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drawings/drawing3.xml" ContentType="application/vnd.openxmlformats-officedocument.drawing+xml"/>
  <Override PartName="/xl/ctrlProps/ctrlProp2.xml" ContentType="application/vnd.ms-excel.controlproperties+xml"/>
  <Override PartName="/xl/ctrlProps/ctrlProp3.xml" ContentType="application/vnd.ms-excel.controlproperties+xml"/>
  <Override PartName="/xl/comments4.xml" ContentType="application/vnd.openxmlformats-officedocument.spreadsheetml.comments+xml"/>
  <Override PartName="/xl/comments5.xml" ContentType="application/vnd.openxmlformats-officedocument.spreadsheetml.comments+xml"/>
  <Override PartName="/xl/drawings/drawing4.xml" ContentType="application/vnd.openxmlformats-officedocument.drawing+xml"/>
  <Override PartName="/xl/ctrlProps/ctrlProp4.xml" ContentType="application/vnd.ms-excel.controlproperties+xml"/>
  <Override PartName="/xl/ctrlProps/ctrlProp5.xml" ContentType="application/vnd.ms-excel.controlproperties+xml"/>
  <Override PartName="/xl/comments6.xml" ContentType="application/vnd.openxmlformats-officedocument.spreadsheetml.comments+xml"/>
  <Override PartName="/xl/comments7.xml" ContentType="application/vnd.openxmlformats-officedocument.spreadsheetml.comments+xml"/>
  <Override PartName="/xl/drawings/drawing5.xml" ContentType="application/vnd.openxmlformats-officedocument.drawing+xml"/>
  <Override PartName="/xl/ctrlProps/ctrlProp6.xml" ContentType="application/vnd.ms-excel.controlproperties+xml"/>
  <Override PartName="/xl/ctrlProps/ctrlProp7.xml" ContentType="application/vnd.ms-excel.controlproperties+xml"/>
  <Override PartName="/xl/comments8.xml" ContentType="application/vnd.openxmlformats-officedocument.spreadsheetml.comments+xml"/>
  <Override PartName="/xl/comments9.xml" ContentType="application/vnd.openxmlformats-officedocument.spreadsheetml.comments+xml"/>
  <Override PartName="/xl/drawings/drawing6.xml" ContentType="application/vnd.openxmlformats-officedocument.drawing+xml"/>
  <Override PartName="/xl/ctrlProps/ctrlProp8.xml" ContentType="application/vnd.ms-excel.controlproperties+xml"/>
  <Override PartName="/xl/ctrlProps/ctrlProp9.xml" ContentType="application/vnd.ms-excel.controlproperties+xml"/>
  <Override PartName="/xl/comments10.xml" ContentType="application/vnd.openxmlformats-officedocument.spreadsheetml.comments+xml"/>
  <Override PartName="/xl/drawings/drawing7.xml" ContentType="application/vnd.openxmlformats-officedocument.drawing+xml"/>
  <Override PartName="/xl/ctrlProps/ctrlProp10.xml" ContentType="application/vnd.ms-excel.controlproperties+xml"/>
  <Override PartName="/xl/ctrlProps/ctrlProp11.xml" ContentType="application/vnd.ms-excel.controlproperties+xml"/>
  <Override PartName="/xl/comments11.xml" ContentType="application/vnd.openxmlformats-officedocument.spreadsheetml.comments+xml"/>
  <Override PartName="/xl/comments12.xml" ContentType="application/vnd.openxmlformats-officedocument.spreadsheetml.comments+xml"/>
  <Override PartName="/xl/drawings/drawing8.xml" ContentType="application/vnd.openxmlformats-officedocument.drawing+xml"/>
  <Override PartName="/xl/ctrlProps/ctrlProp12.xml" ContentType="application/vnd.ms-excel.controlproperties+xml"/>
  <Override PartName="/xl/ctrlProps/ctrlProp13.xml" ContentType="application/vnd.ms-excel.controlproperties+xml"/>
  <Override PartName="/xl/comments13.xml" ContentType="application/vnd.openxmlformats-officedocument.spreadsheetml.comments+xml"/>
  <Override PartName="/xl/comments14.xml" ContentType="application/vnd.openxmlformats-officedocument.spreadsheetml.comments+xml"/>
  <Override PartName="/xl/drawings/drawing9.xml" ContentType="application/vnd.openxmlformats-officedocument.drawing+xml"/>
  <Override PartName="/xl/ctrlProps/ctrlProp14.xml" ContentType="application/vnd.ms-excel.controlproperties+xml"/>
  <Override PartName="/xl/ctrlProps/ctrlProp15.xml" ContentType="application/vnd.ms-excel.controlproperties+xml"/>
  <Override PartName="/xl/comments15.xml" ContentType="application/vnd.openxmlformats-officedocument.spreadsheetml.comments+xml"/>
  <Override PartName="/xl/comments16.xml" ContentType="application/vnd.openxmlformats-officedocument.spreadsheetml.comments+xml"/>
  <Override PartName="/xl/drawings/drawing10.xml" ContentType="application/vnd.openxmlformats-officedocument.drawing+xml"/>
  <Override PartName="/xl/ctrlProps/ctrlProp16.xml" ContentType="application/vnd.ms-excel.controlproperties+xml"/>
  <Override PartName="/xl/ctrlProps/ctrlProp17.xml" ContentType="application/vnd.ms-excel.controlproperties+xml"/>
  <Override PartName="/xl/comments17.xml" ContentType="application/vnd.openxmlformats-officedocument.spreadsheetml.comments+xml"/>
  <Override PartName="/xl/drawings/drawing11.xml" ContentType="application/vnd.openxmlformats-officedocument.drawing+xml"/>
  <Override PartName="/xl/ctrlProps/ctrlProp18.xml" ContentType="application/vnd.ms-excel.controlproperties+xml"/>
  <Override PartName="/xl/ctrlProps/ctrlProp19.xml" ContentType="application/vnd.ms-excel.controlproperties+xml"/>
  <Override PartName="/xl/comments18.xml" ContentType="application/vnd.openxmlformats-officedocument.spreadsheetml.comments+xml"/>
  <Override PartName="/xl/comments19.xml" ContentType="application/vnd.openxmlformats-officedocument.spreadsheetml.comments+xml"/>
  <Override PartName="/xl/drawings/drawing12.xml" ContentType="application/vnd.openxmlformats-officedocument.drawing+xml"/>
  <Override PartName="/xl/ctrlProps/ctrlProp20.xml" ContentType="application/vnd.ms-excel.controlproperties+xml"/>
  <Override PartName="/xl/ctrlProps/ctrlProp21.xml" ContentType="application/vnd.ms-excel.controlproperties+xml"/>
  <Override PartName="/xl/comments20.xml" ContentType="application/vnd.openxmlformats-officedocument.spreadsheetml.comments+xml"/>
  <Override PartName="/xl/comments21.xml" ContentType="application/vnd.openxmlformats-officedocument.spreadsheetml.comments+xml"/>
  <Override PartName="/xl/drawings/drawing13.xml" ContentType="application/vnd.openxmlformats-officedocument.drawing+xml"/>
  <Override PartName="/xl/ctrlProps/ctrlProp22.xml" ContentType="application/vnd.ms-excel.controlproperties+xml"/>
  <Override PartName="/xl/ctrlProps/ctrlProp23.xml" ContentType="application/vnd.ms-excel.controlproperties+xml"/>
  <Override PartName="/xl/comments22.xml" ContentType="application/vnd.openxmlformats-officedocument.spreadsheetml.comments+xml"/>
  <Override PartName="/xl/comments2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updateLinks="never" codeName="ThisWorkbook" defaultThemeVersion="124226"/>
  <workbookProtection workbookPassword="D824" lockStructure="1"/>
  <bookViews>
    <workbookView showHorizontalScroll="0" xWindow="14010" yWindow="0" windowWidth="14775" windowHeight="13620" tabRatio="872" activeTab="11"/>
  </bookViews>
  <sheets>
    <sheet name="Information" sheetId="4" r:id="rId1"/>
    <sheet name="Door Samples" sheetId="27" r:id="rId2"/>
    <sheet name="GROUP A" sheetId="9" r:id="rId3"/>
    <sheet name="Aprices" sheetId="26" state="veryHidden" r:id="rId4"/>
    <sheet name="GROUP M" sheetId="5" r:id="rId5"/>
    <sheet name="Mprices" sheetId="22" state="veryHidden" r:id="rId6"/>
    <sheet name="GROUP G2" sheetId="6" r:id="rId7"/>
    <sheet name="G2prices" sheetId="23" state="veryHidden" r:id="rId8"/>
    <sheet name="GROUP TN" sheetId="36" r:id="rId9"/>
    <sheet name="TNprices" sheetId="37" state="veryHidden" r:id="rId10"/>
    <sheet name="GROUP J" sheetId="38" r:id="rId11"/>
    <sheet name="Jprices" sheetId="39" state="veryHidden" r:id="rId12"/>
    <sheet name="GROUP G3" sheetId="28" r:id="rId13"/>
    <sheet name="G3prices" sheetId="29" state="veryHidden" r:id="rId14"/>
    <sheet name="GROUP MI" sheetId="20" r:id="rId15"/>
    <sheet name="MIprices" sheetId="21" state="veryHidden" r:id="rId16"/>
    <sheet name="GROUP G4" sheetId="34" r:id="rId17"/>
    <sheet name="G4prices" sheetId="35" state="veryHidden" r:id="rId18"/>
    <sheet name="GROUP MA" sheetId="31" r:id="rId19"/>
    <sheet name="MAprices" sheetId="30" state="veryHidden" r:id="rId20"/>
    <sheet name="GROUP CA" sheetId="32" r:id="rId21"/>
    <sheet name="CAprices" sheetId="33" state="veryHidden" r:id="rId22"/>
    <sheet name="GROUP G1" sheetId="7" r:id="rId23"/>
    <sheet name="G1prices" sheetId="24" state="veryHidden" r:id="rId24"/>
    <sheet name="GROUP T" sheetId="8" r:id="rId25"/>
    <sheet name="Tprices" sheetId="25" state="veryHidden" r:id="rId26"/>
  </sheets>
  <definedNames>
    <definedName name="_xlnm._FilterDatabase" localSheetId="21" hidden="1">CAprices!$A$8:$K$212</definedName>
    <definedName name="_xlnm._FilterDatabase" localSheetId="17" hidden="1">G4prices!$A$7:$A$163</definedName>
    <definedName name="_xlnm._FilterDatabase" localSheetId="2" hidden="1">'GROUP A'!$A$3:$A$214</definedName>
    <definedName name="_xlnm._FilterDatabase" localSheetId="20" hidden="1">'GROUP CA'!$A$3:$A$207</definedName>
    <definedName name="_xlnm._FilterDatabase" localSheetId="22" hidden="1">'GROUP G1'!$A$3:$A$273</definedName>
    <definedName name="_xlnm._FilterDatabase" localSheetId="6" hidden="1">'GROUP G2'!$A$3:$A$329</definedName>
    <definedName name="_xlnm._FilterDatabase" localSheetId="12" hidden="1">'GROUP G3'!$A$3:$A$344</definedName>
    <definedName name="_xlnm._FilterDatabase" localSheetId="16" hidden="1">'GROUP G4'!$A$3:$A$161</definedName>
    <definedName name="_xlnm._FilterDatabase" localSheetId="10" hidden="1">'GROUP J'!$A$3:$A$320</definedName>
    <definedName name="_xlnm._FilterDatabase" localSheetId="4" hidden="1">'GROUP M'!$A$3:$A$268</definedName>
    <definedName name="_xlnm._FilterDatabase" localSheetId="18" hidden="1">'GROUP MA'!$A$3:$A$191</definedName>
    <definedName name="_xlnm._FilterDatabase" localSheetId="14" hidden="1">'GROUP MI'!$A$3:$A$294</definedName>
    <definedName name="_xlnm._FilterDatabase" localSheetId="24" hidden="1">'GROUP T'!$A$3:$A$172</definedName>
    <definedName name="_xlnm._FilterDatabase" localSheetId="8" hidden="1">'GROUP TN'!$A$3:$A$265</definedName>
    <definedName name="_xlnm._FilterDatabase" localSheetId="11" hidden="1">Jprices!$A$1:$AA$340</definedName>
    <definedName name="_xlnm._FilterDatabase" localSheetId="19" hidden="1">MAprices!$A$1:$A$197</definedName>
    <definedName name="AssemblyFactor">18</definedName>
    <definedName name="BDWOFfilename">"TCG_BuilderDWOF"</definedName>
    <definedName name="CDWOFfilename">"TCG_ConsumerDWOF"</definedName>
    <definedName name="DDWOFfilename">"TCG_DealerDWOF"</definedName>
    <definedName name="DWOFtype">"Dealer"</definedName>
    <definedName name="GroupAindex">Aprices!$A$1</definedName>
    <definedName name="GroupAprices">Aprices!$G$4:$H$213</definedName>
    <definedName name="GroupCAindex">CAprices!$A$1</definedName>
    <definedName name="GroupCAprices">CAprices!$D$9:$H$211</definedName>
    <definedName name="GroupCAStyles">CAprices!$B$1:$B$6</definedName>
    <definedName name="GroupG1index">G1prices!$A$1</definedName>
    <definedName name="GroupG1prices">G1prices!$D$6:$E$274</definedName>
    <definedName name="GroupG1Styles">G1prices!$B$1:$B$3</definedName>
    <definedName name="GroupG2index">G2prices!$A$1</definedName>
    <definedName name="GroupG2prices">G2prices!$E$5:$R$329</definedName>
    <definedName name="GroupG2Styles">G2prices!$A$4:$A$18</definedName>
    <definedName name="GroupG3index">G3prices!$A$1</definedName>
    <definedName name="GroupG3prices">G3prices!$D$8:$G$347</definedName>
    <definedName name="GroupG3Styles">G3prices!$B$1:$B$5</definedName>
    <definedName name="GroupG4index">G4prices!$A$1</definedName>
    <definedName name="GroupG4prices">G4prices!$D$7:$F$163</definedName>
    <definedName name="GroupG4Styles">G4prices!$B$1:$B$4</definedName>
    <definedName name="GroupJindex">Jprices!$A$1</definedName>
    <definedName name="GroupJprices">Jprices!$D$25:$X$340</definedName>
    <definedName name="GroupJStyles">Jprices!$B$1:$B$22</definedName>
    <definedName name="GroupMAindex">MAprices!$A$1</definedName>
    <definedName name="GroupMAprices">MAprices!$D$11:$J$197</definedName>
    <definedName name="GroupMAStyles">MAprices!$B$1:$B$8</definedName>
    <definedName name="GroupMIindex">MIprices!$A$1</definedName>
    <definedName name="GroupMindex">Mprices!$A$1</definedName>
    <definedName name="GroupMIprices">MIprices!$D$19:$R$321</definedName>
    <definedName name="GroupMIStyles">MIprices!$B$1:$B$16</definedName>
    <definedName name="GroupMprices">Mprices!$D$11:$J$274</definedName>
    <definedName name="GroupMStyles">Mprices!$B$1:$B$8</definedName>
    <definedName name="GroupTindex">Tprices!$A$1</definedName>
    <definedName name="GroupTNindex">TNprices!$A$1</definedName>
    <definedName name="GroupTNprices">TNprices!$D$17:$P$277</definedName>
    <definedName name="GroupTNStyles">TNprices!$B$1:$B$14</definedName>
    <definedName name="GroupTprices">Tprices!$D$6:$E$173</definedName>
    <definedName name="GroupTStyles">Tprices!$B$1:$B$3</definedName>
    <definedName name="ModificationDate">43200</definedName>
    <definedName name="NotAvailable">"N/A"</definedName>
    <definedName name="SalesTaxRate">0.09</definedName>
  </definedNames>
  <calcPr calcId="145621"/>
</workbook>
</file>

<file path=xl/calcChain.xml><?xml version="1.0" encoding="utf-8"?>
<calcChain xmlns="http://schemas.openxmlformats.org/spreadsheetml/2006/main">
  <c r="C4" i="5" l="1"/>
  <c r="C5" i="5"/>
  <c r="B4" i="5"/>
  <c r="B5" i="5"/>
  <c r="A4" i="23" l="1"/>
  <c r="A5" i="23"/>
  <c r="A6" i="23"/>
  <c r="A7" i="23"/>
  <c r="A8" i="23"/>
  <c r="A9" i="23"/>
  <c r="A10" i="23"/>
  <c r="A11" i="23"/>
  <c r="A12" i="23"/>
  <c r="A13" i="23"/>
  <c r="A14" i="23"/>
  <c r="A15" i="23"/>
  <c r="A16" i="23"/>
  <c r="A17" i="23"/>
  <c r="A18" i="23"/>
  <c r="B22" i="39"/>
  <c r="B1" i="37"/>
  <c r="B2" i="37"/>
  <c r="B3" i="37"/>
  <c r="B4" i="37"/>
  <c r="B5" i="37"/>
  <c r="B6" i="37"/>
  <c r="B7" i="37"/>
  <c r="B8" i="37"/>
  <c r="B9" i="37"/>
  <c r="B10" i="37"/>
  <c r="B11" i="37"/>
  <c r="B12" i="37"/>
  <c r="B13" i="37"/>
  <c r="B14" i="37"/>
  <c r="B1" i="22"/>
  <c r="B2" i="22"/>
  <c r="B3" i="22"/>
  <c r="B4" i="22"/>
  <c r="B5" i="22"/>
  <c r="B6" i="22"/>
  <c r="B7" i="22"/>
  <c r="B8" i="22"/>
  <c r="B1" i="30"/>
  <c r="B2" i="30"/>
  <c r="B3" i="30"/>
  <c r="B4" i="30"/>
  <c r="B5" i="30"/>
  <c r="B6" i="30"/>
  <c r="B7" i="30"/>
  <c r="B8" i="30"/>
  <c r="B1" i="33"/>
  <c r="B2" i="33"/>
  <c r="B3" i="33"/>
  <c r="B4" i="33"/>
  <c r="B5" i="33"/>
  <c r="B6" i="33"/>
  <c r="B1" i="24"/>
  <c r="B2" i="24"/>
  <c r="B3" i="24"/>
  <c r="B1" i="25"/>
  <c r="B2" i="25"/>
  <c r="B3" i="25"/>
  <c r="B4" i="35"/>
  <c r="B15" i="21"/>
  <c r="B268" i="6" l="1"/>
  <c r="D268" i="6" s="1"/>
  <c r="C268" i="6"/>
  <c r="B269" i="6"/>
  <c r="D269" i="6" s="1"/>
  <c r="C269" i="6"/>
  <c r="B270" i="6"/>
  <c r="D270" i="6" s="1"/>
  <c r="C270" i="6"/>
  <c r="B271" i="6"/>
  <c r="D271" i="6" s="1"/>
  <c r="C271" i="6"/>
  <c r="B233" i="6"/>
  <c r="D233" i="6" s="1"/>
  <c r="C233" i="6"/>
  <c r="B234" i="6"/>
  <c r="D234" i="6" s="1"/>
  <c r="C234" i="6"/>
  <c r="B235" i="6"/>
  <c r="D235" i="6" s="1"/>
  <c r="C235" i="6"/>
  <c r="B236" i="6"/>
  <c r="D236" i="6" s="1"/>
  <c r="C236" i="6"/>
  <c r="B27" i="6"/>
  <c r="D27" i="6" s="1"/>
  <c r="C27" i="6"/>
  <c r="B28" i="6"/>
  <c r="D28" i="6" s="1"/>
  <c r="C28" i="6"/>
  <c r="B29" i="6"/>
  <c r="D29" i="6" s="1"/>
  <c r="C29" i="6"/>
  <c r="B30" i="6"/>
  <c r="D30" i="6" s="1"/>
  <c r="C30" i="6"/>
  <c r="B31" i="6"/>
  <c r="D31" i="6" s="1"/>
  <c r="C31" i="6"/>
  <c r="E268" i="6" l="1"/>
  <c r="E271" i="6"/>
  <c r="E270" i="6"/>
  <c r="E269" i="6"/>
  <c r="E236" i="6"/>
  <c r="E235" i="6"/>
  <c r="E234" i="6"/>
  <c r="E233" i="6"/>
  <c r="E31" i="6"/>
  <c r="E30" i="6"/>
  <c r="E29" i="6"/>
  <c r="E28" i="6"/>
  <c r="E27" i="6"/>
  <c r="A322" i="38" l="1"/>
  <c r="C4" i="20" l="1"/>
  <c r="C5" i="20"/>
  <c r="C6" i="20"/>
  <c r="C7" i="20"/>
  <c r="C8" i="20"/>
  <c r="C9" i="20"/>
  <c r="C10" i="20"/>
  <c r="C11" i="20"/>
  <c r="C12" i="20"/>
  <c r="C13" i="20"/>
  <c r="C14" i="20"/>
  <c r="C15" i="20"/>
  <c r="C16" i="20"/>
  <c r="C17" i="20"/>
  <c r="C18" i="20"/>
  <c r="C19" i="20"/>
  <c r="C20" i="20"/>
  <c r="C21" i="20"/>
  <c r="C22" i="20"/>
  <c r="C23" i="20"/>
  <c r="C24" i="20"/>
  <c r="C25" i="20"/>
  <c r="C26" i="20"/>
  <c r="C27" i="20"/>
  <c r="C28" i="20"/>
  <c r="C29" i="20"/>
  <c r="C30" i="20"/>
  <c r="C31" i="20"/>
  <c r="C32" i="20"/>
  <c r="C33" i="20"/>
  <c r="C34" i="20"/>
  <c r="C35" i="20"/>
  <c r="C36" i="20"/>
  <c r="C37" i="20"/>
  <c r="C38" i="20"/>
  <c r="C39" i="20"/>
  <c r="C40" i="20"/>
  <c r="C41" i="20"/>
  <c r="C42" i="20"/>
  <c r="C43" i="20"/>
  <c r="C44" i="20"/>
  <c r="C45" i="20"/>
  <c r="C46" i="20"/>
  <c r="C47" i="20"/>
  <c r="C48" i="20"/>
  <c r="C49" i="20"/>
  <c r="C50" i="20"/>
  <c r="C51" i="20"/>
  <c r="C52" i="20"/>
  <c r="C53" i="20"/>
  <c r="C54" i="20"/>
  <c r="C55" i="20"/>
  <c r="C56" i="20"/>
  <c r="C57" i="20"/>
  <c r="C58" i="20"/>
  <c r="C59" i="20"/>
  <c r="C60" i="20"/>
  <c r="C61" i="20"/>
  <c r="C62" i="20"/>
  <c r="C63" i="20"/>
  <c r="C64" i="20"/>
  <c r="C65" i="20"/>
  <c r="C66" i="20"/>
  <c r="C67" i="20"/>
  <c r="C68" i="20"/>
  <c r="C69" i="20"/>
  <c r="C70" i="20"/>
  <c r="C71" i="20"/>
  <c r="C72" i="20"/>
  <c r="C73" i="20"/>
  <c r="C74" i="20"/>
  <c r="C75" i="20"/>
  <c r="C76" i="20"/>
  <c r="C77" i="20"/>
  <c r="C78" i="20"/>
  <c r="C79" i="20"/>
  <c r="C80" i="20"/>
  <c r="C81" i="20"/>
  <c r="C82" i="20"/>
  <c r="C83" i="20"/>
  <c r="C84" i="20"/>
  <c r="C85" i="20"/>
  <c r="C86" i="20"/>
  <c r="C87" i="20"/>
  <c r="C88" i="20"/>
  <c r="C89" i="20"/>
  <c r="C90" i="20"/>
  <c r="C91" i="20"/>
  <c r="C92" i="20"/>
  <c r="C93" i="20"/>
  <c r="C94" i="20"/>
  <c r="C95" i="20"/>
  <c r="C96" i="20"/>
  <c r="C97" i="20"/>
  <c r="C98" i="20"/>
  <c r="C99" i="20"/>
  <c r="C100" i="20"/>
  <c r="C101" i="20"/>
  <c r="C102" i="20"/>
  <c r="C103" i="20"/>
  <c r="C104" i="20"/>
  <c r="C105" i="20"/>
  <c r="C106" i="20"/>
  <c r="C107" i="20"/>
  <c r="C108" i="20"/>
  <c r="C109" i="20"/>
  <c r="C110" i="20"/>
  <c r="C111" i="20"/>
  <c r="C112" i="20"/>
  <c r="C113" i="20"/>
  <c r="C114" i="20"/>
  <c r="C115" i="20"/>
  <c r="C116" i="20"/>
  <c r="C117" i="20"/>
  <c r="C118" i="20"/>
  <c r="C119" i="20"/>
  <c r="C120" i="20"/>
  <c r="C121" i="20"/>
  <c r="C122" i="20"/>
  <c r="C123" i="20"/>
  <c r="C124" i="20"/>
  <c r="C125" i="20"/>
  <c r="C126" i="20"/>
  <c r="C127" i="20"/>
  <c r="C128" i="20"/>
  <c r="C129" i="20"/>
  <c r="C130" i="20"/>
  <c r="C131" i="20"/>
  <c r="C132" i="20"/>
  <c r="C133" i="20"/>
  <c r="C134" i="20"/>
  <c r="C135" i="20"/>
  <c r="C136" i="20"/>
  <c r="C137" i="20"/>
  <c r="C138" i="20"/>
  <c r="C139" i="20"/>
  <c r="C140" i="20"/>
  <c r="C141" i="20"/>
  <c r="C142" i="20"/>
  <c r="C143" i="20"/>
  <c r="C144" i="20"/>
  <c r="C145" i="20"/>
  <c r="C146" i="20"/>
  <c r="C147" i="20"/>
  <c r="C148" i="20"/>
  <c r="C149" i="20"/>
  <c r="C150" i="20"/>
  <c r="C151" i="20"/>
  <c r="C152" i="20"/>
  <c r="C153" i="20"/>
  <c r="C154" i="20"/>
  <c r="C155" i="20"/>
  <c r="C156" i="20"/>
  <c r="C157" i="20"/>
  <c r="C158" i="20"/>
  <c r="C159" i="20"/>
  <c r="C160" i="20"/>
  <c r="C161" i="20"/>
  <c r="C162" i="20"/>
  <c r="C163" i="20"/>
  <c r="C164" i="20"/>
  <c r="C165" i="20"/>
  <c r="C166" i="20"/>
  <c r="C167" i="20"/>
  <c r="C168" i="20"/>
  <c r="C169" i="20"/>
  <c r="C170" i="20"/>
  <c r="C171" i="20"/>
  <c r="C172" i="20"/>
  <c r="C173" i="20"/>
  <c r="C174" i="20"/>
  <c r="C175" i="20"/>
  <c r="C176" i="20"/>
  <c r="C177" i="20"/>
  <c r="C178" i="20"/>
  <c r="C179" i="20"/>
  <c r="C180" i="20"/>
  <c r="C181" i="20"/>
  <c r="C182" i="20"/>
  <c r="C183" i="20"/>
  <c r="C184" i="20"/>
  <c r="C185" i="20"/>
  <c r="C186" i="20"/>
  <c r="C187" i="20"/>
  <c r="C188" i="20"/>
  <c r="C189" i="20"/>
  <c r="C190" i="20"/>
  <c r="C191" i="20"/>
  <c r="C192" i="20"/>
  <c r="C193" i="20"/>
  <c r="C194" i="20"/>
  <c r="C195" i="20"/>
  <c r="C196" i="20"/>
  <c r="C197" i="20"/>
  <c r="C198" i="20"/>
  <c r="C199" i="20"/>
  <c r="C200" i="20"/>
  <c r="C201" i="20"/>
  <c r="C202" i="20"/>
  <c r="C203" i="20"/>
  <c r="C204" i="20"/>
  <c r="C205" i="20"/>
  <c r="C206" i="20"/>
  <c r="C207" i="20"/>
  <c r="C208" i="20"/>
  <c r="C209" i="20"/>
  <c r="C210" i="20"/>
  <c r="C211" i="20"/>
  <c r="C212" i="20"/>
  <c r="C213" i="20"/>
  <c r="C214" i="20"/>
  <c r="C215" i="20"/>
  <c r="C216" i="20"/>
  <c r="C217" i="20"/>
  <c r="C218" i="20"/>
  <c r="C219" i="20"/>
  <c r="C220" i="20"/>
  <c r="C221" i="20"/>
  <c r="C222" i="20"/>
  <c r="C223" i="20"/>
  <c r="C224" i="20"/>
  <c r="C225" i="20"/>
  <c r="C226" i="20"/>
  <c r="C227" i="20"/>
  <c r="C228" i="20"/>
  <c r="C229" i="20"/>
  <c r="C230" i="20"/>
  <c r="C231" i="20"/>
  <c r="C232" i="20"/>
  <c r="C233" i="20"/>
  <c r="C234" i="20"/>
  <c r="C235" i="20"/>
  <c r="C236" i="20"/>
  <c r="C237" i="20"/>
  <c r="C238" i="20"/>
  <c r="C239" i="20"/>
  <c r="C240" i="20"/>
  <c r="C241" i="20"/>
  <c r="C242" i="20"/>
  <c r="C243" i="20"/>
  <c r="C244" i="20"/>
  <c r="C245" i="20"/>
  <c r="C246" i="20"/>
  <c r="C247" i="20"/>
  <c r="C248" i="20"/>
  <c r="C249" i="20"/>
  <c r="C250" i="20"/>
  <c r="C251" i="20"/>
  <c r="C252" i="20"/>
  <c r="C253" i="20"/>
  <c r="C254" i="20"/>
  <c r="C255" i="20"/>
  <c r="C256" i="20"/>
  <c r="C257" i="20"/>
  <c r="C258" i="20"/>
  <c r="C259" i="20"/>
  <c r="C260" i="20"/>
  <c r="C261" i="20"/>
  <c r="C262" i="20"/>
  <c r="C263" i="20"/>
  <c r="C264" i="20"/>
  <c r="C265" i="20"/>
  <c r="C266" i="20"/>
  <c r="C267" i="20"/>
  <c r="C268" i="20"/>
  <c r="C269" i="20"/>
  <c r="C270" i="20"/>
  <c r="C271" i="20"/>
  <c r="C272" i="20"/>
  <c r="C273" i="20"/>
  <c r="C274" i="20"/>
  <c r="C275" i="20"/>
  <c r="C276" i="20"/>
  <c r="C277" i="20"/>
  <c r="C278" i="20"/>
  <c r="C279" i="20"/>
  <c r="C280" i="20"/>
  <c r="C281" i="20"/>
  <c r="C282" i="20"/>
  <c r="C283" i="20"/>
  <c r="C284" i="20"/>
  <c r="C285" i="20"/>
  <c r="C286" i="20"/>
  <c r="C287" i="20"/>
  <c r="C288" i="20"/>
  <c r="C289" i="20"/>
  <c r="C290" i="20"/>
  <c r="C291" i="20"/>
  <c r="C292" i="20"/>
  <c r="C293" i="20"/>
  <c r="C294" i="20"/>
  <c r="C295" i="20"/>
  <c r="C296" i="20"/>
  <c r="C297" i="20"/>
  <c r="C298" i="20"/>
  <c r="C299" i="20"/>
  <c r="C300" i="20"/>
  <c r="C301" i="20"/>
  <c r="C302" i="20"/>
  <c r="C303" i="20"/>
  <c r="C304" i="20"/>
  <c r="C305" i="20"/>
  <c r="C306" i="20"/>
  <c r="C307" i="20"/>
  <c r="B4" i="20"/>
  <c r="B5" i="20"/>
  <c r="D5" i="20" s="1"/>
  <c r="E5" i="20" s="1"/>
  <c r="B6" i="20"/>
  <c r="D6" i="20" s="1"/>
  <c r="E6" i="20" s="1"/>
  <c r="B7" i="20"/>
  <c r="B8" i="20"/>
  <c r="B9" i="20"/>
  <c r="D9" i="20" s="1"/>
  <c r="E9" i="20" s="1"/>
  <c r="B10" i="20"/>
  <c r="D10" i="20" s="1"/>
  <c r="E10" i="20" s="1"/>
  <c r="B11" i="20"/>
  <c r="B12" i="20"/>
  <c r="B13" i="20"/>
  <c r="D13" i="20" s="1"/>
  <c r="E13" i="20" s="1"/>
  <c r="B14" i="20"/>
  <c r="D14" i="20" s="1"/>
  <c r="E14" i="20" s="1"/>
  <c r="B15" i="20"/>
  <c r="B16" i="20"/>
  <c r="B17" i="20"/>
  <c r="D17" i="20" s="1"/>
  <c r="E17" i="20" s="1"/>
  <c r="B18" i="20"/>
  <c r="D18" i="20" s="1"/>
  <c r="E18" i="20" s="1"/>
  <c r="B19" i="20"/>
  <c r="B20" i="20"/>
  <c r="B21" i="20"/>
  <c r="B22" i="20"/>
  <c r="D22" i="20" s="1"/>
  <c r="E22" i="20" s="1"/>
  <c r="B23" i="20"/>
  <c r="B24" i="20"/>
  <c r="B25" i="20"/>
  <c r="D25" i="20" s="1"/>
  <c r="E25" i="20" s="1"/>
  <c r="B26" i="20"/>
  <c r="D26" i="20" s="1"/>
  <c r="E26" i="20" s="1"/>
  <c r="B27" i="20"/>
  <c r="B28" i="20"/>
  <c r="B29" i="20"/>
  <c r="D29" i="20" s="1"/>
  <c r="E29" i="20" s="1"/>
  <c r="B30" i="20"/>
  <c r="B31" i="20"/>
  <c r="B32" i="20"/>
  <c r="B33" i="20"/>
  <c r="D33" i="20" s="1"/>
  <c r="E33" i="20" s="1"/>
  <c r="B34" i="20"/>
  <c r="D34" i="20" s="1"/>
  <c r="E34" i="20" s="1"/>
  <c r="B35" i="20"/>
  <c r="B36" i="20"/>
  <c r="B37" i="20"/>
  <c r="D37" i="20" s="1"/>
  <c r="E37" i="20" s="1"/>
  <c r="B38" i="20"/>
  <c r="D38" i="20" s="1"/>
  <c r="E38" i="20" s="1"/>
  <c r="B39" i="20"/>
  <c r="B40" i="20"/>
  <c r="B41" i="20"/>
  <c r="D41" i="20" s="1"/>
  <c r="E41" i="20" s="1"/>
  <c r="B42" i="20"/>
  <c r="D42" i="20" s="1"/>
  <c r="E42" i="20" s="1"/>
  <c r="B43" i="20"/>
  <c r="B44" i="20"/>
  <c r="B45" i="20"/>
  <c r="D45" i="20" s="1"/>
  <c r="E45" i="20" s="1"/>
  <c r="B46" i="20"/>
  <c r="D46" i="20" s="1"/>
  <c r="E46" i="20" s="1"/>
  <c r="B47" i="20"/>
  <c r="B48" i="20"/>
  <c r="B49" i="20"/>
  <c r="D49" i="20" s="1"/>
  <c r="E49" i="20" s="1"/>
  <c r="B50" i="20"/>
  <c r="D50" i="20" s="1"/>
  <c r="E50" i="20" s="1"/>
  <c r="B51" i="20"/>
  <c r="B52" i="20"/>
  <c r="B53" i="20"/>
  <c r="D53" i="20" s="1"/>
  <c r="E53" i="20" s="1"/>
  <c r="B54" i="20"/>
  <c r="D54" i="20" s="1"/>
  <c r="E54" i="20" s="1"/>
  <c r="B55" i="20"/>
  <c r="B56" i="20"/>
  <c r="B57" i="20"/>
  <c r="D57" i="20" s="1"/>
  <c r="E57" i="20" s="1"/>
  <c r="B58" i="20"/>
  <c r="B59" i="20"/>
  <c r="B60" i="20"/>
  <c r="B61" i="20"/>
  <c r="D61" i="20" s="1"/>
  <c r="E61" i="20" s="1"/>
  <c r="B62" i="20"/>
  <c r="D62" i="20" s="1"/>
  <c r="E62" i="20" s="1"/>
  <c r="B63" i="20"/>
  <c r="B64" i="20"/>
  <c r="B65" i="20"/>
  <c r="B66" i="20"/>
  <c r="D66" i="20" s="1"/>
  <c r="E66" i="20" s="1"/>
  <c r="B67" i="20"/>
  <c r="B68" i="20"/>
  <c r="B69" i="20"/>
  <c r="D69" i="20" s="1"/>
  <c r="E69" i="20" s="1"/>
  <c r="B70" i="20"/>
  <c r="D70" i="20" s="1"/>
  <c r="E70" i="20" s="1"/>
  <c r="B71" i="20"/>
  <c r="B72" i="20"/>
  <c r="B73" i="20"/>
  <c r="D73" i="20" s="1"/>
  <c r="E73" i="20" s="1"/>
  <c r="B74" i="20"/>
  <c r="D74" i="20" s="1"/>
  <c r="E74" i="20" s="1"/>
  <c r="B75" i="20"/>
  <c r="B76" i="20"/>
  <c r="B77" i="20"/>
  <c r="D77" i="20" s="1"/>
  <c r="E77" i="20" s="1"/>
  <c r="B78" i="20"/>
  <c r="D78" i="20" s="1"/>
  <c r="E78" i="20" s="1"/>
  <c r="B79" i="20"/>
  <c r="B80" i="20"/>
  <c r="B81" i="20"/>
  <c r="B82" i="20"/>
  <c r="D82" i="20" s="1"/>
  <c r="E82" i="20" s="1"/>
  <c r="B83" i="20"/>
  <c r="B84" i="20"/>
  <c r="B85" i="20"/>
  <c r="D85" i="20" s="1"/>
  <c r="E85" i="20" s="1"/>
  <c r="B86" i="20"/>
  <c r="D86" i="20" s="1"/>
  <c r="E86" i="20" s="1"/>
  <c r="B87" i="20"/>
  <c r="B88" i="20"/>
  <c r="B89" i="20"/>
  <c r="D89" i="20" s="1"/>
  <c r="E89" i="20" s="1"/>
  <c r="B90" i="20"/>
  <c r="D90" i="20" s="1"/>
  <c r="E90" i="20" s="1"/>
  <c r="B91" i="20"/>
  <c r="B92" i="20"/>
  <c r="B93" i="20"/>
  <c r="D93" i="20" s="1"/>
  <c r="E93" i="20" s="1"/>
  <c r="B94" i="20"/>
  <c r="D94" i="20" s="1"/>
  <c r="E94" i="20" s="1"/>
  <c r="B95" i="20"/>
  <c r="B96" i="20"/>
  <c r="B97" i="20"/>
  <c r="D97" i="20" s="1"/>
  <c r="E97" i="20" s="1"/>
  <c r="B98" i="20"/>
  <c r="D98" i="20" s="1"/>
  <c r="E98" i="20" s="1"/>
  <c r="B99" i="20"/>
  <c r="B100" i="20"/>
  <c r="B101" i="20"/>
  <c r="D101" i="20" s="1"/>
  <c r="E101" i="20" s="1"/>
  <c r="B102" i="20"/>
  <c r="D102" i="20" s="1"/>
  <c r="E102" i="20" s="1"/>
  <c r="B103" i="20"/>
  <c r="B104" i="20"/>
  <c r="B105" i="20"/>
  <c r="D105" i="20" s="1"/>
  <c r="E105" i="20" s="1"/>
  <c r="B106" i="20"/>
  <c r="D106" i="20" s="1"/>
  <c r="E106" i="20" s="1"/>
  <c r="B107" i="20"/>
  <c r="B108" i="20"/>
  <c r="B109" i="20"/>
  <c r="D109" i="20" s="1"/>
  <c r="E109" i="20" s="1"/>
  <c r="B110" i="20"/>
  <c r="D110" i="20" s="1"/>
  <c r="E110" i="20" s="1"/>
  <c r="B111" i="20"/>
  <c r="B112" i="20"/>
  <c r="B113" i="20"/>
  <c r="D113" i="20" s="1"/>
  <c r="E113" i="20" s="1"/>
  <c r="B114" i="20"/>
  <c r="D114" i="20" s="1"/>
  <c r="E114" i="20" s="1"/>
  <c r="B115" i="20"/>
  <c r="B116" i="20"/>
  <c r="B117" i="20"/>
  <c r="D117" i="20" s="1"/>
  <c r="E117" i="20" s="1"/>
  <c r="B118" i="20"/>
  <c r="D118" i="20" s="1"/>
  <c r="E118" i="20" s="1"/>
  <c r="B119" i="20"/>
  <c r="B120" i="20"/>
  <c r="B121" i="20"/>
  <c r="D121" i="20" s="1"/>
  <c r="E121" i="20" s="1"/>
  <c r="B122" i="20"/>
  <c r="B123" i="20"/>
  <c r="B124" i="20"/>
  <c r="B125" i="20"/>
  <c r="D125" i="20" s="1"/>
  <c r="E125" i="20" s="1"/>
  <c r="B126" i="20"/>
  <c r="D126" i="20" s="1"/>
  <c r="E126" i="20" s="1"/>
  <c r="B127" i="20"/>
  <c r="B128" i="20"/>
  <c r="B129" i="20"/>
  <c r="D129" i="20" s="1"/>
  <c r="E129" i="20" s="1"/>
  <c r="B130" i="20"/>
  <c r="B131" i="20"/>
  <c r="B132" i="20"/>
  <c r="B133" i="20"/>
  <c r="D133" i="20" s="1"/>
  <c r="E133" i="20" s="1"/>
  <c r="B134" i="20"/>
  <c r="D134" i="20" s="1"/>
  <c r="E134" i="20" s="1"/>
  <c r="B135" i="20"/>
  <c r="B136" i="20"/>
  <c r="B137" i="20"/>
  <c r="D137" i="20" s="1"/>
  <c r="E137" i="20" s="1"/>
  <c r="B138" i="20"/>
  <c r="D138" i="20" s="1"/>
  <c r="E138" i="20" s="1"/>
  <c r="B139" i="20"/>
  <c r="B140" i="20"/>
  <c r="B141" i="20"/>
  <c r="D141" i="20" s="1"/>
  <c r="E141" i="20" s="1"/>
  <c r="B142" i="20"/>
  <c r="D142" i="20" s="1"/>
  <c r="E142" i="20" s="1"/>
  <c r="B143" i="20"/>
  <c r="B144" i="20"/>
  <c r="B145" i="20"/>
  <c r="D145" i="20" s="1"/>
  <c r="E145" i="20" s="1"/>
  <c r="B146" i="20"/>
  <c r="D146" i="20" s="1"/>
  <c r="E146" i="20" s="1"/>
  <c r="B147" i="20"/>
  <c r="B148" i="20"/>
  <c r="B149" i="20"/>
  <c r="D149" i="20" s="1"/>
  <c r="E149" i="20" s="1"/>
  <c r="B150" i="20"/>
  <c r="D150" i="20" s="1"/>
  <c r="E150" i="20" s="1"/>
  <c r="B151" i="20"/>
  <c r="B152" i="20"/>
  <c r="B153" i="20"/>
  <c r="D153" i="20" s="1"/>
  <c r="E153" i="20" s="1"/>
  <c r="B154" i="20"/>
  <c r="D154" i="20" s="1"/>
  <c r="E154" i="20" s="1"/>
  <c r="B155" i="20"/>
  <c r="B156" i="20"/>
  <c r="B157" i="20"/>
  <c r="D157" i="20" s="1"/>
  <c r="E157" i="20" s="1"/>
  <c r="B158" i="20"/>
  <c r="D158" i="20" s="1"/>
  <c r="E158" i="20" s="1"/>
  <c r="B159" i="20"/>
  <c r="B160" i="20"/>
  <c r="B161" i="20"/>
  <c r="D161" i="20" s="1"/>
  <c r="E161" i="20" s="1"/>
  <c r="B162" i="20"/>
  <c r="D162" i="20" s="1"/>
  <c r="E162" i="20" s="1"/>
  <c r="B163" i="20"/>
  <c r="B164" i="20"/>
  <c r="B165" i="20"/>
  <c r="D165" i="20" s="1"/>
  <c r="E165" i="20" s="1"/>
  <c r="B166" i="20"/>
  <c r="D166" i="20" s="1"/>
  <c r="E166" i="20" s="1"/>
  <c r="B167" i="20"/>
  <c r="B168" i="20"/>
  <c r="B169" i="20"/>
  <c r="B170" i="20"/>
  <c r="D170" i="20" s="1"/>
  <c r="E170" i="20" s="1"/>
  <c r="B171" i="20"/>
  <c r="B172" i="20"/>
  <c r="B173" i="20"/>
  <c r="D173" i="20" s="1"/>
  <c r="E173" i="20" s="1"/>
  <c r="B174" i="20"/>
  <c r="B175" i="20"/>
  <c r="B176" i="20"/>
  <c r="B177" i="20"/>
  <c r="D177" i="20" s="1"/>
  <c r="E177" i="20" s="1"/>
  <c r="B178" i="20"/>
  <c r="D178" i="20" s="1"/>
  <c r="E178" i="20" s="1"/>
  <c r="B179" i="20"/>
  <c r="B180" i="20"/>
  <c r="B181" i="20"/>
  <c r="D181" i="20" s="1"/>
  <c r="E181" i="20" s="1"/>
  <c r="B182" i="20"/>
  <c r="D182" i="20" s="1"/>
  <c r="E182" i="20" s="1"/>
  <c r="B183" i="20"/>
  <c r="B184" i="20"/>
  <c r="B185" i="20"/>
  <c r="D185" i="20" s="1"/>
  <c r="E185" i="20" s="1"/>
  <c r="B186" i="20"/>
  <c r="D186" i="20" s="1"/>
  <c r="E186" i="20" s="1"/>
  <c r="B187" i="20"/>
  <c r="B188" i="20"/>
  <c r="B189" i="20"/>
  <c r="D189" i="20" s="1"/>
  <c r="E189" i="20" s="1"/>
  <c r="B190" i="20"/>
  <c r="D190" i="20" s="1"/>
  <c r="E190" i="20" s="1"/>
  <c r="B191" i="20"/>
  <c r="B192" i="20"/>
  <c r="B193" i="20"/>
  <c r="D193" i="20" s="1"/>
  <c r="E193" i="20" s="1"/>
  <c r="B194" i="20"/>
  <c r="D194" i="20" s="1"/>
  <c r="E194" i="20" s="1"/>
  <c r="B195" i="20"/>
  <c r="B196" i="20"/>
  <c r="B197" i="20"/>
  <c r="D197" i="20" s="1"/>
  <c r="E197" i="20" s="1"/>
  <c r="B198" i="20"/>
  <c r="D198" i="20" s="1"/>
  <c r="E198" i="20" s="1"/>
  <c r="B199" i="20"/>
  <c r="B200" i="20"/>
  <c r="B201" i="20"/>
  <c r="B202" i="20"/>
  <c r="D202" i="20" s="1"/>
  <c r="E202" i="20" s="1"/>
  <c r="B203" i="20"/>
  <c r="B204" i="20"/>
  <c r="B205" i="20"/>
  <c r="B206" i="20"/>
  <c r="D206" i="20" s="1"/>
  <c r="E206" i="20" s="1"/>
  <c r="B207" i="20"/>
  <c r="B208" i="20"/>
  <c r="B209" i="20"/>
  <c r="D209" i="20" s="1"/>
  <c r="E209" i="20" s="1"/>
  <c r="B210" i="20"/>
  <c r="B211" i="20"/>
  <c r="B212" i="20"/>
  <c r="B213" i="20"/>
  <c r="D213" i="20" s="1"/>
  <c r="E213" i="20" s="1"/>
  <c r="B214" i="20"/>
  <c r="D214" i="20" s="1"/>
  <c r="E214" i="20" s="1"/>
  <c r="B215" i="20"/>
  <c r="B216" i="20"/>
  <c r="B217" i="20"/>
  <c r="B218" i="20"/>
  <c r="D218" i="20" s="1"/>
  <c r="E218" i="20" s="1"/>
  <c r="B219" i="20"/>
  <c r="B220" i="20"/>
  <c r="B221" i="20"/>
  <c r="D221" i="20" s="1"/>
  <c r="E221" i="20" s="1"/>
  <c r="B222" i="20"/>
  <c r="B223" i="20"/>
  <c r="B224" i="20"/>
  <c r="B225" i="20"/>
  <c r="D225" i="20" s="1"/>
  <c r="E225" i="20" s="1"/>
  <c r="B226" i="20"/>
  <c r="D226" i="20" s="1"/>
  <c r="E226" i="20" s="1"/>
  <c r="B227" i="20"/>
  <c r="B228" i="20"/>
  <c r="B229" i="20"/>
  <c r="D229" i="20" s="1"/>
  <c r="E229" i="20" s="1"/>
  <c r="B230" i="20"/>
  <c r="D230" i="20" s="1"/>
  <c r="E230" i="20" s="1"/>
  <c r="B231" i="20"/>
  <c r="B232" i="20"/>
  <c r="B233" i="20"/>
  <c r="D233" i="20" s="1"/>
  <c r="E233" i="20" s="1"/>
  <c r="B234" i="20"/>
  <c r="D234" i="20" s="1"/>
  <c r="E234" i="20" s="1"/>
  <c r="B235" i="20"/>
  <c r="B236" i="20"/>
  <c r="B237" i="20"/>
  <c r="D237" i="20" s="1"/>
  <c r="E237" i="20" s="1"/>
  <c r="B238" i="20"/>
  <c r="D238" i="20" s="1"/>
  <c r="E238" i="20" s="1"/>
  <c r="B239" i="20"/>
  <c r="B240" i="20"/>
  <c r="B241" i="20"/>
  <c r="D241" i="20" s="1"/>
  <c r="E241" i="20" s="1"/>
  <c r="B242" i="20"/>
  <c r="D242" i="20" s="1"/>
  <c r="E242" i="20" s="1"/>
  <c r="B243" i="20"/>
  <c r="B244" i="20"/>
  <c r="B245" i="20"/>
  <c r="D245" i="20" s="1"/>
  <c r="E245" i="20" s="1"/>
  <c r="B246" i="20"/>
  <c r="D246" i="20" s="1"/>
  <c r="E246" i="20" s="1"/>
  <c r="B247" i="20"/>
  <c r="B248" i="20"/>
  <c r="B249" i="20"/>
  <c r="D249" i="20" s="1"/>
  <c r="E249" i="20" s="1"/>
  <c r="B250" i="20"/>
  <c r="D250" i="20" s="1"/>
  <c r="E250" i="20" s="1"/>
  <c r="B251" i="20"/>
  <c r="B252" i="20"/>
  <c r="B253" i="20"/>
  <c r="B254" i="20"/>
  <c r="D254" i="20" s="1"/>
  <c r="E254" i="20" s="1"/>
  <c r="B255" i="20"/>
  <c r="B256" i="20"/>
  <c r="B257" i="20"/>
  <c r="D257" i="20" s="1"/>
  <c r="E257" i="20" s="1"/>
  <c r="B258" i="20"/>
  <c r="D258" i="20" s="1"/>
  <c r="E258" i="20" s="1"/>
  <c r="B259" i="20"/>
  <c r="B260" i="20"/>
  <c r="B261" i="20"/>
  <c r="D261" i="20" s="1"/>
  <c r="E261" i="20" s="1"/>
  <c r="B262" i="20"/>
  <c r="B263" i="20"/>
  <c r="B264" i="20"/>
  <c r="B265" i="20"/>
  <c r="D265" i="20" s="1"/>
  <c r="E265" i="20" s="1"/>
  <c r="B266" i="20"/>
  <c r="D266" i="20" s="1"/>
  <c r="E266" i="20" s="1"/>
  <c r="B267" i="20"/>
  <c r="B268" i="20"/>
  <c r="B269" i="20"/>
  <c r="D269" i="20" s="1"/>
  <c r="E269" i="20" s="1"/>
  <c r="B270" i="20"/>
  <c r="B271" i="20"/>
  <c r="B272" i="20"/>
  <c r="B273" i="20"/>
  <c r="B274" i="20"/>
  <c r="D274" i="20" s="1"/>
  <c r="E274" i="20" s="1"/>
  <c r="B275" i="20"/>
  <c r="B276" i="20"/>
  <c r="B277" i="20"/>
  <c r="D277" i="20" s="1"/>
  <c r="E277" i="20" s="1"/>
  <c r="B278" i="20"/>
  <c r="D278" i="20" s="1"/>
  <c r="E278" i="20" s="1"/>
  <c r="B279" i="20"/>
  <c r="B280" i="20"/>
  <c r="B281" i="20"/>
  <c r="D281" i="20" s="1"/>
  <c r="E281" i="20" s="1"/>
  <c r="B282" i="20"/>
  <c r="D282" i="20" s="1"/>
  <c r="E282" i="20" s="1"/>
  <c r="B283" i="20"/>
  <c r="B284" i="20"/>
  <c r="B285" i="20"/>
  <c r="D285" i="20" s="1"/>
  <c r="E285" i="20" s="1"/>
  <c r="B286" i="20"/>
  <c r="D286" i="20" s="1"/>
  <c r="E286" i="20" s="1"/>
  <c r="B287" i="20"/>
  <c r="B288" i="20"/>
  <c r="B289" i="20"/>
  <c r="D289" i="20" s="1"/>
  <c r="E289" i="20" s="1"/>
  <c r="B290" i="20"/>
  <c r="B291" i="20"/>
  <c r="B292" i="20"/>
  <c r="B293" i="20"/>
  <c r="D293" i="20" s="1"/>
  <c r="E293" i="20" s="1"/>
  <c r="B294" i="20"/>
  <c r="D294" i="20" s="1"/>
  <c r="E294" i="20" s="1"/>
  <c r="B295" i="20"/>
  <c r="B296" i="20"/>
  <c r="B297" i="20"/>
  <c r="B298" i="20"/>
  <c r="D298" i="20" s="1"/>
  <c r="E298" i="20" s="1"/>
  <c r="B299" i="20"/>
  <c r="B300" i="20"/>
  <c r="B301" i="20"/>
  <c r="D301" i="20" s="1"/>
  <c r="E301" i="20" s="1"/>
  <c r="B302" i="20"/>
  <c r="D302" i="20" s="1"/>
  <c r="E302" i="20" s="1"/>
  <c r="B303" i="20"/>
  <c r="B304" i="20"/>
  <c r="B305" i="20"/>
  <c r="D305" i="20" s="1"/>
  <c r="E305" i="20" s="1"/>
  <c r="B306" i="20"/>
  <c r="D306" i="20" s="1"/>
  <c r="E306" i="20" s="1"/>
  <c r="B307" i="20"/>
  <c r="D307" i="20" l="1"/>
  <c r="E307" i="20" s="1"/>
  <c r="D295" i="20"/>
  <c r="E295" i="20" s="1"/>
  <c r="E287" i="20"/>
  <c r="D287" i="20"/>
  <c r="D275" i="20"/>
  <c r="E275" i="20" s="1"/>
  <c r="D263" i="20"/>
  <c r="E263" i="20" s="1"/>
  <c r="E243" i="20"/>
  <c r="D243" i="20"/>
  <c r="D239" i="20"/>
  <c r="E239" i="20" s="1"/>
  <c r="D223" i="20"/>
  <c r="E223" i="20" s="1"/>
  <c r="D215" i="20"/>
  <c r="E215" i="20" s="1"/>
  <c r="D203" i="20"/>
  <c r="E203" i="20" s="1"/>
  <c r="D187" i="20"/>
  <c r="E187" i="20" s="1"/>
  <c r="D175" i="20"/>
  <c r="E175" i="20" s="1"/>
  <c r="D163" i="20"/>
  <c r="E163" i="20" s="1"/>
  <c r="D151" i="20"/>
  <c r="E151" i="20" s="1"/>
  <c r="D139" i="20"/>
  <c r="E139" i="20" s="1"/>
  <c r="D127" i="20"/>
  <c r="E127" i="20" s="1"/>
  <c r="E119" i="20"/>
  <c r="D119" i="20"/>
  <c r="D107" i="20"/>
  <c r="E107" i="20"/>
  <c r="D95" i="20"/>
  <c r="E95" i="20" s="1"/>
  <c r="D83" i="20"/>
  <c r="E83" i="20" s="1"/>
  <c r="D71" i="20"/>
  <c r="E71" i="20" s="1"/>
  <c r="D59" i="20"/>
  <c r="E59" i="20" s="1"/>
  <c r="D51" i="20"/>
  <c r="E51" i="20" s="1"/>
  <c r="E47" i="20"/>
  <c r="D47" i="20"/>
  <c r="D31" i="20"/>
  <c r="E31" i="20" s="1"/>
  <c r="D19" i="20"/>
  <c r="E19" i="20" s="1"/>
  <c r="D7" i="20"/>
  <c r="E7" i="20" s="1"/>
  <c r="E270" i="20"/>
  <c r="D270" i="20"/>
  <c r="E262" i="20"/>
  <c r="D262" i="20"/>
  <c r="E222" i="20"/>
  <c r="D222" i="20"/>
  <c r="E210" i="20"/>
  <c r="D210" i="20"/>
  <c r="E174" i="20"/>
  <c r="D174" i="20"/>
  <c r="E130" i="20"/>
  <c r="D130" i="20"/>
  <c r="D122" i="20"/>
  <c r="E122" i="20"/>
  <c r="E58" i="20"/>
  <c r="D58" i="20"/>
  <c r="D30" i="20"/>
  <c r="E30" i="20"/>
  <c r="D299" i="20"/>
  <c r="E299" i="20" s="1"/>
  <c r="D283" i="20"/>
  <c r="E283" i="20" s="1"/>
  <c r="D271" i="20"/>
  <c r="E271" i="20" s="1"/>
  <c r="D259" i="20"/>
  <c r="E259" i="20" s="1"/>
  <c r="D251" i="20"/>
  <c r="E251" i="20" s="1"/>
  <c r="E247" i="20"/>
  <c r="D247" i="20"/>
  <c r="D227" i="20"/>
  <c r="E227" i="20" s="1"/>
  <c r="D211" i="20"/>
  <c r="E211" i="20" s="1"/>
  <c r="D199" i="20"/>
  <c r="E199" i="20" s="1"/>
  <c r="D183" i="20"/>
  <c r="E183" i="20" s="1"/>
  <c r="D171" i="20"/>
  <c r="E171" i="20" s="1"/>
  <c r="D159" i="20"/>
  <c r="E159" i="20" s="1"/>
  <c r="D143" i="20"/>
  <c r="E143" i="20" s="1"/>
  <c r="D131" i="20"/>
  <c r="E131" i="20" s="1"/>
  <c r="D115" i="20"/>
  <c r="E115" i="20" s="1"/>
  <c r="D103" i="20"/>
  <c r="E103" i="20" s="1"/>
  <c r="D87" i="20"/>
  <c r="E87" i="20" s="1"/>
  <c r="D75" i="20"/>
  <c r="E75" i="20" s="1"/>
  <c r="D63" i="20"/>
  <c r="E63" i="20" s="1"/>
  <c r="D55" i="20"/>
  <c r="E55" i="20" s="1"/>
  <c r="D39" i="20"/>
  <c r="E39" i="20" s="1"/>
  <c r="D27" i="20"/>
  <c r="E27" i="20" s="1"/>
  <c r="D15" i="20"/>
  <c r="E15" i="20" s="1"/>
  <c r="E290" i="20"/>
  <c r="D290" i="20"/>
  <c r="E253" i="20"/>
  <c r="D253" i="20"/>
  <c r="E81" i="20"/>
  <c r="D81" i="20"/>
  <c r="E21" i="20"/>
  <c r="D21" i="20"/>
  <c r="D303" i="20"/>
  <c r="E303" i="20" s="1"/>
  <c r="D291" i="20"/>
  <c r="E291" i="20" s="1"/>
  <c r="D279" i="20"/>
  <c r="E279" i="20" s="1"/>
  <c r="D267" i="20"/>
  <c r="E267" i="20" s="1"/>
  <c r="D255" i="20"/>
  <c r="E255" i="20" s="1"/>
  <c r="D235" i="20"/>
  <c r="E235" i="20" s="1"/>
  <c r="E231" i="20"/>
  <c r="D231" i="20"/>
  <c r="D219" i="20"/>
  <c r="E219" i="20" s="1"/>
  <c r="D207" i="20"/>
  <c r="E207" i="20" s="1"/>
  <c r="D195" i="20"/>
  <c r="E195" i="20" s="1"/>
  <c r="E191" i="20"/>
  <c r="D191" i="20"/>
  <c r="D179" i="20"/>
  <c r="E179" i="20"/>
  <c r="D167" i="20"/>
  <c r="E167" i="20" s="1"/>
  <c r="D155" i="20"/>
  <c r="E155" i="20" s="1"/>
  <c r="D147" i="20"/>
  <c r="E147" i="20" s="1"/>
  <c r="D135" i="20"/>
  <c r="E135" i="20" s="1"/>
  <c r="D123" i="20"/>
  <c r="E123" i="20" s="1"/>
  <c r="D111" i="20"/>
  <c r="E111" i="20" s="1"/>
  <c r="D99" i="20"/>
  <c r="E99" i="20" s="1"/>
  <c r="D91" i="20"/>
  <c r="E91" i="20" s="1"/>
  <c r="D79" i="20"/>
  <c r="E79" i="20" s="1"/>
  <c r="D67" i="20"/>
  <c r="E67" i="20" s="1"/>
  <c r="D43" i="20"/>
  <c r="E43" i="20" s="1"/>
  <c r="D35" i="20"/>
  <c r="E35" i="20" s="1"/>
  <c r="D23" i="20"/>
  <c r="E23" i="20" s="1"/>
  <c r="D11" i="20"/>
  <c r="E11" i="20" s="1"/>
  <c r="D297" i="20"/>
  <c r="E297" i="20"/>
  <c r="D273" i="20"/>
  <c r="E273" i="20"/>
  <c r="E217" i="20"/>
  <c r="D217" i="20"/>
  <c r="E205" i="20"/>
  <c r="D205" i="20"/>
  <c r="D201" i="20"/>
  <c r="E201" i="20"/>
  <c r="E169" i="20"/>
  <c r="D169" i="20"/>
  <c r="E65" i="20"/>
  <c r="D65" i="20"/>
  <c r="E304" i="20"/>
  <c r="D304" i="20"/>
  <c r="E300" i="20"/>
  <c r="D300" i="20"/>
  <c r="D296" i="20"/>
  <c r="E296" i="20" s="1"/>
  <c r="D292" i="20"/>
  <c r="E292" i="20" s="1"/>
  <c r="D288" i="20"/>
  <c r="E288" i="20" s="1"/>
  <c r="D284" i="20"/>
  <c r="E284" i="20" s="1"/>
  <c r="D280" i="20"/>
  <c r="E280" i="20" s="1"/>
  <c r="D276" i="20"/>
  <c r="E276" i="20" s="1"/>
  <c r="D272" i="20"/>
  <c r="E272" i="20" s="1"/>
  <c r="D268" i="20"/>
  <c r="E268" i="20" s="1"/>
  <c r="D264" i="20"/>
  <c r="E264" i="20" s="1"/>
  <c r="D260" i="20"/>
  <c r="E260" i="20" s="1"/>
  <c r="D256" i="20"/>
  <c r="E256" i="20" s="1"/>
  <c r="D252" i="20"/>
  <c r="E252" i="20" s="1"/>
  <c r="D248" i="20"/>
  <c r="E248" i="20" s="1"/>
  <c r="D244" i="20"/>
  <c r="E244" i="20" s="1"/>
  <c r="D240" i="20"/>
  <c r="E240" i="20" s="1"/>
  <c r="E236" i="20"/>
  <c r="D236" i="20"/>
  <c r="D232" i="20"/>
  <c r="E232" i="20" s="1"/>
  <c r="D228" i="20"/>
  <c r="E228" i="20" s="1"/>
  <c r="E224" i="20"/>
  <c r="D224" i="20"/>
  <c r="D220" i="20"/>
  <c r="E220" i="20" s="1"/>
  <c r="D216" i="20"/>
  <c r="E216" i="20" s="1"/>
  <c r="D212" i="20"/>
  <c r="E212" i="20" s="1"/>
  <c r="D208" i="20"/>
  <c r="E208" i="20" s="1"/>
  <c r="D204" i="20"/>
  <c r="E204" i="20" s="1"/>
  <c r="D200" i="20"/>
  <c r="E200" i="20" s="1"/>
  <c r="D196" i="20"/>
  <c r="E196" i="20" s="1"/>
  <c r="D192" i="20"/>
  <c r="E192" i="20" s="1"/>
  <c r="D188" i="20"/>
  <c r="E188" i="20" s="1"/>
  <c r="D184" i="20"/>
  <c r="E184" i="20" s="1"/>
  <c r="D180" i="20"/>
  <c r="E180" i="20" s="1"/>
  <c r="D176" i="20"/>
  <c r="E176" i="20" s="1"/>
  <c r="D172" i="20"/>
  <c r="E172" i="20" s="1"/>
  <c r="D168" i="20"/>
  <c r="E168" i="20" s="1"/>
  <c r="D164" i="20"/>
  <c r="E164" i="20" s="1"/>
  <c r="D160" i="20"/>
  <c r="E160" i="20" s="1"/>
  <c r="D156" i="20"/>
  <c r="E156" i="20" s="1"/>
  <c r="D152" i="20"/>
  <c r="E152" i="20" s="1"/>
  <c r="D148" i="20"/>
  <c r="E148" i="20" s="1"/>
  <c r="D144" i="20"/>
  <c r="E144" i="20" s="1"/>
  <c r="E140" i="20"/>
  <c r="D140" i="20"/>
  <c r="D136" i="20"/>
  <c r="E136" i="20" s="1"/>
  <c r="D132" i="20"/>
  <c r="E132" i="20" s="1"/>
  <c r="D128" i="20"/>
  <c r="E128" i="20" s="1"/>
  <c r="D124" i="20"/>
  <c r="E124" i="20" s="1"/>
  <c r="D120" i="20"/>
  <c r="E120" i="20" s="1"/>
  <c r="D116" i="20"/>
  <c r="E116" i="20" s="1"/>
  <c r="D112" i="20"/>
  <c r="E112" i="20" s="1"/>
  <c r="D108" i="20"/>
  <c r="E108" i="20" s="1"/>
  <c r="D104" i="20"/>
  <c r="E104" i="20" s="1"/>
  <c r="E100" i="20"/>
  <c r="D100" i="20"/>
  <c r="D96" i="20"/>
  <c r="E96" i="20" s="1"/>
  <c r="D92" i="20"/>
  <c r="E92" i="20" s="1"/>
  <c r="D88" i="20"/>
  <c r="E88" i="20" s="1"/>
  <c r="D84" i="20"/>
  <c r="E84" i="20" s="1"/>
  <c r="D80" i="20"/>
  <c r="E80" i="20" s="1"/>
  <c r="D76" i="20"/>
  <c r="E76" i="20"/>
  <c r="D72" i="20"/>
  <c r="E72" i="20" s="1"/>
  <c r="D68" i="20"/>
  <c r="E68" i="20" s="1"/>
  <c r="D64" i="20"/>
  <c r="E64" i="20" s="1"/>
  <c r="D60" i="20"/>
  <c r="E60" i="20" s="1"/>
  <c r="D56" i="20"/>
  <c r="E56" i="20" s="1"/>
  <c r="D52" i="20"/>
  <c r="E52" i="20" s="1"/>
  <c r="D48" i="20"/>
  <c r="E48" i="20" s="1"/>
  <c r="D44" i="20"/>
  <c r="E44" i="20" s="1"/>
  <c r="D40" i="20"/>
  <c r="E40" i="20"/>
  <c r="D36" i="20"/>
  <c r="E36" i="20" s="1"/>
  <c r="D32" i="20"/>
  <c r="E32" i="20" s="1"/>
  <c r="D28" i="20"/>
  <c r="E28" i="20" s="1"/>
  <c r="D24" i="20"/>
  <c r="E24" i="20" s="1"/>
  <c r="D20" i="20"/>
  <c r="E20" i="20" s="1"/>
  <c r="E16" i="20"/>
  <c r="D16" i="20"/>
  <c r="D12" i="20"/>
  <c r="E12" i="20" s="1"/>
  <c r="D8" i="20"/>
  <c r="E8" i="20" s="1"/>
  <c r="E322" i="21" a="1"/>
  <c r="E322" i="21" s="1"/>
  <c r="F322" i="21" a="1"/>
  <c r="F322" i="21" s="1"/>
  <c r="G322" i="21" a="1"/>
  <c r="G322" i="21" s="1"/>
  <c r="H322" i="21" a="1"/>
  <c r="H322" i="21" s="1"/>
  <c r="I322" i="21" a="1"/>
  <c r="I322" i="21" s="1"/>
  <c r="J322" i="21" a="1"/>
  <c r="J322" i="21" s="1"/>
  <c r="K322" i="21" a="1"/>
  <c r="K322" i="21" s="1"/>
  <c r="L322" i="21" a="1"/>
  <c r="L322" i="21" s="1"/>
  <c r="M322" i="21" a="1"/>
  <c r="M322" i="21" s="1"/>
  <c r="N322" i="21" a="1"/>
  <c r="N322" i="21" s="1"/>
  <c r="O322" i="21" a="1"/>
  <c r="O322" i="21" s="1"/>
  <c r="P322" i="21" a="1"/>
  <c r="P322" i="21" s="1"/>
  <c r="Q322" i="21" a="1"/>
  <c r="Q322" i="21" s="1"/>
  <c r="R322" i="21" a="1"/>
  <c r="R322" i="21" s="1"/>
  <c r="S322" i="21" a="1"/>
  <c r="S322" i="21" s="1"/>
  <c r="T322" i="21" a="1"/>
  <c r="T322" i="21" s="1"/>
  <c r="U322" i="21" a="1"/>
  <c r="U322" i="21" s="1"/>
  <c r="D322" i="21" a="1"/>
  <c r="D322" i="21" s="1"/>
  <c r="B1" i="21"/>
  <c r="B2" i="21"/>
  <c r="B3" i="21"/>
  <c r="B4" i="21"/>
  <c r="B5" i="21"/>
  <c r="B6" i="21"/>
  <c r="B7" i="21"/>
  <c r="B8" i="21"/>
  <c r="B9" i="21"/>
  <c r="B10" i="21"/>
  <c r="B11" i="21"/>
  <c r="B12" i="21"/>
  <c r="B13" i="21"/>
  <c r="B14" i="21"/>
  <c r="B16" i="21"/>
  <c r="B4" i="38"/>
  <c r="C4" i="38"/>
  <c r="B5" i="38"/>
  <c r="C5" i="38"/>
  <c r="B6" i="38"/>
  <c r="C6" i="38"/>
  <c r="B7" i="38"/>
  <c r="C7" i="38"/>
  <c r="B8" i="38"/>
  <c r="C8" i="38"/>
  <c r="B9" i="38"/>
  <c r="C9" i="38"/>
  <c r="B10" i="38"/>
  <c r="C10" i="38"/>
  <c r="B11" i="38"/>
  <c r="C11" i="38"/>
  <c r="B12" i="38"/>
  <c r="C12" i="38"/>
  <c r="B13" i="38"/>
  <c r="C13" i="38"/>
  <c r="B14" i="38"/>
  <c r="C14" i="38"/>
  <c r="B15" i="38"/>
  <c r="C15" i="38"/>
  <c r="B16" i="38"/>
  <c r="C16" i="38"/>
  <c r="B17" i="38"/>
  <c r="C17" i="38"/>
  <c r="B18" i="38"/>
  <c r="C18" i="38"/>
  <c r="B19" i="38"/>
  <c r="C19" i="38"/>
  <c r="B20" i="38"/>
  <c r="C20" i="38"/>
  <c r="B21" i="38"/>
  <c r="C21" i="38"/>
  <c r="B22" i="38"/>
  <c r="C22" i="38"/>
  <c r="B23" i="38"/>
  <c r="C23" i="38"/>
  <c r="B24" i="38"/>
  <c r="C24" i="38"/>
  <c r="B25" i="38"/>
  <c r="C25" i="38"/>
  <c r="B26" i="38"/>
  <c r="C26" i="38"/>
  <c r="B27" i="38"/>
  <c r="C27" i="38"/>
  <c r="B28" i="38"/>
  <c r="C28" i="38"/>
  <c r="B29" i="38"/>
  <c r="C29" i="38"/>
  <c r="B30" i="38"/>
  <c r="C30" i="38"/>
  <c r="B31" i="38"/>
  <c r="C31" i="38"/>
  <c r="B32" i="38"/>
  <c r="C32" i="38"/>
  <c r="B33" i="38"/>
  <c r="C33" i="38"/>
  <c r="B34" i="38"/>
  <c r="C34" i="38"/>
  <c r="B35" i="38"/>
  <c r="C35" i="38"/>
  <c r="B36" i="38"/>
  <c r="C36" i="38"/>
  <c r="B37" i="38"/>
  <c r="C37" i="38"/>
  <c r="B38" i="38"/>
  <c r="C38" i="38"/>
  <c r="B39" i="38"/>
  <c r="C39" i="38"/>
  <c r="B40" i="38"/>
  <c r="C40" i="38"/>
  <c r="B41" i="38"/>
  <c r="C41" i="38"/>
  <c r="B42" i="38"/>
  <c r="C42" i="38"/>
  <c r="B43" i="38"/>
  <c r="C43" i="38"/>
  <c r="B44" i="38"/>
  <c r="C44" i="38"/>
  <c r="B45" i="38"/>
  <c r="C45" i="38"/>
  <c r="B46" i="38"/>
  <c r="C46" i="38"/>
  <c r="B47" i="38"/>
  <c r="C47" i="38"/>
  <c r="B48" i="38"/>
  <c r="C48" i="38"/>
  <c r="B49" i="38"/>
  <c r="C49" i="38"/>
  <c r="B50" i="38"/>
  <c r="C50" i="38"/>
  <c r="B51" i="38"/>
  <c r="C51" i="38"/>
  <c r="B52" i="38"/>
  <c r="C52" i="38"/>
  <c r="B53" i="38"/>
  <c r="C53" i="38"/>
  <c r="B54" i="38"/>
  <c r="C54" i="38"/>
  <c r="B55" i="38"/>
  <c r="C55" i="38"/>
  <c r="B56" i="38"/>
  <c r="C56" i="38"/>
  <c r="B57" i="38"/>
  <c r="C57" i="38"/>
  <c r="B58" i="38"/>
  <c r="C58" i="38"/>
  <c r="B59" i="38"/>
  <c r="C59" i="38"/>
  <c r="B60" i="38"/>
  <c r="C60" i="38"/>
  <c r="B61" i="38"/>
  <c r="C61" i="38"/>
  <c r="B62" i="38"/>
  <c r="C62" i="38"/>
  <c r="B63" i="38"/>
  <c r="C63" i="38"/>
  <c r="B64" i="38"/>
  <c r="C64" i="38"/>
  <c r="B65" i="38"/>
  <c r="C65" i="38"/>
  <c r="B66" i="38"/>
  <c r="C66" i="38"/>
  <c r="B67" i="38"/>
  <c r="C67" i="38"/>
  <c r="B68" i="38"/>
  <c r="C68" i="38"/>
  <c r="B69" i="38"/>
  <c r="C69" i="38"/>
  <c r="B70" i="38"/>
  <c r="C70" i="38"/>
  <c r="B71" i="38"/>
  <c r="C71" i="38"/>
  <c r="B72" i="38"/>
  <c r="C72" i="38"/>
  <c r="B73" i="38"/>
  <c r="C73" i="38"/>
  <c r="B74" i="38"/>
  <c r="C74" i="38"/>
  <c r="B75" i="38"/>
  <c r="C75" i="38"/>
  <c r="B76" i="38"/>
  <c r="C76" i="38"/>
  <c r="B77" i="38"/>
  <c r="C77" i="38"/>
  <c r="B78" i="38"/>
  <c r="C78" i="38"/>
  <c r="B79" i="38"/>
  <c r="C79" i="38"/>
  <c r="B80" i="38"/>
  <c r="C80" i="38"/>
  <c r="B81" i="38"/>
  <c r="C81" i="38"/>
  <c r="B82" i="38"/>
  <c r="C82" i="38"/>
  <c r="B83" i="38"/>
  <c r="C83" i="38"/>
  <c r="B84" i="38"/>
  <c r="C84" i="38"/>
  <c r="B85" i="38"/>
  <c r="C85" i="38"/>
  <c r="B86" i="38"/>
  <c r="C86" i="38"/>
  <c r="B87" i="38"/>
  <c r="C87" i="38"/>
  <c r="B88" i="38"/>
  <c r="C88" i="38"/>
  <c r="B89" i="38"/>
  <c r="C89" i="38"/>
  <c r="B90" i="38"/>
  <c r="C90" i="38"/>
  <c r="B91" i="38"/>
  <c r="C91" i="38"/>
  <c r="B92" i="38"/>
  <c r="C92" i="38"/>
  <c r="B93" i="38"/>
  <c r="C93" i="38"/>
  <c r="B94" i="38"/>
  <c r="C94" i="38"/>
  <c r="B95" i="38"/>
  <c r="C95" i="38"/>
  <c r="B96" i="38"/>
  <c r="C96" i="38"/>
  <c r="B97" i="38"/>
  <c r="C97" i="38"/>
  <c r="B98" i="38"/>
  <c r="C98" i="38"/>
  <c r="B99" i="38"/>
  <c r="C99" i="38"/>
  <c r="B100" i="38"/>
  <c r="C100" i="38"/>
  <c r="B101" i="38"/>
  <c r="C101" i="38"/>
  <c r="B102" i="38"/>
  <c r="C102" i="38"/>
  <c r="B103" i="38"/>
  <c r="C103" i="38"/>
  <c r="B104" i="38"/>
  <c r="C104" i="38"/>
  <c r="B105" i="38"/>
  <c r="C105" i="38"/>
  <c r="B106" i="38"/>
  <c r="C106" i="38"/>
  <c r="B107" i="38"/>
  <c r="C107" i="38"/>
  <c r="B108" i="38"/>
  <c r="C108" i="38"/>
  <c r="B109" i="38"/>
  <c r="C109" i="38"/>
  <c r="B110" i="38"/>
  <c r="C110" i="38"/>
  <c r="B111" i="38"/>
  <c r="C111" i="38"/>
  <c r="B112" i="38"/>
  <c r="C112" i="38"/>
  <c r="B113" i="38"/>
  <c r="C113" i="38"/>
  <c r="B114" i="38"/>
  <c r="C114" i="38"/>
  <c r="B115" i="38"/>
  <c r="C115" i="38"/>
  <c r="B116" i="38"/>
  <c r="C116" i="38"/>
  <c r="B117" i="38"/>
  <c r="C117" i="38"/>
  <c r="B118" i="38"/>
  <c r="C118" i="38"/>
  <c r="B119" i="38"/>
  <c r="C119" i="38"/>
  <c r="B120" i="38"/>
  <c r="C120" i="38"/>
  <c r="B121" i="38"/>
  <c r="C121" i="38"/>
  <c r="B122" i="38"/>
  <c r="C122" i="38"/>
  <c r="B123" i="38"/>
  <c r="C123" i="38"/>
  <c r="B124" i="38"/>
  <c r="C124" i="38"/>
  <c r="B125" i="38"/>
  <c r="C125" i="38"/>
  <c r="B126" i="38"/>
  <c r="C126" i="38"/>
  <c r="B127" i="38"/>
  <c r="C127" i="38"/>
  <c r="B128" i="38"/>
  <c r="C128" i="38"/>
  <c r="B129" i="38"/>
  <c r="C129" i="38"/>
  <c r="B130" i="38"/>
  <c r="C130" i="38"/>
  <c r="B131" i="38"/>
  <c r="C131" i="38"/>
  <c r="B132" i="38"/>
  <c r="C132" i="38"/>
  <c r="B133" i="38"/>
  <c r="C133" i="38"/>
  <c r="B134" i="38"/>
  <c r="C134" i="38"/>
  <c r="B135" i="38"/>
  <c r="C135" i="38"/>
  <c r="B136" i="38"/>
  <c r="C136" i="38"/>
  <c r="B137" i="38"/>
  <c r="C137" i="38"/>
  <c r="B138" i="38"/>
  <c r="C138" i="38"/>
  <c r="B139" i="38"/>
  <c r="C139" i="38"/>
  <c r="B140" i="38"/>
  <c r="C140" i="38"/>
  <c r="B141" i="38"/>
  <c r="C141" i="38"/>
  <c r="B142" i="38"/>
  <c r="C142" i="38"/>
  <c r="B143" i="38"/>
  <c r="C143" i="38"/>
  <c r="B144" i="38"/>
  <c r="C144" i="38"/>
  <c r="B145" i="38"/>
  <c r="C145" i="38"/>
  <c r="B146" i="38"/>
  <c r="C146" i="38"/>
  <c r="B147" i="38"/>
  <c r="C147" i="38"/>
  <c r="B148" i="38"/>
  <c r="C148" i="38"/>
  <c r="B149" i="38"/>
  <c r="C149" i="38"/>
  <c r="B150" i="38"/>
  <c r="C150" i="38"/>
  <c r="B151" i="38"/>
  <c r="C151" i="38"/>
  <c r="B152" i="38"/>
  <c r="C152" i="38"/>
  <c r="B153" i="38"/>
  <c r="C153" i="38"/>
  <c r="B154" i="38"/>
  <c r="C154" i="38"/>
  <c r="B155" i="38"/>
  <c r="C155" i="38"/>
  <c r="B156" i="38"/>
  <c r="C156" i="38"/>
  <c r="B157" i="38"/>
  <c r="C157" i="38"/>
  <c r="B158" i="38"/>
  <c r="C158" i="38"/>
  <c r="B159" i="38"/>
  <c r="C159" i="38"/>
  <c r="B160" i="38"/>
  <c r="C160" i="38"/>
  <c r="B161" i="38"/>
  <c r="C161" i="38"/>
  <c r="B162" i="38"/>
  <c r="C162" i="38"/>
  <c r="B163" i="38"/>
  <c r="C163" i="38"/>
  <c r="B164" i="38"/>
  <c r="C164" i="38"/>
  <c r="B165" i="38"/>
  <c r="C165" i="38"/>
  <c r="B166" i="38"/>
  <c r="C166" i="38"/>
  <c r="B167" i="38"/>
  <c r="C167" i="38"/>
  <c r="B168" i="38"/>
  <c r="C168" i="38"/>
  <c r="B169" i="38"/>
  <c r="C169" i="38"/>
  <c r="B170" i="38"/>
  <c r="C170" i="38"/>
  <c r="B171" i="38"/>
  <c r="C171" i="38"/>
  <c r="B172" i="38"/>
  <c r="C172" i="38"/>
  <c r="B173" i="38"/>
  <c r="C173" i="38"/>
  <c r="B174" i="38"/>
  <c r="C174" i="38"/>
  <c r="B175" i="38"/>
  <c r="C175" i="38"/>
  <c r="B176" i="38"/>
  <c r="C176" i="38"/>
  <c r="B177" i="38"/>
  <c r="C177" i="38"/>
  <c r="B178" i="38"/>
  <c r="C178" i="38"/>
  <c r="B179" i="38"/>
  <c r="C179" i="38"/>
  <c r="B180" i="38"/>
  <c r="C180" i="38"/>
  <c r="B181" i="38"/>
  <c r="C181" i="38"/>
  <c r="B182" i="38"/>
  <c r="C182" i="38"/>
  <c r="B183" i="38"/>
  <c r="C183" i="38"/>
  <c r="B184" i="38"/>
  <c r="C184" i="38"/>
  <c r="B185" i="38"/>
  <c r="C185" i="38"/>
  <c r="B186" i="38"/>
  <c r="C186" i="38"/>
  <c r="B187" i="38"/>
  <c r="C187" i="38"/>
  <c r="B188" i="38"/>
  <c r="C188" i="38"/>
  <c r="B189" i="38"/>
  <c r="C189" i="38"/>
  <c r="B190" i="38"/>
  <c r="C190" i="38"/>
  <c r="B191" i="38"/>
  <c r="C191" i="38"/>
  <c r="B192" i="38"/>
  <c r="C192" i="38"/>
  <c r="B193" i="38"/>
  <c r="C193" i="38"/>
  <c r="B194" i="38"/>
  <c r="C194" i="38"/>
  <c r="B195" i="38"/>
  <c r="C195" i="38"/>
  <c r="B196" i="38"/>
  <c r="C196" i="38"/>
  <c r="B197" i="38"/>
  <c r="C197" i="38"/>
  <c r="B198" i="38"/>
  <c r="C198" i="38"/>
  <c r="B199" i="38"/>
  <c r="C199" i="38"/>
  <c r="B200" i="38"/>
  <c r="C200" i="38"/>
  <c r="B201" i="38"/>
  <c r="C201" i="38"/>
  <c r="B202" i="38"/>
  <c r="C202" i="38"/>
  <c r="B203" i="38"/>
  <c r="C203" i="38"/>
  <c r="B204" i="38"/>
  <c r="C204" i="38"/>
  <c r="B205" i="38"/>
  <c r="C205" i="38"/>
  <c r="B206" i="38"/>
  <c r="C206" i="38"/>
  <c r="B207" i="38"/>
  <c r="C207" i="38"/>
  <c r="B208" i="38"/>
  <c r="C208" i="38"/>
  <c r="B209" i="38"/>
  <c r="C209" i="38"/>
  <c r="B210" i="38"/>
  <c r="C210" i="38"/>
  <c r="B211" i="38"/>
  <c r="C211" i="38"/>
  <c r="B212" i="38"/>
  <c r="C212" i="38"/>
  <c r="B213" i="38"/>
  <c r="C213" i="38"/>
  <c r="B214" i="38"/>
  <c r="C214" i="38"/>
  <c r="B215" i="38"/>
  <c r="C215" i="38"/>
  <c r="B216" i="38"/>
  <c r="C216" i="38"/>
  <c r="B217" i="38"/>
  <c r="C217" i="38"/>
  <c r="B218" i="38"/>
  <c r="C218" i="38"/>
  <c r="B219" i="38"/>
  <c r="C219" i="38"/>
  <c r="B220" i="38"/>
  <c r="C220" i="38"/>
  <c r="B221" i="38"/>
  <c r="C221" i="38"/>
  <c r="B222" i="38"/>
  <c r="C222" i="38"/>
  <c r="B223" i="38"/>
  <c r="C223" i="38"/>
  <c r="B224" i="38"/>
  <c r="C224" i="38"/>
  <c r="B225" i="38"/>
  <c r="C225" i="38"/>
  <c r="B226" i="38"/>
  <c r="C226" i="38"/>
  <c r="B227" i="38"/>
  <c r="C227" i="38"/>
  <c r="B228" i="38"/>
  <c r="C228" i="38"/>
  <c r="B229" i="38"/>
  <c r="C229" i="38"/>
  <c r="B230" i="38"/>
  <c r="C230" i="38"/>
  <c r="B231" i="38"/>
  <c r="C231" i="38"/>
  <c r="B232" i="38"/>
  <c r="C232" i="38"/>
  <c r="B233" i="38"/>
  <c r="C233" i="38"/>
  <c r="B234" i="38"/>
  <c r="C234" i="38"/>
  <c r="B235" i="38"/>
  <c r="C235" i="38"/>
  <c r="B236" i="38"/>
  <c r="C236" i="38"/>
  <c r="B237" i="38"/>
  <c r="C237" i="38"/>
  <c r="B238" i="38"/>
  <c r="C238" i="38"/>
  <c r="B239" i="38"/>
  <c r="C239" i="38"/>
  <c r="B240" i="38"/>
  <c r="C240" i="38"/>
  <c r="B241" i="38"/>
  <c r="C241" i="38"/>
  <c r="B242" i="38"/>
  <c r="C242" i="38"/>
  <c r="B243" i="38"/>
  <c r="C243" i="38"/>
  <c r="B244" i="38"/>
  <c r="C244" i="38"/>
  <c r="B245" i="38"/>
  <c r="C245" i="38"/>
  <c r="B246" i="38"/>
  <c r="C246" i="38"/>
  <c r="B247" i="38"/>
  <c r="C247" i="38"/>
  <c r="B248" i="38"/>
  <c r="C248" i="38"/>
  <c r="B249" i="38"/>
  <c r="C249" i="38"/>
  <c r="B250" i="38"/>
  <c r="C250" i="38"/>
  <c r="B251" i="38"/>
  <c r="C251" i="38"/>
  <c r="B252" i="38"/>
  <c r="C252" i="38"/>
  <c r="B253" i="38"/>
  <c r="C253" i="38"/>
  <c r="B254" i="38"/>
  <c r="C254" i="38"/>
  <c r="B255" i="38"/>
  <c r="C255" i="38"/>
  <c r="B256" i="38"/>
  <c r="C256" i="38"/>
  <c r="B257" i="38"/>
  <c r="C257" i="38"/>
  <c r="B258" i="38"/>
  <c r="C258" i="38"/>
  <c r="B259" i="38"/>
  <c r="C259" i="38"/>
  <c r="B260" i="38"/>
  <c r="C260" i="38"/>
  <c r="B261" i="38"/>
  <c r="C261" i="38"/>
  <c r="B262" i="38"/>
  <c r="C262" i="38"/>
  <c r="B263" i="38"/>
  <c r="C263" i="38"/>
  <c r="B264" i="38"/>
  <c r="C264" i="38"/>
  <c r="B265" i="38"/>
  <c r="C265" i="38"/>
  <c r="B266" i="38"/>
  <c r="C266" i="38"/>
  <c r="B267" i="38"/>
  <c r="C267" i="38"/>
  <c r="B268" i="38"/>
  <c r="C268" i="38"/>
  <c r="B269" i="38"/>
  <c r="C269" i="38"/>
  <c r="B270" i="38"/>
  <c r="C270" i="38"/>
  <c r="B271" i="38"/>
  <c r="C271" i="38"/>
  <c r="B272" i="38"/>
  <c r="C272" i="38"/>
  <c r="B273" i="38"/>
  <c r="C273" i="38"/>
  <c r="B274" i="38"/>
  <c r="C274" i="38"/>
  <c r="B275" i="38"/>
  <c r="C275" i="38"/>
  <c r="B276" i="38"/>
  <c r="C276" i="38"/>
  <c r="B277" i="38"/>
  <c r="C277" i="38"/>
  <c r="B278" i="38"/>
  <c r="C278" i="38"/>
  <c r="B279" i="38"/>
  <c r="C279" i="38"/>
  <c r="B280" i="38"/>
  <c r="C280" i="38"/>
  <c r="B281" i="38"/>
  <c r="C281" i="38"/>
  <c r="B282" i="38"/>
  <c r="C282" i="38"/>
  <c r="B283" i="38"/>
  <c r="C283" i="38"/>
  <c r="B284" i="38"/>
  <c r="C284" i="38"/>
  <c r="B285" i="38"/>
  <c r="C285" i="38"/>
  <c r="B286" i="38"/>
  <c r="C286" i="38"/>
  <c r="B287" i="38"/>
  <c r="C287" i="38"/>
  <c r="B288" i="38"/>
  <c r="C288" i="38"/>
  <c r="B289" i="38"/>
  <c r="C289" i="38"/>
  <c r="B290" i="38"/>
  <c r="C290" i="38"/>
  <c r="B291" i="38"/>
  <c r="C291" i="38"/>
  <c r="B292" i="38"/>
  <c r="C292" i="38"/>
  <c r="B293" i="38"/>
  <c r="C293" i="38"/>
  <c r="B294" i="38"/>
  <c r="C294" i="38"/>
  <c r="B295" i="38"/>
  <c r="C295" i="38"/>
  <c r="B296" i="38"/>
  <c r="C296" i="38"/>
  <c r="B297" i="38"/>
  <c r="C297" i="38"/>
  <c r="B298" i="38"/>
  <c r="C298" i="38"/>
  <c r="B299" i="38"/>
  <c r="C299" i="38"/>
  <c r="B300" i="38"/>
  <c r="C300" i="38"/>
  <c r="B301" i="38"/>
  <c r="C301" i="38"/>
  <c r="B302" i="38"/>
  <c r="C302" i="38"/>
  <c r="B303" i="38"/>
  <c r="C303" i="38"/>
  <c r="B304" i="38"/>
  <c r="C304" i="38"/>
  <c r="B305" i="38"/>
  <c r="C305" i="38"/>
  <c r="B306" i="38"/>
  <c r="C306" i="38"/>
  <c r="B307" i="38"/>
  <c r="C307" i="38"/>
  <c r="B308" i="38"/>
  <c r="C308" i="38"/>
  <c r="B309" i="38"/>
  <c r="C309" i="38"/>
  <c r="B310" i="38"/>
  <c r="C310" i="38"/>
  <c r="B311" i="38"/>
  <c r="C311" i="38"/>
  <c r="B312" i="38"/>
  <c r="C312" i="38"/>
  <c r="B313" i="38"/>
  <c r="C313" i="38"/>
  <c r="B314" i="38"/>
  <c r="C314" i="38"/>
  <c r="B315" i="38"/>
  <c r="C315" i="38"/>
  <c r="B316" i="38"/>
  <c r="C316" i="38"/>
  <c r="B317" i="38"/>
  <c r="C317" i="38"/>
  <c r="B318" i="38"/>
  <c r="C318" i="38"/>
  <c r="B319" i="38"/>
  <c r="C319" i="38"/>
  <c r="B320" i="38"/>
  <c r="C320" i="38"/>
  <c r="B4" i="28"/>
  <c r="C4" i="28"/>
  <c r="D320" i="38" l="1"/>
  <c r="E320" i="38" s="1"/>
  <c r="D314" i="38"/>
  <c r="E314" i="38" s="1"/>
  <c r="D308" i="38"/>
  <c r="E308" i="38" s="1"/>
  <c r="D302" i="38"/>
  <c r="E302" i="38" s="1"/>
  <c r="D298" i="38"/>
  <c r="E298" i="38" s="1"/>
  <c r="D294" i="38"/>
  <c r="E294" i="38" s="1"/>
  <c r="D288" i="38"/>
  <c r="E288" i="38" s="1"/>
  <c r="D282" i="38"/>
  <c r="E282" i="38"/>
  <c r="D276" i="38"/>
  <c r="E276" i="38" s="1"/>
  <c r="D270" i="38"/>
  <c r="E270" i="38" s="1"/>
  <c r="D264" i="38"/>
  <c r="E264" i="38" s="1"/>
  <c r="D258" i="38"/>
  <c r="E258" i="38" s="1"/>
  <c r="D252" i="38"/>
  <c r="E252" i="38" s="1"/>
  <c r="D246" i="38"/>
  <c r="E246" i="38" s="1"/>
  <c r="D238" i="38"/>
  <c r="E238" i="38" s="1"/>
  <c r="D230" i="38"/>
  <c r="E230" i="38" s="1"/>
  <c r="D210" i="38"/>
  <c r="E210" i="38" s="1"/>
  <c r="D206" i="38"/>
  <c r="E206" i="38" s="1"/>
  <c r="D202" i="38"/>
  <c r="E202" i="38" s="1"/>
  <c r="E198" i="38"/>
  <c r="D198" i="38"/>
  <c r="D194" i="38"/>
  <c r="E194" i="38" s="1"/>
  <c r="D188" i="38"/>
  <c r="E188" i="38" s="1"/>
  <c r="D182" i="38"/>
  <c r="E182" i="38" s="1"/>
  <c r="D178" i="38"/>
  <c r="E178" i="38"/>
  <c r="D172" i="38"/>
  <c r="E172" i="38" s="1"/>
  <c r="D166" i="38"/>
  <c r="E166" i="38" s="1"/>
  <c r="D162" i="38"/>
  <c r="E162" i="38"/>
  <c r="D156" i="38"/>
  <c r="E156" i="38" s="1"/>
  <c r="D150" i="38"/>
  <c r="E150" i="38" s="1"/>
  <c r="D148" i="38"/>
  <c r="E148" i="38" s="1"/>
  <c r="D142" i="38"/>
  <c r="E142" i="38" s="1"/>
  <c r="D134" i="38"/>
  <c r="E134" i="38" s="1"/>
  <c r="D128" i="38"/>
  <c r="E128" i="38" s="1"/>
  <c r="D126" i="38"/>
  <c r="E126" i="38"/>
  <c r="D120" i="38"/>
  <c r="E120" i="38" s="1"/>
  <c r="D118" i="38"/>
  <c r="E118" i="38" s="1"/>
  <c r="D112" i="38"/>
  <c r="E112" i="38"/>
  <c r="D106" i="38"/>
  <c r="E106" i="38" s="1"/>
  <c r="D102" i="38"/>
  <c r="E102" i="38" s="1"/>
  <c r="D96" i="38"/>
  <c r="E96" i="38" s="1"/>
  <c r="D90" i="38"/>
  <c r="E90" i="38" s="1"/>
  <c r="D84" i="38"/>
  <c r="E84" i="38" s="1"/>
  <c r="D82" i="38"/>
  <c r="E82" i="38"/>
  <c r="D76" i="38"/>
  <c r="E76" i="38" s="1"/>
  <c r="D72" i="38"/>
  <c r="E72" i="38" s="1"/>
  <c r="D64" i="38"/>
  <c r="E64" i="38" s="1"/>
  <c r="D58" i="38"/>
  <c r="E58" i="38" s="1"/>
  <c r="D52" i="38"/>
  <c r="E52" i="38" s="1"/>
  <c r="D46" i="38"/>
  <c r="E46" i="38"/>
  <c r="D40" i="38"/>
  <c r="E40" i="38" s="1"/>
  <c r="D38" i="38"/>
  <c r="E38" i="38"/>
  <c r="D32" i="38"/>
  <c r="E32" i="38" s="1"/>
  <c r="D28" i="38"/>
  <c r="E28" i="38" s="1"/>
  <c r="D24" i="38"/>
  <c r="E24" i="38" s="1"/>
  <c r="D20" i="38"/>
  <c r="E20" i="38" s="1"/>
  <c r="D16" i="38"/>
  <c r="E16" i="38" s="1"/>
  <c r="D316" i="38"/>
  <c r="E316" i="38" s="1"/>
  <c r="D310" i="38"/>
  <c r="E310" i="38" s="1"/>
  <c r="D304" i="38"/>
  <c r="E304" i="38" s="1"/>
  <c r="D296" i="38"/>
  <c r="E296" i="38" s="1"/>
  <c r="D290" i="38"/>
  <c r="E290" i="38" s="1"/>
  <c r="D284" i="38"/>
  <c r="E284" i="38" s="1"/>
  <c r="D278" i="38"/>
  <c r="E278" i="38" s="1"/>
  <c r="D272" i="38"/>
  <c r="E272" i="38" s="1"/>
  <c r="D266" i="38"/>
  <c r="E266" i="38" s="1"/>
  <c r="D260" i="38"/>
  <c r="E260" i="38"/>
  <c r="D250" i="38"/>
  <c r="E250" i="38" s="1"/>
  <c r="D244" i="38"/>
  <c r="E244" i="38" s="1"/>
  <c r="D240" i="38"/>
  <c r="E240" i="38" s="1"/>
  <c r="D234" i="38"/>
  <c r="E234" i="38" s="1"/>
  <c r="D228" i="38"/>
  <c r="E228" i="38" s="1"/>
  <c r="D224" i="38"/>
  <c r="E224" i="38"/>
  <c r="D218" i="38"/>
  <c r="E218" i="38" s="1"/>
  <c r="D214" i="38"/>
  <c r="E214" i="38" s="1"/>
  <c r="D208" i="38"/>
  <c r="E208" i="38" s="1"/>
  <c r="D200" i="38"/>
  <c r="E200" i="38" s="1"/>
  <c r="D192" i="38"/>
  <c r="E192" i="38" s="1"/>
  <c r="D186" i="38"/>
  <c r="E186" i="38"/>
  <c r="D180" i="38"/>
  <c r="E180" i="38" s="1"/>
  <c r="D174" i="38"/>
  <c r="E174" i="38"/>
  <c r="D168" i="38"/>
  <c r="E168" i="38" s="1"/>
  <c r="D160" i="38"/>
  <c r="E160" i="38" s="1"/>
  <c r="D152" i="38"/>
  <c r="E152" i="38" s="1"/>
  <c r="D144" i="38"/>
  <c r="E144" i="38" s="1"/>
  <c r="D138" i="38"/>
  <c r="E138" i="38" s="1"/>
  <c r="D132" i="38"/>
  <c r="E132" i="38"/>
  <c r="D122" i="38"/>
  <c r="E122" i="38" s="1"/>
  <c r="D114" i="38"/>
  <c r="E114" i="38"/>
  <c r="D108" i="38"/>
  <c r="E108" i="38" s="1"/>
  <c r="D100" i="38"/>
  <c r="E100" i="38" s="1"/>
  <c r="D94" i="38"/>
  <c r="E94" i="38" s="1"/>
  <c r="D86" i="38"/>
  <c r="E86" i="38" s="1"/>
  <c r="D78" i="38"/>
  <c r="E78" i="38" s="1"/>
  <c r="D68" i="38"/>
  <c r="E68" i="38" s="1"/>
  <c r="D62" i="38"/>
  <c r="E62" i="38" s="1"/>
  <c r="D56" i="38"/>
  <c r="E56" i="38" s="1"/>
  <c r="D48" i="38"/>
  <c r="E48" i="38"/>
  <c r="D42" i="38"/>
  <c r="E42" i="38" s="1"/>
  <c r="D36" i="38"/>
  <c r="E36" i="38"/>
  <c r="D30" i="38"/>
  <c r="E30" i="38" s="1"/>
  <c r="D26" i="38"/>
  <c r="E26" i="38" s="1"/>
  <c r="D22" i="38"/>
  <c r="E22" i="38" s="1"/>
  <c r="D18" i="38"/>
  <c r="E18" i="38"/>
  <c r="D14" i="38"/>
  <c r="E14" i="38" s="1"/>
  <c r="D12" i="38"/>
  <c r="E12" i="38"/>
  <c r="D10" i="38"/>
  <c r="E10" i="38" s="1"/>
  <c r="D8" i="38"/>
  <c r="E8" i="38" s="1"/>
  <c r="D6" i="38"/>
  <c r="E6" i="38" s="1"/>
  <c r="D318" i="38"/>
  <c r="E318" i="38" s="1"/>
  <c r="D312" i="38"/>
  <c r="E312" i="38" s="1"/>
  <c r="D306" i="38"/>
  <c r="E306" i="38"/>
  <c r="D300" i="38"/>
  <c r="E300" i="38" s="1"/>
  <c r="D292" i="38"/>
  <c r="E292" i="38" s="1"/>
  <c r="D286" i="38"/>
  <c r="E286" i="38" s="1"/>
  <c r="D280" i="38"/>
  <c r="E280" i="38" s="1"/>
  <c r="D274" i="38"/>
  <c r="E274" i="38" s="1"/>
  <c r="D268" i="38"/>
  <c r="E268" i="38" s="1"/>
  <c r="D262" i="38"/>
  <c r="E262" i="38" s="1"/>
  <c r="D256" i="38"/>
  <c r="E256" i="38" s="1"/>
  <c r="D254" i="38"/>
  <c r="E254" i="38" s="1"/>
  <c r="D248" i="38"/>
  <c r="E248" i="38" s="1"/>
  <c r="D242" i="38"/>
  <c r="E242" i="38" s="1"/>
  <c r="D236" i="38"/>
  <c r="E236" i="38"/>
  <c r="D232" i="38"/>
  <c r="E232" i="38" s="1"/>
  <c r="D226" i="38"/>
  <c r="E226" i="38"/>
  <c r="D222" i="38"/>
  <c r="E222" i="38" s="1"/>
  <c r="D220" i="38"/>
  <c r="E220" i="38"/>
  <c r="D216" i="38"/>
  <c r="E216" i="38" s="1"/>
  <c r="D212" i="38"/>
  <c r="E212" i="38" s="1"/>
  <c r="D204" i="38"/>
  <c r="E204" i="38" s="1"/>
  <c r="D196" i="38"/>
  <c r="E196" i="38"/>
  <c r="D190" i="38"/>
  <c r="E190" i="38" s="1"/>
  <c r="D184" i="38"/>
  <c r="E184" i="38" s="1"/>
  <c r="D176" i="38"/>
  <c r="E176" i="38" s="1"/>
  <c r="D170" i="38"/>
  <c r="E170" i="38" s="1"/>
  <c r="D164" i="38"/>
  <c r="E164" i="38" s="1"/>
  <c r="D158" i="38"/>
  <c r="E158" i="38"/>
  <c r="D154" i="38"/>
  <c r="E154" i="38" s="1"/>
  <c r="D146" i="38"/>
  <c r="E146" i="38"/>
  <c r="D140" i="38"/>
  <c r="E140" i="38" s="1"/>
  <c r="D136" i="38"/>
  <c r="E136" i="38" s="1"/>
  <c r="D130" i="38"/>
  <c r="E130" i="38" s="1"/>
  <c r="D124" i="38"/>
  <c r="E124" i="38"/>
  <c r="D116" i="38"/>
  <c r="E116" i="38" s="1"/>
  <c r="D110" i="38"/>
  <c r="E110" i="38"/>
  <c r="D104" i="38"/>
  <c r="E104" i="38" s="1"/>
  <c r="D98" i="38"/>
  <c r="E98" i="38" s="1"/>
  <c r="D92" i="38"/>
  <c r="E92" i="38" s="1"/>
  <c r="D88" i="38"/>
  <c r="E88" i="38" s="1"/>
  <c r="D80" i="38"/>
  <c r="E80" i="38"/>
  <c r="D74" i="38"/>
  <c r="E74" i="38" s="1"/>
  <c r="D70" i="38"/>
  <c r="E70" i="38" s="1"/>
  <c r="D66" i="38"/>
  <c r="E66" i="38" s="1"/>
  <c r="D60" i="38"/>
  <c r="E60" i="38" s="1"/>
  <c r="D54" i="38"/>
  <c r="E54" i="38" s="1"/>
  <c r="D50" i="38"/>
  <c r="E50" i="38" s="1"/>
  <c r="D44" i="38"/>
  <c r="E44" i="38"/>
  <c r="D34" i="38"/>
  <c r="E34" i="38" s="1"/>
  <c r="D319" i="38"/>
  <c r="E319" i="38" s="1"/>
  <c r="D317" i="38"/>
  <c r="E317" i="38" s="1"/>
  <c r="D315" i="38"/>
  <c r="E315" i="38" s="1"/>
  <c r="D313" i="38"/>
  <c r="E313" i="38" s="1"/>
  <c r="D311" i="38"/>
  <c r="E311" i="38"/>
  <c r="D309" i="38"/>
  <c r="E309" i="38" s="1"/>
  <c r="D307" i="38"/>
  <c r="E307" i="38"/>
  <c r="D305" i="38"/>
  <c r="E305" i="38" s="1"/>
  <c r="D303" i="38"/>
  <c r="E303" i="38" s="1"/>
  <c r="D301" i="38"/>
  <c r="E301" i="38" s="1"/>
  <c r="D299" i="38"/>
  <c r="E299" i="38"/>
  <c r="D297" i="38"/>
  <c r="E297" i="38" s="1"/>
  <c r="D295" i="38"/>
  <c r="E295" i="38"/>
  <c r="D293" i="38"/>
  <c r="E293" i="38" s="1"/>
  <c r="D291" i="38"/>
  <c r="E291" i="38" s="1"/>
  <c r="D289" i="38"/>
  <c r="E289" i="38" s="1"/>
  <c r="D287" i="38"/>
  <c r="E287" i="38" s="1"/>
  <c r="D285" i="38"/>
  <c r="E285" i="38" s="1"/>
  <c r="D283" i="38"/>
  <c r="E283" i="38"/>
  <c r="D281" i="38"/>
  <c r="E281" i="38" s="1"/>
  <c r="D279" i="38"/>
  <c r="E279" i="38" s="1"/>
  <c r="D277" i="38"/>
  <c r="E277" i="38" s="1"/>
  <c r="D275" i="38"/>
  <c r="E275" i="38" s="1"/>
  <c r="D273" i="38"/>
  <c r="E273" i="38" s="1"/>
  <c r="D271" i="38"/>
  <c r="E271" i="38" s="1"/>
  <c r="D269" i="38"/>
  <c r="E269" i="38" s="1"/>
  <c r="D267" i="38"/>
  <c r="E267" i="38" s="1"/>
  <c r="D265" i="38"/>
  <c r="E265" i="38" s="1"/>
  <c r="D263" i="38"/>
  <c r="E263" i="38" s="1"/>
  <c r="D261" i="38"/>
  <c r="E261" i="38" s="1"/>
  <c r="D259" i="38"/>
  <c r="E259" i="38"/>
  <c r="D257" i="38"/>
  <c r="E257" i="38" s="1"/>
  <c r="D255" i="38"/>
  <c r="E255" i="38" s="1"/>
  <c r="D253" i="38"/>
  <c r="E253" i="38" s="1"/>
  <c r="D251" i="38"/>
  <c r="E251" i="38" s="1"/>
  <c r="D249" i="38"/>
  <c r="E249" i="38" s="1"/>
  <c r="D247" i="38"/>
  <c r="E247" i="38"/>
  <c r="D245" i="38"/>
  <c r="E245" i="38" s="1"/>
  <c r="D243" i="38"/>
  <c r="E243" i="38"/>
  <c r="D241" i="38"/>
  <c r="E241" i="38" s="1"/>
  <c r="D239" i="38"/>
  <c r="E239" i="38" s="1"/>
  <c r="D237" i="38"/>
  <c r="E237" i="38" s="1"/>
  <c r="D235" i="38"/>
  <c r="E235" i="38"/>
  <c r="D233" i="38"/>
  <c r="E233" i="38" s="1"/>
  <c r="D231" i="38"/>
  <c r="E231" i="38"/>
  <c r="D229" i="38"/>
  <c r="E229" i="38" s="1"/>
  <c r="D227" i="38"/>
  <c r="E227" i="38" s="1"/>
  <c r="D225" i="38"/>
  <c r="E225" i="38" s="1"/>
  <c r="D223" i="38"/>
  <c r="E223" i="38" s="1"/>
  <c r="D221" i="38"/>
  <c r="E221" i="38" s="1"/>
  <c r="D219" i="38"/>
  <c r="E219" i="38"/>
  <c r="D217" i="38"/>
  <c r="E217" i="38" s="1"/>
  <c r="D215" i="38"/>
  <c r="E215" i="38" s="1"/>
  <c r="D213" i="38"/>
  <c r="E213" i="38" s="1"/>
  <c r="D211" i="38"/>
  <c r="E211" i="38" s="1"/>
  <c r="D209" i="38"/>
  <c r="E209" i="38" s="1"/>
  <c r="D207" i="38"/>
  <c r="E207" i="38" s="1"/>
  <c r="D205" i="38"/>
  <c r="E205" i="38" s="1"/>
  <c r="D203" i="38"/>
  <c r="E203" i="38" s="1"/>
  <c r="D201" i="38"/>
  <c r="E201" i="38" s="1"/>
  <c r="D199" i="38"/>
  <c r="E199" i="38" s="1"/>
  <c r="D197" i="38"/>
  <c r="E197" i="38" s="1"/>
  <c r="D195" i="38"/>
  <c r="E195" i="38"/>
  <c r="D193" i="38"/>
  <c r="E193" i="38" s="1"/>
  <c r="D191" i="38"/>
  <c r="E191" i="38" s="1"/>
  <c r="D189" i="38"/>
  <c r="E189" i="38" s="1"/>
  <c r="D187" i="38"/>
  <c r="E187" i="38" s="1"/>
  <c r="D185" i="38"/>
  <c r="E185" i="38" s="1"/>
  <c r="D183" i="38"/>
  <c r="E183" i="38"/>
  <c r="D181" i="38"/>
  <c r="E181" i="38" s="1"/>
  <c r="D179" i="38"/>
  <c r="E179" i="38"/>
  <c r="D177" i="38"/>
  <c r="E177" i="38" s="1"/>
  <c r="D175" i="38"/>
  <c r="E175" i="38" s="1"/>
  <c r="D173" i="38"/>
  <c r="E173" i="38" s="1"/>
  <c r="D171" i="38"/>
  <c r="E171" i="38"/>
  <c r="D169" i="38"/>
  <c r="E169" i="38" s="1"/>
  <c r="D167" i="38"/>
  <c r="E167" i="38"/>
  <c r="D165" i="38"/>
  <c r="E165" i="38" s="1"/>
  <c r="D163" i="38"/>
  <c r="E163" i="38" s="1"/>
  <c r="D161" i="38"/>
  <c r="E161" i="38" s="1"/>
  <c r="D159" i="38"/>
  <c r="E159" i="38" s="1"/>
  <c r="D157" i="38"/>
  <c r="E157" i="38" s="1"/>
  <c r="D155" i="38"/>
  <c r="E155" i="38"/>
  <c r="D153" i="38"/>
  <c r="E153" i="38" s="1"/>
  <c r="D151" i="38"/>
  <c r="E151" i="38" s="1"/>
  <c r="D149" i="38"/>
  <c r="E149" i="38" s="1"/>
  <c r="D147" i="38"/>
  <c r="E147" i="38" s="1"/>
  <c r="D145" i="38"/>
  <c r="E145" i="38" s="1"/>
  <c r="D143" i="38"/>
  <c r="E143" i="38" s="1"/>
  <c r="D141" i="38"/>
  <c r="E141" i="38" s="1"/>
  <c r="D139" i="38"/>
  <c r="E139" i="38" s="1"/>
  <c r="D137" i="38"/>
  <c r="E137" i="38" s="1"/>
  <c r="D135" i="38"/>
  <c r="E135" i="38" s="1"/>
  <c r="D133" i="38"/>
  <c r="E133" i="38" s="1"/>
  <c r="D131" i="38"/>
  <c r="E131" i="38"/>
  <c r="D129" i="38"/>
  <c r="E129" i="38" s="1"/>
  <c r="D127" i="38"/>
  <c r="E127" i="38" s="1"/>
  <c r="D125" i="38"/>
  <c r="E125" i="38"/>
  <c r="D123" i="38"/>
  <c r="E123" i="38" s="1"/>
  <c r="D121" i="38"/>
  <c r="E121" i="38"/>
  <c r="D119" i="38"/>
  <c r="E119" i="38" s="1"/>
  <c r="D117" i="38"/>
  <c r="E117" i="38" s="1"/>
  <c r="D115" i="38"/>
  <c r="E115" i="38" s="1"/>
  <c r="D113" i="38"/>
  <c r="E113" i="38" s="1"/>
  <c r="D111" i="38"/>
  <c r="E111" i="38" s="1"/>
  <c r="D109" i="38"/>
  <c r="E109" i="38"/>
  <c r="D107" i="38"/>
  <c r="E107" i="38" s="1"/>
  <c r="D105" i="38"/>
  <c r="E105" i="38"/>
  <c r="D103" i="38"/>
  <c r="E103" i="38" s="1"/>
  <c r="D101" i="38"/>
  <c r="E101" i="38" s="1"/>
  <c r="D99" i="38"/>
  <c r="E99" i="38" s="1"/>
  <c r="D97" i="38"/>
  <c r="E97" i="38" s="1"/>
  <c r="D95" i="38"/>
  <c r="E95" i="38" s="1"/>
  <c r="D93" i="38"/>
  <c r="E93" i="38"/>
  <c r="D91" i="38"/>
  <c r="E91" i="38" s="1"/>
  <c r="D89" i="38"/>
  <c r="E89" i="38"/>
  <c r="D87" i="38"/>
  <c r="E87" i="38" s="1"/>
  <c r="D85" i="38"/>
  <c r="E85" i="38" s="1"/>
  <c r="D83" i="38"/>
  <c r="E83" i="38" s="1"/>
  <c r="D81" i="38"/>
  <c r="E81" i="38" s="1"/>
  <c r="D79" i="38"/>
  <c r="E79" i="38" s="1"/>
  <c r="D77" i="38"/>
  <c r="E77" i="38"/>
  <c r="D75" i="38"/>
  <c r="E75" i="38" s="1"/>
  <c r="D73" i="38"/>
  <c r="E73" i="38"/>
  <c r="D71" i="38"/>
  <c r="E71" i="38" s="1"/>
  <c r="D69" i="38"/>
  <c r="E69" i="38" s="1"/>
  <c r="D67" i="38"/>
  <c r="E67" i="38" s="1"/>
  <c r="D65" i="38"/>
  <c r="E65" i="38" s="1"/>
  <c r="D63" i="38"/>
  <c r="E63" i="38" s="1"/>
  <c r="D61" i="38"/>
  <c r="E61" i="38"/>
  <c r="D59" i="38"/>
  <c r="E59" i="38" s="1"/>
  <c r="D57" i="38"/>
  <c r="E57" i="38"/>
  <c r="D55" i="38"/>
  <c r="E55" i="38" s="1"/>
  <c r="D53" i="38"/>
  <c r="E53" i="38" s="1"/>
  <c r="D51" i="38"/>
  <c r="E51" i="38" s="1"/>
  <c r="D49" i="38"/>
  <c r="E49" i="38" s="1"/>
  <c r="D47" i="38"/>
  <c r="E47" i="38" s="1"/>
  <c r="D45" i="38"/>
  <c r="E45" i="38"/>
  <c r="D43" i="38"/>
  <c r="E43" i="38" s="1"/>
  <c r="D41" i="38"/>
  <c r="E41" i="38"/>
  <c r="D39" i="38"/>
  <c r="E39" i="38" s="1"/>
  <c r="D37" i="38"/>
  <c r="E37" i="38" s="1"/>
  <c r="D35" i="38"/>
  <c r="E35" i="38" s="1"/>
  <c r="D33" i="38"/>
  <c r="E33" i="38" s="1"/>
  <c r="D31" i="38"/>
  <c r="E31" i="38" s="1"/>
  <c r="D29" i="38"/>
  <c r="E29" i="38"/>
  <c r="D27" i="38"/>
  <c r="E27" i="38" s="1"/>
  <c r="D25" i="38"/>
  <c r="E25" i="38"/>
  <c r="D23" i="38"/>
  <c r="E23" i="38" s="1"/>
  <c r="D21" i="38"/>
  <c r="E21" i="38" s="1"/>
  <c r="D19" i="38"/>
  <c r="E19" i="38" s="1"/>
  <c r="D17" i="38"/>
  <c r="E17" i="38" s="1"/>
  <c r="D15" i="38"/>
  <c r="E15" i="38" s="1"/>
  <c r="D13" i="38"/>
  <c r="E13" i="38"/>
  <c r="D11" i="38"/>
  <c r="E11" i="38" s="1"/>
  <c r="D9" i="38"/>
  <c r="E9" i="38"/>
  <c r="D7" i="38"/>
  <c r="E7" i="38" s="1"/>
  <c r="D5" i="38"/>
  <c r="E5" i="38" s="1"/>
  <c r="C51" i="27"/>
  <c r="B104" i="34" l="1"/>
  <c r="D104" i="34" s="1"/>
  <c r="C104" i="34"/>
  <c r="B105" i="34"/>
  <c r="D105" i="34" s="1"/>
  <c r="C105" i="34"/>
  <c r="E105" i="34" l="1"/>
  <c r="E104" i="34"/>
  <c r="B133" i="34"/>
  <c r="D133" i="34" s="1"/>
  <c r="E133" i="34" s="1"/>
  <c r="C133" i="34"/>
  <c r="B134" i="34"/>
  <c r="D134" i="34" s="1"/>
  <c r="E134" i="34" s="1"/>
  <c r="C134" i="34"/>
  <c r="B135" i="34"/>
  <c r="D135" i="34" s="1"/>
  <c r="E135" i="34" s="1"/>
  <c r="C135" i="34"/>
  <c r="B136" i="34"/>
  <c r="D136" i="34" s="1"/>
  <c r="E136" i="34" s="1"/>
  <c r="C136" i="34"/>
  <c r="B137" i="34"/>
  <c r="D137" i="34" s="1"/>
  <c r="E137" i="34" s="1"/>
  <c r="C137" i="34"/>
  <c r="B138" i="34"/>
  <c r="D138" i="34" s="1"/>
  <c r="E138" i="34" s="1"/>
  <c r="C138" i="34"/>
  <c r="B139" i="34"/>
  <c r="D139" i="34" s="1"/>
  <c r="E139" i="34" s="1"/>
  <c r="C139" i="34"/>
  <c r="B140" i="34"/>
  <c r="D140" i="34" s="1"/>
  <c r="E140" i="34" s="1"/>
  <c r="C140" i="34"/>
  <c r="B141" i="34"/>
  <c r="D141" i="34" s="1"/>
  <c r="E141" i="34" s="1"/>
  <c r="C141" i="34"/>
  <c r="B142" i="34"/>
  <c r="D142" i="34" s="1"/>
  <c r="E142" i="34" s="1"/>
  <c r="C142" i="34"/>
  <c r="B143" i="34"/>
  <c r="D143" i="34" s="1"/>
  <c r="E143" i="34" s="1"/>
  <c r="C143" i="34"/>
  <c r="B144" i="34"/>
  <c r="D144" i="34" s="1"/>
  <c r="E144" i="34" s="1"/>
  <c r="C144" i="34"/>
  <c r="B145" i="34"/>
  <c r="D145" i="34" s="1"/>
  <c r="E145" i="34" s="1"/>
  <c r="C145" i="34"/>
  <c r="B146" i="34"/>
  <c r="D146" i="34" s="1"/>
  <c r="E146" i="34" s="1"/>
  <c r="C146" i="34"/>
  <c r="B147" i="34"/>
  <c r="D147" i="34" s="1"/>
  <c r="E147" i="34" s="1"/>
  <c r="C147" i="34"/>
  <c r="B148" i="34"/>
  <c r="D148" i="34" s="1"/>
  <c r="E148" i="34" s="1"/>
  <c r="C148" i="34"/>
  <c r="B149" i="34"/>
  <c r="D149" i="34" s="1"/>
  <c r="E149" i="34" s="1"/>
  <c r="C149" i="34"/>
  <c r="B150" i="34"/>
  <c r="D150" i="34" s="1"/>
  <c r="E150" i="34" s="1"/>
  <c r="C150" i="34"/>
  <c r="B151" i="34"/>
  <c r="D151" i="34" s="1"/>
  <c r="E151" i="34" s="1"/>
  <c r="C151" i="34"/>
  <c r="B152" i="34"/>
  <c r="D152" i="34" s="1"/>
  <c r="E152" i="34" s="1"/>
  <c r="C152" i="34"/>
  <c r="B153" i="34"/>
  <c r="D153" i="34" s="1"/>
  <c r="E153" i="34" s="1"/>
  <c r="C153" i="34"/>
  <c r="B154" i="34"/>
  <c r="D154" i="34" s="1"/>
  <c r="E154" i="34" s="1"/>
  <c r="C154" i="34"/>
  <c r="B155" i="34"/>
  <c r="D155" i="34" s="1"/>
  <c r="E155" i="34" s="1"/>
  <c r="C155" i="34"/>
  <c r="B156" i="34"/>
  <c r="D156" i="34" s="1"/>
  <c r="E156" i="34" s="1"/>
  <c r="C156" i="34"/>
  <c r="B157" i="34"/>
  <c r="D157" i="34" s="1"/>
  <c r="E157" i="34" s="1"/>
  <c r="C157" i="34"/>
  <c r="B158" i="34"/>
  <c r="D158" i="34" s="1"/>
  <c r="E158" i="34" s="1"/>
  <c r="C158" i="34"/>
  <c r="B159" i="34"/>
  <c r="D159" i="34" s="1"/>
  <c r="E159" i="34" s="1"/>
  <c r="C159" i="34"/>
  <c r="B160" i="34"/>
  <c r="D160" i="34" s="1"/>
  <c r="E160" i="34" s="1"/>
  <c r="C160" i="34"/>
  <c r="B3" i="35" l="1"/>
  <c r="B21" i="39" l="1"/>
  <c r="C62" i="29"/>
  <c r="C63" i="29"/>
  <c r="C103" i="29"/>
  <c r="C104" i="29"/>
  <c r="C105" i="29"/>
  <c r="C152" i="30"/>
  <c r="C153" i="30"/>
  <c r="C154" i="30"/>
  <c r="C105" i="25"/>
  <c r="C106" i="25"/>
  <c r="C107" i="25"/>
  <c r="B23" i="6" l="1"/>
  <c r="C23" i="6"/>
  <c r="D23" i="6" l="1"/>
  <c r="E23" i="6" s="1"/>
  <c r="U330" i="23" a="1"/>
  <c r="D330" i="23" a="1"/>
  <c r="E330" i="23" a="1"/>
  <c r="F330" i="23" a="1"/>
  <c r="G330" i="23" a="1"/>
  <c r="H330" i="23" a="1"/>
  <c r="I330" i="23" a="1"/>
  <c r="J330" i="23" a="1"/>
  <c r="K330" i="23" a="1"/>
  <c r="L330" i="23" a="1"/>
  <c r="M330" i="23" a="1"/>
  <c r="N330" i="23" a="1"/>
  <c r="O330" i="23" a="1"/>
  <c r="P330" i="23" a="1"/>
  <c r="Q330" i="23" a="1"/>
  <c r="R330" i="23" a="1"/>
  <c r="S330" i="23" a="1"/>
  <c r="C328" i="6"/>
  <c r="C329" i="6"/>
  <c r="B328" i="6"/>
  <c r="B329" i="6"/>
  <c r="D329" i="6" l="1"/>
  <c r="E329" i="6" s="1"/>
  <c r="D328" i="6"/>
  <c r="E328" i="6" s="1"/>
  <c r="I330" i="23"/>
  <c r="O330" i="23"/>
  <c r="H330" i="23"/>
  <c r="N330" i="23"/>
  <c r="G330" i="23"/>
  <c r="M330" i="23"/>
  <c r="F330" i="23"/>
  <c r="S330" i="23"/>
  <c r="R330" i="23"/>
  <c r="K330" i="23"/>
  <c r="D330" i="23"/>
  <c r="Q330" i="23"/>
  <c r="J330" i="23"/>
  <c r="U330" i="23"/>
  <c r="P330" i="23"/>
  <c r="L330" i="23"/>
  <c r="E330" i="23"/>
  <c r="F174" i="25" l="1" a="1"/>
  <c r="F174" i="25" s="1"/>
  <c r="A175" i="8" s="1"/>
  <c r="A174" i="8"/>
  <c r="F275" i="24" a="1"/>
  <c r="F275" i="24" s="1"/>
  <c r="A276" i="7" s="1"/>
  <c r="H275" i="24" a="1"/>
  <c r="H275" i="24" s="1"/>
  <c r="A277" i="7" s="1"/>
  <c r="G194" i="24"/>
  <c r="G193" i="24"/>
  <c r="G192" i="24"/>
  <c r="G191" i="24"/>
  <c r="G190" i="24"/>
  <c r="G189" i="24"/>
  <c r="G188" i="24"/>
  <c r="G187" i="24"/>
  <c r="G186" i="24"/>
  <c r="G185" i="24"/>
  <c r="A275" i="7"/>
  <c r="A209" i="32"/>
  <c r="A193" i="31"/>
  <c r="A309" i="20"/>
  <c r="A331" i="6"/>
  <c r="M275" i="22" a="1"/>
  <c r="M275" i="22" s="1"/>
  <c r="A272" i="5" s="1"/>
  <c r="K275" i="22" a="1"/>
  <c r="K275" i="22" s="1"/>
  <c r="A271" i="5" s="1"/>
  <c r="A216" i="9"/>
  <c r="G275" i="24" l="1" a="1"/>
  <c r="G275" i="24" s="1"/>
  <c r="B1" i="35"/>
  <c r="B2" i="35"/>
  <c r="C1" i="8" l="1"/>
  <c r="C1" i="7"/>
  <c r="C1" i="34"/>
  <c r="C1" i="32"/>
  <c r="C1" i="31"/>
  <c r="C1" i="20"/>
  <c r="C2" i="28" l="1"/>
  <c r="C1" i="28"/>
  <c r="C2" i="36"/>
  <c r="C1" i="36"/>
  <c r="C2" i="6"/>
  <c r="C1" i="6"/>
  <c r="C2" i="5"/>
  <c r="C1" i="5"/>
  <c r="C1" i="9"/>
  <c r="C1" i="38" l="1"/>
  <c r="B20" i="39"/>
  <c r="B19" i="39"/>
  <c r="E341" i="39" a="1"/>
  <c r="E341" i="39" s="1"/>
  <c r="F341" i="39" l="1" a="1"/>
  <c r="F341" i="39" s="1"/>
  <c r="G341" i="39" a="1"/>
  <c r="G341" i="39" s="1"/>
  <c r="H341" i="39" a="1"/>
  <c r="H341" i="39" s="1"/>
  <c r="I341" i="39" a="1"/>
  <c r="I341" i="39" s="1"/>
  <c r="J341" i="39" a="1"/>
  <c r="J341" i="39" s="1"/>
  <c r="K341" i="39" a="1"/>
  <c r="K341" i="39" s="1"/>
  <c r="L341" i="39" a="1"/>
  <c r="L341" i="39" s="1"/>
  <c r="M341" i="39" a="1"/>
  <c r="M341" i="39" s="1"/>
  <c r="N341" i="39" a="1"/>
  <c r="N341" i="39" s="1"/>
  <c r="O341" i="39" a="1"/>
  <c r="O341" i="39" s="1"/>
  <c r="P341" i="39" a="1"/>
  <c r="P341" i="39" s="1"/>
  <c r="Q341" i="39" a="1"/>
  <c r="Q341" i="39" s="1"/>
  <c r="R341" i="39" a="1"/>
  <c r="R341" i="39" s="1"/>
  <c r="S341" i="39" a="1"/>
  <c r="S341" i="39" s="1"/>
  <c r="T341" i="39" a="1"/>
  <c r="T341" i="39" s="1"/>
  <c r="U341" i="39" a="1"/>
  <c r="U341" i="39" s="1"/>
  <c r="V341" i="39" a="1"/>
  <c r="V341" i="39" s="1"/>
  <c r="W341" i="39" a="1"/>
  <c r="W341" i="39" s="1"/>
  <c r="X341" i="39" a="1"/>
  <c r="X341" i="39" s="1"/>
  <c r="Y341" i="39" a="1"/>
  <c r="Y341" i="39" s="1"/>
  <c r="A323" i="38" s="1"/>
  <c r="AA341" i="39" a="1"/>
  <c r="AA341" i="39" s="1"/>
  <c r="A324" i="38" s="1"/>
  <c r="B17" i="39"/>
  <c r="B18" i="39"/>
  <c r="B8" i="39"/>
  <c r="B9" i="39"/>
  <c r="B10" i="39"/>
  <c r="B11" i="39"/>
  <c r="B12" i="39"/>
  <c r="B13" i="39"/>
  <c r="B14" i="39"/>
  <c r="B15" i="39"/>
  <c r="B16" i="39"/>
  <c r="B7" i="39" l="1"/>
  <c r="B6" i="39"/>
  <c r="B5" i="39"/>
  <c r="B4" i="39"/>
  <c r="B3" i="39"/>
  <c r="B2" i="39"/>
  <c r="B1" i="39"/>
  <c r="C2" i="38" s="1"/>
  <c r="C357" i="38" l="1"/>
  <c r="C355" i="38"/>
  <c r="C353" i="38"/>
  <c r="C351" i="38"/>
  <c r="C349" i="38"/>
  <c r="C345" i="38"/>
  <c r="C343" i="38"/>
  <c r="C341" i="38"/>
  <c r="C339" i="38"/>
  <c r="C337" i="38"/>
  <c r="C335" i="38"/>
  <c r="D333" i="38"/>
  <c r="C3" i="38"/>
  <c r="E325" i="38" l="1"/>
  <c r="D341" i="39" a="1"/>
  <c r="D341" i="39" s="1"/>
  <c r="Z241" i="39"/>
  <c r="Z341" i="39" s="1" a="1"/>
  <c r="Z341" i="39" s="1"/>
  <c r="Z242" i="39"/>
  <c r="Z243" i="39"/>
  <c r="Z244" i="39"/>
  <c r="Z245" i="39"/>
  <c r="Z246" i="39"/>
  <c r="E332" i="38" l="1"/>
  <c r="E333" i="38" s="1"/>
  <c r="B1" i="4"/>
  <c r="E278" i="37" a="1"/>
  <c r="E278" i="37" s="1"/>
  <c r="F278" i="37" a="1"/>
  <c r="F278" i="37" s="1"/>
  <c r="G278" i="37" a="1"/>
  <c r="G278" i="37" s="1"/>
  <c r="H278" i="37" a="1"/>
  <c r="H278" i="37" s="1"/>
  <c r="I278" i="37" a="1"/>
  <c r="I278" i="37" s="1"/>
  <c r="J278" i="37" a="1"/>
  <c r="J278" i="37" s="1"/>
  <c r="K278" i="37" a="1"/>
  <c r="K278" i="37" s="1"/>
  <c r="L278" i="37" a="1"/>
  <c r="L278" i="37" s="1"/>
  <c r="M278" i="37" a="1"/>
  <c r="M278" i="37" s="1"/>
  <c r="N278" i="37" a="1"/>
  <c r="N278" i="37" s="1"/>
  <c r="O278" i="37" a="1"/>
  <c r="O278" i="37" s="1"/>
  <c r="P278" i="37" a="1"/>
  <c r="P278" i="37" s="1"/>
  <c r="Q278" i="37" a="1"/>
  <c r="Q278" i="37" s="1"/>
  <c r="S278" i="37" a="1"/>
  <c r="S278" i="37" s="1"/>
  <c r="D278" i="37" a="1"/>
  <c r="D278" i="37" s="1"/>
  <c r="R265" i="37"/>
  <c r="R278" i="37" s="1" a="1"/>
  <c r="R278" i="37" s="1"/>
  <c r="E277" i="36" s="1"/>
  <c r="R266" i="37"/>
  <c r="R267" i="37"/>
  <c r="R268" i="37"/>
  <c r="R269" i="37"/>
  <c r="R270" i="37"/>
  <c r="C302" i="36"/>
  <c r="C300" i="36"/>
  <c r="C298" i="36"/>
  <c r="C296" i="36"/>
  <c r="C294" i="36"/>
  <c r="C290" i="36"/>
  <c r="C288" i="36"/>
  <c r="C286" i="36"/>
  <c r="C284" i="36"/>
  <c r="C282" i="36"/>
  <c r="C381" i="28"/>
  <c r="C379" i="28"/>
  <c r="C377" i="28"/>
  <c r="C375" i="28"/>
  <c r="C373" i="28"/>
  <c r="C369" i="28"/>
  <c r="C367" i="28"/>
  <c r="C365" i="28"/>
  <c r="C363" i="28"/>
  <c r="C361" i="28"/>
  <c r="A267" i="36"/>
  <c r="C280" i="36"/>
  <c r="D278" i="36"/>
  <c r="B4" i="36"/>
  <c r="B5" i="36"/>
  <c r="D5" i="36" s="1"/>
  <c r="E5" i="36" s="1"/>
  <c r="C4" i="36"/>
  <c r="C5" i="36"/>
  <c r="C3" i="36"/>
  <c r="B6" i="36"/>
  <c r="B7" i="36"/>
  <c r="B8" i="36"/>
  <c r="D8" i="36" s="1"/>
  <c r="E8" i="36" s="1"/>
  <c r="B9" i="36"/>
  <c r="D9" i="36" s="1"/>
  <c r="E9" i="36" s="1"/>
  <c r="B10" i="36"/>
  <c r="B11" i="36"/>
  <c r="D11" i="36" s="1"/>
  <c r="E11" i="36" s="1"/>
  <c r="B12" i="36"/>
  <c r="D12" i="36" s="1"/>
  <c r="E12" i="36" s="1"/>
  <c r="B13" i="36"/>
  <c r="D13" i="36" s="1"/>
  <c r="E13" i="36" s="1"/>
  <c r="B14" i="36"/>
  <c r="B15" i="36"/>
  <c r="B16" i="36"/>
  <c r="D16" i="36" s="1"/>
  <c r="E16" i="36" s="1"/>
  <c r="B17" i="36"/>
  <c r="D17" i="36" s="1"/>
  <c r="E17" i="36" s="1"/>
  <c r="B18" i="36"/>
  <c r="B19" i="36"/>
  <c r="D19" i="36" s="1"/>
  <c r="E19" i="36" s="1"/>
  <c r="B20" i="36"/>
  <c r="D20" i="36" s="1"/>
  <c r="E20" i="36" s="1"/>
  <c r="B21" i="36"/>
  <c r="D21" i="36" s="1"/>
  <c r="E21" i="36" s="1"/>
  <c r="B22" i="36"/>
  <c r="B23" i="36"/>
  <c r="B24" i="36"/>
  <c r="D24" i="36" s="1"/>
  <c r="E24" i="36" s="1"/>
  <c r="B25" i="36"/>
  <c r="D25" i="36" s="1"/>
  <c r="E25" i="36" s="1"/>
  <c r="B26" i="36"/>
  <c r="D26" i="36" s="1"/>
  <c r="E26" i="36" s="1"/>
  <c r="B27" i="36"/>
  <c r="D27" i="36" s="1"/>
  <c r="E27" i="36" s="1"/>
  <c r="B28" i="36"/>
  <c r="D28" i="36" s="1"/>
  <c r="E28" i="36" s="1"/>
  <c r="B29" i="36"/>
  <c r="D29" i="36" s="1"/>
  <c r="E29" i="36" s="1"/>
  <c r="B30" i="36"/>
  <c r="B31" i="36"/>
  <c r="B32" i="36"/>
  <c r="D32" i="36" s="1"/>
  <c r="E32" i="36" s="1"/>
  <c r="B33" i="36"/>
  <c r="D33" i="36" s="1"/>
  <c r="E33" i="36" s="1"/>
  <c r="B34" i="36"/>
  <c r="D34" i="36" s="1"/>
  <c r="E34" i="36" s="1"/>
  <c r="B35" i="36"/>
  <c r="D35" i="36" s="1"/>
  <c r="E35" i="36" s="1"/>
  <c r="B36" i="36"/>
  <c r="D36" i="36" s="1"/>
  <c r="E36" i="36" s="1"/>
  <c r="B37" i="36"/>
  <c r="D37" i="36" s="1"/>
  <c r="E37" i="36" s="1"/>
  <c r="B38" i="36"/>
  <c r="B39" i="36"/>
  <c r="B40" i="36"/>
  <c r="D40" i="36" s="1"/>
  <c r="E40" i="36" s="1"/>
  <c r="B41" i="36"/>
  <c r="B42" i="36"/>
  <c r="B43" i="36"/>
  <c r="B44" i="36"/>
  <c r="D44" i="36" s="1"/>
  <c r="E44" i="36" s="1"/>
  <c r="B45" i="36"/>
  <c r="D45" i="36" s="1"/>
  <c r="E45" i="36" s="1"/>
  <c r="B46" i="36"/>
  <c r="B47" i="36"/>
  <c r="D47" i="36" s="1"/>
  <c r="E47" i="36" s="1"/>
  <c r="B48" i="36"/>
  <c r="D48" i="36" s="1"/>
  <c r="E48" i="36" s="1"/>
  <c r="B49" i="36"/>
  <c r="D49" i="36" s="1"/>
  <c r="E49" i="36" s="1"/>
  <c r="B50" i="36"/>
  <c r="B51" i="36"/>
  <c r="B52" i="36"/>
  <c r="D52" i="36" s="1"/>
  <c r="E52" i="36" s="1"/>
  <c r="B53" i="36"/>
  <c r="D53" i="36" s="1"/>
  <c r="E53" i="36" s="1"/>
  <c r="B54" i="36"/>
  <c r="B55" i="36"/>
  <c r="D55" i="36" s="1"/>
  <c r="E55" i="36" s="1"/>
  <c r="B56" i="36"/>
  <c r="D56" i="36" s="1"/>
  <c r="E56" i="36" s="1"/>
  <c r="B57" i="36"/>
  <c r="D57" i="36" s="1"/>
  <c r="E57" i="36" s="1"/>
  <c r="B58" i="36"/>
  <c r="B59" i="36"/>
  <c r="B60" i="36"/>
  <c r="D60" i="36" s="1"/>
  <c r="E60" i="36" s="1"/>
  <c r="B61" i="36"/>
  <c r="D61" i="36" s="1"/>
  <c r="E61" i="36" s="1"/>
  <c r="B62" i="36"/>
  <c r="B63" i="36"/>
  <c r="D63" i="36" s="1"/>
  <c r="E63" i="36" s="1"/>
  <c r="B64" i="36"/>
  <c r="D64" i="36" s="1"/>
  <c r="E64" i="36" s="1"/>
  <c r="B65" i="36"/>
  <c r="D65" i="36" s="1"/>
  <c r="E65" i="36" s="1"/>
  <c r="B66" i="36"/>
  <c r="B67" i="36"/>
  <c r="B68" i="36"/>
  <c r="D68" i="36" s="1"/>
  <c r="E68" i="36" s="1"/>
  <c r="B69" i="36"/>
  <c r="B70" i="36"/>
  <c r="D70" i="36" s="1"/>
  <c r="E70" i="36" s="1"/>
  <c r="B71" i="36"/>
  <c r="D71" i="36" s="1"/>
  <c r="E71" i="36" s="1"/>
  <c r="B72" i="36"/>
  <c r="D72" i="36" s="1"/>
  <c r="E72" i="36" s="1"/>
  <c r="B73" i="36"/>
  <c r="D73" i="36" s="1"/>
  <c r="E73" i="36" s="1"/>
  <c r="B74" i="36"/>
  <c r="B75" i="36"/>
  <c r="D75" i="36" s="1"/>
  <c r="E75" i="36" s="1"/>
  <c r="B76" i="36"/>
  <c r="D76" i="36" s="1"/>
  <c r="E76" i="36" s="1"/>
  <c r="B77" i="36"/>
  <c r="D77" i="36" s="1"/>
  <c r="E77" i="36" s="1"/>
  <c r="B78" i="36"/>
  <c r="B79" i="36"/>
  <c r="B80" i="36"/>
  <c r="D80" i="36" s="1"/>
  <c r="E80" i="36" s="1"/>
  <c r="B81" i="36"/>
  <c r="D81" i="36" s="1"/>
  <c r="E81" i="36" s="1"/>
  <c r="B82" i="36"/>
  <c r="B83" i="36"/>
  <c r="D83" i="36" s="1"/>
  <c r="E83" i="36" s="1"/>
  <c r="B84" i="36"/>
  <c r="D84" i="36" s="1"/>
  <c r="E84" i="36" s="1"/>
  <c r="B85" i="36"/>
  <c r="D85" i="36" s="1"/>
  <c r="E85" i="36" s="1"/>
  <c r="B86" i="36"/>
  <c r="B87" i="36"/>
  <c r="B88" i="36"/>
  <c r="D88" i="36" s="1"/>
  <c r="E88" i="36" s="1"/>
  <c r="B89" i="36"/>
  <c r="D89" i="36" s="1"/>
  <c r="E89" i="36" s="1"/>
  <c r="B90" i="36"/>
  <c r="B91" i="36"/>
  <c r="D91" i="36" s="1"/>
  <c r="E91" i="36" s="1"/>
  <c r="B92" i="36"/>
  <c r="D92" i="36" s="1"/>
  <c r="E92" i="36" s="1"/>
  <c r="B93" i="36"/>
  <c r="D93" i="36" s="1"/>
  <c r="E93" i="36" s="1"/>
  <c r="B94" i="36"/>
  <c r="B95" i="36"/>
  <c r="B96" i="36"/>
  <c r="D96" i="36" s="1"/>
  <c r="E96" i="36" s="1"/>
  <c r="B97" i="36"/>
  <c r="D97" i="36" s="1"/>
  <c r="E97" i="36" s="1"/>
  <c r="B98" i="36"/>
  <c r="B99" i="36"/>
  <c r="D99" i="36" s="1"/>
  <c r="E99" i="36" s="1"/>
  <c r="B100" i="36"/>
  <c r="D100" i="36" s="1"/>
  <c r="E100" i="36" s="1"/>
  <c r="B101" i="36"/>
  <c r="D101" i="36" s="1"/>
  <c r="E101" i="36" s="1"/>
  <c r="B102" i="36"/>
  <c r="B103" i="36"/>
  <c r="B104" i="36"/>
  <c r="D104" i="36" s="1"/>
  <c r="E104" i="36" s="1"/>
  <c r="B105" i="36"/>
  <c r="D105" i="36" s="1"/>
  <c r="E105" i="36" s="1"/>
  <c r="B106" i="36"/>
  <c r="B107" i="36"/>
  <c r="D107" i="36" s="1"/>
  <c r="E107" i="36" s="1"/>
  <c r="B108" i="36"/>
  <c r="D108" i="36" s="1"/>
  <c r="E108" i="36" s="1"/>
  <c r="B109" i="36"/>
  <c r="D109" i="36" s="1"/>
  <c r="E109" i="36" s="1"/>
  <c r="B110" i="36"/>
  <c r="B111" i="36"/>
  <c r="D111" i="36" s="1"/>
  <c r="E111" i="36" s="1"/>
  <c r="B112" i="36"/>
  <c r="B113" i="36"/>
  <c r="D113" i="36" s="1"/>
  <c r="E113" i="36" s="1"/>
  <c r="B114" i="36"/>
  <c r="B115" i="36"/>
  <c r="D115" i="36" s="1"/>
  <c r="E115" i="36" s="1"/>
  <c r="B116" i="36"/>
  <c r="D116" i="36" s="1"/>
  <c r="E116" i="36" s="1"/>
  <c r="B117" i="36"/>
  <c r="D117" i="36" s="1"/>
  <c r="E117" i="36" s="1"/>
  <c r="B118" i="36"/>
  <c r="D118" i="36" s="1"/>
  <c r="E118" i="36" s="1"/>
  <c r="B119" i="36"/>
  <c r="D119" i="36" s="1"/>
  <c r="E119" i="36" s="1"/>
  <c r="B120" i="36"/>
  <c r="D120" i="36" s="1"/>
  <c r="E120" i="36" s="1"/>
  <c r="B121" i="36"/>
  <c r="D121" i="36" s="1"/>
  <c r="E121" i="36" s="1"/>
  <c r="B122" i="36"/>
  <c r="B123" i="36"/>
  <c r="B124" i="36"/>
  <c r="D124" i="36" s="1"/>
  <c r="E124" i="36" s="1"/>
  <c r="B125" i="36"/>
  <c r="D125" i="36" s="1"/>
  <c r="E125" i="36" s="1"/>
  <c r="B126" i="36"/>
  <c r="B127" i="36"/>
  <c r="B128" i="36"/>
  <c r="D128" i="36" s="1"/>
  <c r="E128" i="36" s="1"/>
  <c r="B129" i="36"/>
  <c r="D129" i="36" s="1"/>
  <c r="E129" i="36" s="1"/>
  <c r="B130" i="36"/>
  <c r="B131" i="36"/>
  <c r="D131" i="36" s="1"/>
  <c r="E131" i="36" s="1"/>
  <c r="B132" i="36"/>
  <c r="D132" i="36" s="1"/>
  <c r="E132" i="36" s="1"/>
  <c r="B133" i="36"/>
  <c r="D133" i="36" s="1"/>
  <c r="E133" i="36" s="1"/>
  <c r="B134" i="36"/>
  <c r="D134" i="36" s="1"/>
  <c r="E134" i="36" s="1"/>
  <c r="B135" i="36"/>
  <c r="D135" i="36" s="1"/>
  <c r="E135" i="36" s="1"/>
  <c r="B136" i="36"/>
  <c r="D136" i="36" s="1"/>
  <c r="E136" i="36" s="1"/>
  <c r="B137" i="36"/>
  <c r="D137" i="36" s="1"/>
  <c r="E137" i="36" s="1"/>
  <c r="B138" i="36"/>
  <c r="B139" i="36"/>
  <c r="B140" i="36"/>
  <c r="D140" i="36" s="1"/>
  <c r="E140" i="36" s="1"/>
  <c r="B141" i="36"/>
  <c r="B142" i="36"/>
  <c r="B143" i="36"/>
  <c r="B144" i="36"/>
  <c r="D144" i="36" s="1"/>
  <c r="E144" i="36" s="1"/>
  <c r="B145" i="36"/>
  <c r="D145" i="36" s="1"/>
  <c r="E145" i="36" s="1"/>
  <c r="B146" i="36"/>
  <c r="B147" i="36"/>
  <c r="D147" i="36" s="1"/>
  <c r="E147" i="36" s="1"/>
  <c r="B148" i="36"/>
  <c r="D148" i="36" s="1"/>
  <c r="E148" i="36" s="1"/>
  <c r="B149" i="36"/>
  <c r="D149" i="36" s="1"/>
  <c r="E149" i="36" s="1"/>
  <c r="B150" i="36"/>
  <c r="D150" i="36" s="1"/>
  <c r="E150" i="36" s="1"/>
  <c r="B151" i="36"/>
  <c r="D151" i="36" s="1"/>
  <c r="E151" i="36" s="1"/>
  <c r="B152" i="36"/>
  <c r="D152" i="36" s="1"/>
  <c r="E152" i="36" s="1"/>
  <c r="B153" i="36"/>
  <c r="D153" i="36" s="1"/>
  <c r="E153" i="36" s="1"/>
  <c r="B154" i="36"/>
  <c r="B155" i="36"/>
  <c r="B156" i="36"/>
  <c r="D156" i="36" s="1"/>
  <c r="E156" i="36" s="1"/>
  <c r="B157" i="36"/>
  <c r="D157" i="36" s="1"/>
  <c r="E157" i="36" s="1"/>
  <c r="B158" i="36"/>
  <c r="B159" i="36"/>
  <c r="B160" i="36"/>
  <c r="D160" i="36" s="1"/>
  <c r="E160" i="36" s="1"/>
  <c r="B161" i="36"/>
  <c r="D161" i="36" s="1"/>
  <c r="E161" i="36" s="1"/>
  <c r="B162" i="36"/>
  <c r="B163" i="36"/>
  <c r="D163" i="36" s="1"/>
  <c r="E163" i="36" s="1"/>
  <c r="B164" i="36"/>
  <c r="B165" i="36"/>
  <c r="D165" i="36" s="1"/>
  <c r="E165" i="36" s="1"/>
  <c r="B166" i="36"/>
  <c r="B167" i="36"/>
  <c r="D167" i="36" s="1"/>
  <c r="E167" i="36" s="1"/>
  <c r="B168" i="36"/>
  <c r="D168" i="36" s="1"/>
  <c r="E168" i="36" s="1"/>
  <c r="B169" i="36"/>
  <c r="D169" i="36" s="1"/>
  <c r="E169" i="36" s="1"/>
  <c r="B170" i="36"/>
  <c r="B171" i="36"/>
  <c r="B172" i="36"/>
  <c r="D172" i="36" s="1"/>
  <c r="E172" i="36" s="1"/>
  <c r="B173" i="36"/>
  <c r="D173" i="36" s="1"/>
  <c r="E173" i="36" s="1"/>
  <c r="B174" i="36"/>
  <c r="D174" i="36" s="1"/>
  <c r="E174" i="36" s="1"/>
  <c r="B175" i="36"/>
  <c r="D175" i="36" s="1"/>
  <c r="E175" i="36" s="1"/>
  <c r="B176" i="36"/>
  <c r="D176" i="36" s="1"/>
  <c r="E176" i="36" s="1"/>
  <c r="B177" i="36"/>
  <c r="D177" i="36" s="1"/>
  <c r="E177" i="36" s="1"/>
  <c r="B178" i="36"/>
  <c r="D178" i="36" s="1"/>
  <c r="E178" i="36" s="1"/>
  <c r="B179" i="36"/>
  <c r="B180" i="36"/>
  <c r="B181" i="36"/>
  <c r="D181" i="36" s="1"/>
  <c r="E181" i="36" s="1"/>
  <c r="B182" i="36"/>
  <c r="B183" i="36"/>
  <c r="B184" i="36"/>
  <c r="D184" i="36" s="1"/>
  <c r="E184" i="36" s="1"/>
  <c r="B185" i="36"/>
  <c r="D185" i="36" s="1"/>
  <c r="E185" i="36" s="1"/>
  <c r="B186" i="36"/>
  <c r="B187" i="36"/>
  <c r="D187" i="36" s="1"/>
  <c r="E187" i="36" s="1"/>
  <c r="B188" i="36"/>
  <c r="D188" i="36" s="1"/>
  <c r="E188" i="36" s="1"/>
  <c r="B189" i="36"/>
  <c r="D189" i="36" s="1"/>
  <c r="E189" i="36" s="1"/>
  <c r="B190" i="36"/>
  <c r="D190" i="36" s="1"/>
  <c r="E190" i="36" s="1"/>
  <c r="B191" i="36"/>
  <c r="D191" i="36" s="1"/>
  <c r="E191" i="36" s="1"/>
  <c r="B192" i="36"/>
  <c r="D192" i="36" s="1"/>
  <c r="E192" i="36" s="1"/>
  <c r="B193" i="36"/>
  <c r="D193" i="36" s="1"/>
  <c r="E193" i="36" s="1"/>
  <c r="B194" i="36"/>
  <c r="B195" i="36"/>
  <c r="B196" i="36"/>
  <c r="D196" i="36" s="1"/>
  <c r="E196" i="36" s="1"/>
  <c r="B197" i="36"/>
  <c r="D197" i="36" s="1"/>
  <c r="E197" i="36" s="1"/>
  <c r="B198" i="36"/>
  <c r="D198" i="36" s="1"/>
  <c r="E198" i="36" s="1"/>
  <c r="B199" i="36"/>
  <c r="D199" i="36" s="1"/>
  <c r="E199" i="36" s="1"/>
  <c r="B200" i="36"/>
  <c r="D200" i="36" s="1"/>
  <c r="E200" i="36" s="1"/>
  <c r="B201" i="36"/>
  <c r="B202" i="36"/>
  <c r="D202" i="36" s="1"/>
  <c r="E202" i="36" s="1"/>
  <c r="B203" i="36"/>
  <c r="D203" i="36" s="1"/>
  <c r="E203" i="36" s="1"/>
  <c r="B204" i="36"/>
  <c r="D204" i="36" s="1"/>
  <c r="E204" i="36" s="1"/>
  <c r="B205" i="36"/>
  <c r="D205" i="36" s="1"/>
  <c r="E205" i="36" s="1"/>
  <c r="B206" i="36"/>
  <c r="B207" i="36"/>
  <c r="B208" i="36"/>
  <c r="D208" i="36" s="1"/>
  <c r="E208" i="36" s="1"/>
  <c r="B209" i="36"/>
  <c r="D209" i="36" s="1"/>
  <c r="E209" i="36" s="1"/>
  <c r="B210" i="36"/>
  <c r="D210" i="36" s="1"/>
  <c r="E210" i="36" s="1"/>
  <c r="B211" i="36"/>
  <c r="D211" i="36" s="1"/>
  <c r="E211" i="36" s="1"/>
  <c r="B212" i="36"/>
  <c r="D212" i="36" s="1"/>
  <c r="E212" i="36" s="1"/>
  <c r="B213" i="36"/>
  <c r="D213" i="36" s="1"/>
  <c r="E213" i="36" s="1"/>
  <c r="B214" i="36"/>
  <c r="D214" i="36" s="1"/>
  <c r="E214" i="36" s="1"/>
  <c r="B215" i="36"/>
  <c r="B216" i="36"/>
  <c r="D216" i="36" s="1"/>
  <c r="E216" i="36" s="1"/>
  <c r="B217" i="36"/>
  <c r="D217" i="36" s="1"/>
  <c r="E217" i="36" s="1"/>
  <c r="B218" i="36"/>
  <c r="D218" i="36" s="1"/>
  <c r="E218" i="36" s="1"/>
  <c r="B219" i="36"/>
  <c r="D219" i="36" s="1"/>
  <c r="E219" i="36" s="1"/>
  <c r="B220" i="36"/>
  <c r="D220" i="36" s="1"/>
  <c r="E220" i="36" s="1"/>
  <c r="B221" i="36"/>
  <c r="D221" i="36" s="1"/>
  <c r="E221" i="36" s="1"/>
  <c r="B222" i="36"/>
  <c r="D222" i="36" s="1"/>
  <c r="E222" i="36" s="1"/>
  <c r="B223" i="36"/>
  <c r="D223" i="36" s="1"/>
  <c r="E223" i="36" s="1"/>
  <c r="B224" i="36"/>
  <c r="D224" i="36" s="1"/>
  <c r="E224" i="36" s="1"/>
  <c r="B225" i="36"/>
  <c r="D225" i="36" s="1"/>
  <c r="E225" i="36" s="1"/>
  <c r="B226" i="36"/>
  <c r="B227" i="36"/>
  <c r="B228" i="36"/>
  <c r="D228" i="36" s="1"/>
  <c r="E228" i="36" s="1"/>
  <c r="B229" i="36"/>
  <c r="D229" i="36" s="1"/>
  <c r="E229" i="36" s="1"/>
  <c r="B230" i="36"/>
  <c r="D230" i="36" s="1"/>
  <c r="E230" i="36" s="1"/>
  <c r="B231" i="36"/>
  <c r="D231" i="36" s="1"/>
  <c r="E231" i="36" s="1"/>
  <c r="B232" i="36"/>
  <c r="D232" i="36" s="1"/>
  <c r="E232" i="36" s="1"/>
  <c r="B233" i="36"/>
  <c r="D233" i="36" s="1"/>
  <c r="E233" i="36" s="1"/>
  <c r="B234" i="36"/>
  <c r="D234" i="36" s="1"/>
  <c r="E234" i="36" s="1"/>
  <c r="B235" i="36"/>
  <c r="D235" i="36" s="1"/>
  <c r="E235" i="36" s="1"/>
  <c r="B236" i="36"/>
  <c r="D236" i="36" s="1"/>
  <c r="E236" i="36" s="1"/>
  <c r="B237" i="36"/>
  <c r="D237" i="36" s="1"/>
  <c r="E237" i="36" s="1"/>
  <c r="B238" i="36"/>
  <c r="D238" i="36" s="1"/>
  <c r="E238" i="36" s="1"/>
  <c r="B239" i="36"/>
  <c r="B240" i="36"/>
  <c r="D240" i="36" s="1"/>
  <c r="E240" i="36" s="1"/>
  <c r="B241" i="36"/>
  <c r="D241" i="36" s="1"/>
  <c r="E241" i="36" s="1"/>
  <c r="B242" i="36"/>
  <c r="D242" i="36" s="1"/>
  <c r="E242" i="36" s="1"/>
  <c r="B243" i="36"/>
  <c r="D243" i="36" s="1"/>
  <c r="E243" i="36" s="1"/>
  <c r="B244" i="36"/>
  <c r="D244" i="36" s="1"/>
  <c r="E244" i="36" s="1"/>
  <c r="B245" i="36"/>
  <c r="D245" i="36" s="1"/>
  <c r="E245" i="36" s="1"/>
  <c r="B246" i="36"/>
  <c r="B247" i="36"/>
  <c r="B248" i="36"/>
  <c r="D248" i="36" s="1"/>
  <c r="E248" i="36" s="1"/>
  <c r="B249" i="36"/>
  <c r="D249" i="36" s="1"/>
  <c r="E249" i="36" s="1"/>
  <c r="B250" i="36"/>
  <c r="D250" i="36" s="1"/>
  <c r="E250" i="36" s="1"/>
  <c r="B251" i="36"/>
  <c r="D251" i="36" s="1"/>
  <c r="E251" i="36" s="1"/>
  <c r="B252" i="36"/>
  <c r="D252" i="36" s="1"/>
  <c r="E252" i="36" s="1"/>
  <c r="B253" i="36"/>
  <c r="D253" i="36" s="1"/>
  <c r="E253" i="36" s="1"/>
  <c r="B254" i="36"/>
  <c r="D254" i="36" s="1"/>
  <c r="E254" i="36" s="1"/>
  <c r="B255" i="36"/>
  <c r="D255" i="36" s="1"/>
  <c r="E255" i="36" s="1"/>
  <c r="B256" i="36"/>
  <c r="D256" i="36" s="1"/>
  <c r="E256" i="36" s="1"/>
  <c r="B257" i="36"/>
  <c r="D257" i="36" s="1"/>
  <c r="E257" i="36" s="1"/>
  <c r="B258" i="36"/>
  <c r="D258" i="36" s="1"/>
  <c r="E258" i="36" s="1"/>
  <c r="B259" i="36"/>
  <c r="B260" i="36"/>
  <c r="D260" i="36" s="1"/>
  <c r="E260" i="36" s="1"/>
  <c r="B261" i="36"/>
  <c r="D261" i="36" s="1"/>
  <c r="E261" i="36" s="1"/>
  <c r="B262" i="36"/>
  <c r="D262" i="36" s="1"/>
  <c r="E262" i="36" s="1"/>
  <c r="B263" i="36"/>
  <c r="D263" i="36" s="1"/>
  <c r="E263" i="36" s="1"/>
  <c r="B264" i="36"/>
  <c r="D264" i="36" s="1"/>
  <c r="E264" i="36" s="1"/>
  <c r="B265" i="36"/>
  <c r="D265" i="36" s="1"/>
  <c r="E265" i="36" s="1"/>
  <c r="C6" i="36"/>
  <c r="C7" i="36"/>
  <c r="C8" i="36"/>
  <c r="C9" i="36"/>
  <c r="C10" i="36"/>
  <c r="C11" i="36"/>
  <c r="C12" i="36"/>
  <c r="C13" i="36"/>
  <c r="C14" i="36"/>
  <c r="C15" i="36"/>
  <c r="C16" i="36"/>
  <c r="C17" i="36"/>
  <c r="C18" i="36"/>
  <c r="C19" i="36"/>
  <c r="C20" i="36"/>
  <c r="C21" i="36"/>
  <c r="C22" i="36"/>
  <c r="C23" i="36"/>
  <c r="C24" i="36"/>
  <c r="C25" i="36"/>
  <c r="C26" i="36"/>
  <c r="C27" i="36"/>
  <c r="C28" i="36"/>
  <c r="C29" i="36"/>
  <c r="C30" i="36"/>
  <c r="C31" i="36"/>
  <c r="C32" i="36"/>
  <c r="C33" i="36"/>
  <c r="C34" i="36"/>
  <c r="C35" i="36"/>
  <c r="C36" i="36"/>
  <c r="C37" i="36"/>
  <c r="C38" i="36"/>
  <c r="C39" i="36"/>
  <c r="C40" i="36"/>
  <c r="C41" i="36"/>
  <c r="C42" i="36"/>
  <c r="C43" i="36"/>
  <c r="C44" i="36"/>
  <c r="C45" i="36"/>
  <c r="C46" i="36"/>
  <c r="C47" i="36"/>
  <c r="C48" i="36"/>
  <c r="C49" i="36"/>
  <c r="C50" i="36"/>
  <c r="C51" i="36"/>
  <c r="C52" i="36"/>
  <c r="C53" i="36"/>
  <c r="C54" i="36"/>
  <c r="C55" i="36"/>
  <c r="C56" i="36"/>
  <c r="C57" i="36"/>
  <c r="C58" i="36"/>
  <c r="C59" i="36"/>
  <c r="C60" i="36"/>
  <c r="C61" i="36"/>
  <c r="C62" i="36"/>
  <c r="C63" i="36"/>
  <c r="C64" i="36"/>
  <c r="C65" i="36"/>
  <c r="C66" i="36"/>
  <c r="C67" i="36"/>
  <c r="C68" i="36"/>
  <c r="C69" i="36"/>
  <c r="C70" i="36"/>
  <c r="C71" i="36"/>
  <c r="C72" i="36"/>
  <c r="C73" i="36"/>
  <c r="C74" i="36"/>
  <c r="C75" i="36"/>
  <c r="C76" i="36"/>
  <c r="C77" i="36"/>
  <c r="C78" i="36"/>
  <c r="C79" i="36"/>
  <c r="C80" i="36"/>
  <c r="C81" i="36"/>
  <c r="C82" i="36"/>
  <c r="C83" i="36"/>
  <c r="C84" i="36"/>
  <c r="C85" i="36"/>
  <c r="C86" i="36"/>
  <c r="C87" i="36"/>
  <c r="C88" i="36"/>
  <c r="C89" i="36"/>
  <c r="C90" i="36"/>
  <c r="C91" i="36"/>
  <c r="C92" i="36"/>
  <c r="C93" i="36"/>
  <c r="C94" i="36"/>
  <c r="C95" i="36"/>
  <c r="C96" i="36"/>
  <c r="C97" i="36"/>
  <c r="C98" i="36"/>
  <c r="C99" i="36"/>
  <c r="C100" i="36"/>
  <c r="C101" i="36"/>
  <c r="C102" i="36"/>
  <c r="C103" i="36"/>
  <c r="C104" i="36"/>
  <c r="C105" i="36"/>
  <c r="C106" i="36"/>
  <c r="C107" i="36"/>
  <c r="C108" i="36"/>
  <c r="C109" i="36"/>
  <c r="C110" i="36"/>
  <c r="C111" i="36"/>
  <c r="C112" i="36"/>
  <c r="C113" i="36"/>
  <c r="C114" i="36"/>
  <c r="C115" i="36"/>
  <c r="C116" i="36"/>
  <c r="C117" i="36"/>
  <c r="C118" i="36"/>
  <c r="C119" i="36"/>
  <c r="C120" i="36"/>
  <c r="C121" i="36"/>
  <c r="C122" i="36"/>
  <c r="C123" i="36"/>
  <c r="C124" i="36"/>
  <c r="C125" i="36"/>
  <c r="C126" i="36"/>
  <c r="C127" i="36"/>
  <c r="C128" i="36"/>
  <c r="C129" i="36"/>
  <c r="C130" i="36"/>
  <c r="C131" i="36"/>
  <c r="C132" i="36"/>
  <c r="C133" i="36"/>
  <c r="C134" i="36"/>
  <c r="C135" i="36"/>
  <c r="C136" i="36"/>
  <c r="C137" i="36"/>
  <c r="C138" i="36"/>
  <c r="C139" i="36"/>
  <c r="C140" i="36"/>
  <c r="C141" i="36"/>
  <c r="C142" i="36"/>
  <c r="C143" i="36"/>
  <c r="C144" i="36"/>
  <c r="C145" i="36"/>
  <c r="C146" i="36"/>
  <c r="C147" i="36"/>
  <c r="C148" i="36"/>
  <c r="C149" i="36"/>
  <c r="C150" i="36"/>
  <c r="C151" i="36"/>
  <c r="C152" i="36"/>
  <c r="C153" i="36"/>
  <c r="C154" i="36"/>
  <c r="C155" i="36"/>
  <c r="C156" i="36"/>
  <c r="C157" i="36"/>
  <c r="C158" i="36"/>
  <c r="C159" i="36"/>
  <c r="C160" i="36"/>
  <c r="C161" i="36"/>
  <c r="C162" i="36"/>
  <c r="C163" i="36"/>
  <c r="C164" i="36"/>
  <c r="C165" i="36"/>
  <c r="C166" i="36"/>
  <c r="C167" i="36"/>
  <c r="C168" i="36"/>
  <c r="C169" i="36"/>
  <c r="C170" i="36"/>
  <c r="C171" i="36"/>
  <c r="C172" i="36"/>
  <c r="C173" i="36"/>
  <c r="C174" i="36"/>
  <c r="C175" i="36"/>
  <c r="C176" i="36"/>
  <c r="C177" i="36"/>
  <c r="C178" i="36"/>
  <c r="C179" i="36"/>
  <c r="C180" i="36"/>
  <c r="C181" i="36"/>
  <c r="C182" i="36"/>
  <c r="C183" i="36"/>
  <c r="C184" i="36"/>
  <c r="C185" i="36"/>
  <c r="C186" i="36"/>
  <c r="C187" i="36"/>
  <c r="C188" i="36"/>
  <c r="C189" i="36"/>
  <c r="C190" i="36"/>
  <c r="C191" i="36"/>
  <c r="C192" i="36"/>
  <c r="C193" i="36"/>
  <c r="C194" i="36"/>
  <c r="C195" i="36"/>
  <c r="C196" i="36"/>
  <c r="C197" i="36"/>
  <c r="C198" i="36"/>
  <c r="C199" i="36"/>
  <c r="C200" i="36"/>
  <c r="C201" i="36"/>
  <c r="C202" i="36"/>
  <c r="C203" i="36"/>
  <c r="C204" i="36"/>
  <c r="C205" i="36"/>
  <c r="C206" i="36"/>
  <c r="C207" i="36"/>
  <c r="C208" i="36"/>
  <c r="C209" i="36"/>
  <c r="C210" i="36"/>
  <c r="C211" i="36"/>
  <c r="C212" i="36"/>
  <c r="C213" i="36"/>
  <c r="C214" i="36"/>
  <c r="C215" i="36"/>
  <c r="C216" i="36"/>
  <c r="C217" i="36"/>
  <c r="C218" i="36"/>
  <c r="C219" i="36"/>
  <c r="C220" i="36"/>
  <c r="C221" i="36"/>
  <c r="C222" i="36"/>
  <c r="C223" i="36"/>
  <c r="C224" i="36"/>
  <c r="C225" i="36"/>
  <c r="C226" i="36"/>
  <c r="C227" i="36"/>
  <c r="C228" i="36"/>
  <c r="C229" i="36"/>
  <c r="C230" i="36"/>
  <c r="C231" i="36"/>
  <c r="C232" i="36"/>
  <c r="C233" i="36"/>
  <c r="C234" i="36"/>
  <c r="C235" i="36"/>
  <c r="C236" i="36"/>
  <c r="C237" i="36"/>
  <c r="C238" i="36"/>
  <c r="C239" i="36"/>
  <c r="C240" i="36"/>
  <c r="C241" i="36"/>
  <c r="C242" i="36"/>
  <c r="C243" i="36"/>
  <c r="C244" i="36"/>
  <c r="C245" i="36"/>
  <c r="C246" i="36"/>
  <c r="C247" i="36"/>
  <c r="C248" i="36"/>
  <c r="C249" i="36"/>
  <c r="C250" i="36"/>
  <c r="C251" i="36"/>
  <c r="C252" i="36"/>
  <c r="C253" i="36"/>
  <c r="C254" i="36"/>
  <c r="C255" i="36"/>
  <c r="C256" i="36"/>
  <c r="C257" i="36"/>
  <c r="C258" i="36"/>
  <c r="C259" i="36"/>
  <c r="C260" i="36"/>
  <c r="C261" i="36"/>
  <c r="C262" i="36"/>
  <c r="C263" i="36"/>
  <c r="C264" i="36"/>
  <c r="C265" i="36"/>
  <c r="D166" i="36" l="1"/>
  <c r="E166" i="36" s="1"/>
  <c r="D162" i="36"/>
  <c r="E162" i="36" s="1"/>
  <c r="D154" i="36"/>
  <c r="E154" i="36" s="1"/>
  <c r="D146" i="36"/>
  <c r="E146" i="36" s="1"/>
  <c r="D138" i="36"/>
  <c r="E138" i="36" s="1"/>
  <c r="D130" i="36"/>
  <c r="E130" i="36" s="1"/>
  <c r="D122" i="36"/>
  <c r="E122" i="36" s="1"/>
  <c r="D110" i="36"/>
  <c r="E110" i="36" s="1"/>
  <c r="D82" i="36"/>
  <c r="E82" i="36"/>
  <c r="D201" i="36"/>
  <c r="E201" i="36"/>
  <c r="D141" i="36"/>
  <c r="E141" i="36"/>
  <c r="D69" i="36"/>
  <c r="E69" i="36"/>
  <c r="D41" i="36"/>
  <c r="E41" i="36"/>
  <c r="D226" i="36"/>
  <c r="E226" i="36" s="1"/>
  <c r="D206" i="36"/>
  <c r="E206" i="36"/>
  <c r="D194" i="36"/>
  <c r="E194" i="36" s="1"/>
  <c r="D158" i="36"/>
  <c r="E158" i="36"/>
  <c r="E126" i="36"/>
  <c r="D126" i="36"/>
  <c r="D114" i="36"/>
  <c r="E114" i="36" s="1"/>
  <c r="D102" i="36"/>
  <c r="E102" i="36" s="1"/>
  <c r="D94" i="36"/>
  <c r="E94" i="36" s="1"/>
  <c r="D58" i="36"/>
  <c r="E58" i="36" s="1"/>
  <c r="D50" i="36"/>
  <c r="E50" i="36"/>
  <c r="D42" i="36"/>
  <c r="E42" i="36" s="1"/>
  <c r="D38" i="36"/>
  <c r="E38" i="36" s="1"/>
  <c r="D18" i="36"/>
  <c r="E18" i="36" s="1"/>
  <c r="D10" i="36"/>
  <c r="E10" i="36" s="1"/>
  <c r="E164" i="36"/>
  <c r="D164" i="36"/>
  <c r="E112" i="36"/>
  <c r="D112" i="36"/>
  <c r="D246" i="36"/>
  <c r="E246" i="36" s="1"/>
  <c r="D186" i="36"/>
  <c r="E186" i="36" s="1"/>
  <c r="E182" i="36"/>
  <c r="D182" i="36"/>
  <c r="D170" i="36"/>
  <c r="E170" i="36" s="1"/>
  <c r="D142" i="36"/>
  <c r="E142" i="36" s="1"/>
  <c r="D106" i="36"/>
  <c r="E106" i="36" s="1"/>
  <c r="D98" i="36"/>
  <c r="E98" i="36" s="1"/>
  <c r="D90" i="36"/>
  <c r="E90" i="36" s="1"/>
  <c r="D86" i="36"/>
  <c r="E86" i="36" s="1"/>
  <c r="D78" i="36"/>
  <c r="E78" i="36"/>
  <c r="E74" i="36"/>
  <c r="D74" i="36"/>
  <c r="D66" i="36"/>
  <c r="E66" i="36"/>
  <c r="D62" i="36"/>
  <c r="E62" i="36" s="1"/>
  <c r="D54" i="36"/>
  <c r="E54" i="36" s="1"/>
  <c r="D46" i="36"/>
  <c r="E46" i="36" s="1"/>
  <c r="D30" i="36"/>
  <c r="E30" i="36" s="1"/>
  <c r="D22" i="36"/>
  <c r="E22" i="36" s="1"/>
  <c r="D14" i="36"/>
  <c r="E14" i="36" s="1"/>
  <c r="D6" i="36"/>
  <c r="E6" i="36" s="1"/>
  <c r="E180" i="36"/>
  <c r="D180" i="36"/>
  <c r="D259" i="36"/>
  <c r="E259" i="36" s="1"/>
  <c r="D247" i="36"/>
  <c r="E247" i="36" s="1"/>
  <c r="D239" i="36"/>
  <c r="E239" i="36" s="1"/>
  <c r="D227" i="36"/>
  <c r="E227" i="36" s="1"/>
  <c r="D215" i="36"/>
  <c r="E215" i="36" s="1"/>
  <c r="D207" i="36"/>
  <c r="E207" i="36" s="1"/>
  <c r="D195" i="36"/>
  <c r="E195" i="36" s="1"/>
  <c r="D183" i="36"/>
  <c r="E183" i="36" s="1"/>
  <c r="D179" i="36"/>
  <c r="E179" i="36" s="1"/>
  <c r="D171" i="36"/>
  <c r="E171" i="36"/>
  <c r="E159" i="36"/>
  <c r="D159" i="36"/>
  <c r="D155" i="36"/>
  <c r="E155" i="36"/>
  <c r="D143" i="36"/>
  <c r="E143" i="36" s="1"/>
  <c r="D139" i="36"/>
  <c r="E139" i="36" s="1"/>
  <c r="D127" i="36"/>
  <c r="E127" i="36" s="1"/>
  <c r="D123" i="36"/>
  <c r="E123" i="36"/>
  <c r="D103" i="36"/>
  <c r="E103" i="36" s="1"/>
  <c r="D95" i="36"/>
  <c r="E95" i="36"/>
  <c r="D87" i="36"/>
  <c r="E87" i="36" s="1"/>
  <c r="D79" i="36"/>
  <c r="E79" i="36" s="1"/>
  <c r="D67" i="36"/>
  <c r="E67" i="36" s="1"/>
  <c r="D59" i="36"/>
  <c r="E59" i="36" s="1"/>
  <c r="D51" i="36"/>
  <c r="E51" i="36" s="1"/>
  <c r="D43" i="36"/>
  <c r="E43" i="36"/>
  <c r="D39" i="36"/>
  <c r="E39" i="36" s="1"/>
  <c r="D31" i="36"/>
  <c r="E31" i="36"/>
  <c r="D23" i="36"/>
  <c r="E23" i="36" s="1"/>
  <c r="D15" i="36"/>
  <c r="E15" i="36"/>
  <c r="D7" i="36"/>
  <c r="E7" i="36" s="1"/>
  <c r="A268" i="36"/>
  <c r="A269" i="36"/>
  <c r="E270" i="36" l="1"/>
  <c r="E278" i="36" s="1"/>
  <c r="F214" i="26" a="1"/>
  <c r="F214" i="26" s="1"/>
  <c r="D214" i="26" a="1"/>
  <c r="D214" i="26" s="1"/>
  <c r="A218" i="9" s="1"/>
  <c r="E214" i="26" a="1"/>
  <c r="E214" i="26" s="1"/>
  <c r="A217" i="9" s="1"/>
  <c r="B4" i="8" l="1"/>
  <c r="B5" i="8"/>
  <c r="B6" i="8"/>
  <c r="B7" i="8"/>
  <c r="B8" i="8"/>
  <c r="B9" i="8"/>
  <c r="B10" i="8"/>
  <c r="B11" i="8"/>
  <c r="B12" i="8"/>
  <c r="B13" i="8"/>
  <c r="B14" i="8"/>
  <c r="B15" i="8"/>
  <c r="B16" i="8"/>
  <c r="B17" i="8"/>
  <c r="B18" i="8"/>
  <c r="B19" i="8"/>
  <c r="B20" i="8"/>
  <c r="B21" i="8"/>
  <c r="B22" i="8"/>
  <c r="B23" i="8"/>
  <c r="B24" i="8"/>
  <c r="B25" i="8"/>
  <c r="B26" i="8"/>
  <c r="B27" i="8"/>
  <c r="B28" i="8"/>
  <c r="B29" i="8"/>
  <c r="B30" i="8"/>
  <c r="B31" i="8"/>
  <c r="B32" i="8"/>
  <c r="B33" i="8"/>
  <c r="B34" i="8"/>
  <c r="B35" i="8"/>
  <c r="B36" i="8"/>
  <c r="B37" i="8"/>
  <c r="B38" i="8"/>
  <c r="B39" i="8"/>
  <c r="B40" i="8"/>
  <c r="B41" i="8"/>
  <c r="B42" i="8"/>
  <c r="B43" i="8"/>
  <c r="B44" i="8"/>
  <c r="B45" i="8"/>
  <c r="B46" i="8"/>
  <c r="B47" i="8"/>
  <c r="B48" i="8"/>
  <c r="B49" i="8"/>
  <c r="B50" i="8"/>
  <c r="B51" i="8"/>
  <c r="B52" i="8"/>
  <c r="B53" i="8"/>
  <c r="B54" i="8"/>
  <c r="B55" i="8"/>
  <c r="B56" i="8"/>
  <c r="B57" i="8"/>
  <c r="B58" i="8"/>
  <c r="B59" i="8"/>
  <c r="B60" i="8"/>
  <c r="B61" i="8"/>
  <c r="B62" i="8"/>
  <c r="B63" i="8"/>
  <c r="B64" i="8"/>
  <c r="B65" i="8"/>
  <c r="B66" i="8"/>
  <c r="B67" i="8"/>
  <c r="B68" i="8"/>
  <c r="B69" i="8"/>
  <c r="B70" i="8"/>
  <c r="B71" i="8"/>
  <c r="B72" i="8"/>
  <c r="B73" i="8"/>
  <c r="B74" i="8"/>
  <c r="B75" i="8"/>
  <c r="B76" i="8"/>
  <c r="B77" i="8"/>
  <c r="B78" i="8"/>
  <c r="B79" i="8"/>
  <c r="B80" i="8"/>
  <c r="B81" i="8"/>
  <c r="B82" i="8"/>
  <c r="B83" i="8"/>
  <c r="B84" i="8"/>
  <c r="B85" i="8"/>
  <c r="B86" i="8"/>
  <c r="B87" i="8"/>
  <c r="B88" i="8"/>
  <c r="B89" i="8"/>
  <c r="B90" i="8"/>
  <c r="B91" i="8"/>
  <c r="B92" i="8"/>
  <c r="B93" i="8"/>
  <c r="B94" i="8"/>
  <c r="B95" i="8"/>
  <c r="B96" i="8"/>
  <c r="B97" i="8"/>
  <c r="B98" i="8"/>
  <c r="B99" i="8"/>
  <c r="B100" i="8"/>
  <c r="B101" i="8"/>
  <c r="B102" i="8"/>
  <c r="B103" i="8"/>
  <c r="B104" i="8"/>
  <c r="B105" i="8"/>
  <c r="B106" i="8"/>
  <c r="B107" i="8"/>
  <c r="B108" i="8"/>
  <c r="B109" i="8"/>
  <c r="B110" i="8"/>
  <c r="B111" i="8"/>
  <c r="B112" i="8"/>
  <c r="B113" i="8"/>
  <c r="B114" i="8"/>
  <c r="B115" i="8"/>
  <c r="B116" i="8"/>
  <c r="B117" i="8"/>
  <c r="B118" i="8"/>
  <c r="B119" i="8"/>
  <c r="B120" i="8"/>
  <c r="B121" i="8"/>
  <c r="B122" i="8"/>
  <c r="B123" i="8"/>
  <c r="B124" i="8"/>
  <c r="B125" i="8"/>
  <c r="B126" i="8"/>
  <c r="B127" i="8"/>
  <c r="B128" i="8"/>
  <c r="B129" i="8"/>
  <c r="B130" i="8"/>
  <c r="B131" i="8"/>
  <c r="B132" i="8"/>
  <c r="B133" i="8"/>
  <c r="B134" i="8"/>
  <c r="B135" i="8"/>
  <c r="B136" i="8"/>
  <c r="B137" i="8"/>
  <c r="B138" i="8"/>
  <c r="B139" i="8"/>
  <c r="B140" i="8"/>
  <c r="B141" i="8"/>
  <c r="B142" i="8"/>
  <c r="B143" i="8"/>
  <c r="B144" i="8"/>
  <c r="B145" i="8"/>
  <c r="B146" i="8"/>
  <c r="B147" i="8"/>
  <c r="B148" i="8"/>
  <c r="B149" i="8"/>
  <c r="B150" i="8"/>
  <c r="B151" i="8"/>
  <c r="B152" i="8"/>
  <c r="B153" i="8"/>
  <c r="B154" i="8"/>
  <c r="B155" i="8"/>
  <c r="B156" i="8"/>
  <c r="B157" i="8"/>
  <c r="B158" i="8"/>
  <c r="B159" i="8"/>
  <c r="B160" i="8"/>
  <c r="B161" i="8"/>
  <c r="B162" i="8"/>
  <c r="B163" i="8"/>
  <c r="B164" i="8"/>
  <c r="B165" i="8"/>
  <c r="B166" i="8"/>
  <c r="B167" i="8"/>
  <c r="B168" i="8"/>
  <c r="B169" i="8"/>
  <c r="B170" i="8"/>
  <c r="B171" i="8"/>
  <c r="B172" i="8"/>
  <c r="B4" i="7"/>
  <c r="B5" i="7"/>
  <c r="B6" i="7"/>
  <c r="B7" i="7"/>
  <c r="B8" i="7"/>
  <c r="D8" i="7" s="1"/>
  <c r="E8" i="7" s="1"/>
  <c r="B9" i="7"/>
  <c r="B10" i="7"/>
  <c r="B11" i="7"/>
  <c r="B12" i="7"/>
  <c r="D12" i="7" s="1"/>
  <c r="E12" i="7" s="1"/>
  <c r="B13" i="7"/>
  <c r="B14" i="7"/>
  <c r="B15" i="7"/>
  <c r="B16" i="7"/>
  <c r="D16" i="7" s="1"/>
  <c r="E16" i="7" s="1"/>
  <c r="B17" i="7"/>
  <c r="B18" i="7"/>
  <c r="B19" i="7"/>
  <c r="B20" i="7"/>
  <c r="D20" i="7" s="1"/>
  <c r="E20" i="7" s="1"/>
  <c r="B21" i="7"/>
  <c r="B22" i="7"/>
  <c r="B23" i="7"/>
  <c r="B24" i="7"/>
  <c r="D24" i="7" s="1"/>
  <c r="E24" i="7" s="1"/>
  <c r="B25" i="7"/>
  <c r="B26" i="7"/>
  <c r="B27" i="7"/>
  <c r="B28" i="7"/>
  <c r="D28" i="7" s="1"/>
  <c r="E28" i="7" s="1"/>
  <c r="B29" i="7"/>
  <c r="B30" i="7"/>
  <c r="B31" i="7"/>
  <c r="B32" i="7"/>
  <c r="D32" i="7" s="1"/>
  <c r="E32" i="7" s="1"/>
  <c r="B33" i="7"/>
  <c r="B34" i="7"/>
  <c r="B35" i="7"/>
  <c r="B36" i="7"/>
  <c r="D36" i="7" s="1"/>
  <c r="E36" i="7" s="1"/>
  <c r="B37" i="7"/>
  <c r="B38" i="7"/>
  <c r="B39" i="7"/>
  <c r="B40" i="7"/>
  <c r="D40" i="7" s="1"/>
  <c r="E40" i="7" s="1"/>
  <c r="B41" i="7"/>
  <c r="B42" i="7"/>
  <c r="B43" i="7"/>
  <c r="B44" i="7"/>
  <c r="D44" i="7" s="1"/>
  <c r="E44" i="7" s="1"/>
  <c r="B45" i="7"/>
  <c r="B46" i="7"/>
  <c r="B47" i="7"/>
  <c r="B48" i="7"/>
  <c r="D48" i="7" s="1"/>
  <c r="E48" i="7" s="1"/>
  <c r="B49" i="7"/>
  <c r="B50" i="7"/>
  <c r="B51" i="7"/>
  <c r="B52" i="7"/>
  <c r="D52" i="7" s="1"/>
  <c r="E52" i="7" s="1"/>
  <c r="B53" i="7"/>
  <c r="B54" i="7"/>
  <c r="B55" i="7"/>
  <c r="B56" i="7"/>
  <c r="D56" i="7" s="1"/>
  <c r="E56" i="7" s="1"/>
  <c r="B57" i="7"/>
  <c r="B58" i="7"/>
  <c r="B59" i="7"/>
  <c r="B60" i="7"/>
  <c r="D60" i="7" s="1"/>
  <c r="E60" i="7" s="1"/>
  <c r="B61" i="7"/>
  <c r="B62" i="7"/>
  <c r="B63" i="7"/>
  <c r="B64" i="7"/>
  <c r="D64" i="7" s="1"/>
  <c r="E64" i="7" s="1"/>
  <c r="B65" i="7"/>
  <c r="B66" i="7"/>
  <c r="B67" i="7"/>
  <c r="B68" i="7"/>
  <c r="D68" i="7" s="1"/>
  <c r="E68" i="7" s="1"/>
  <c r="B69" i="7"/>
  <c r="B70" i="7"/>
  <c r="B71" i="7"/>
  <c r="B72" i="7"/>
  <c r="D72" i="7" s="1"/>
  <c r="E72" i="7" s="1"/>
  <c r="B73" i="7"/>
  <c r="B74" i="7"/>
  <c r="B75" i="7"/>
  <c r="B76" i="7"/>
  <c r="D76" i="7" s="1"/>
  <c r="E76" i="7" s="1"/>
  <c r="B77" i="7"/>
  <c r="B78" i="7"/>
  <c r="B79" i="7"/>
  <c r="B80" i="7"/>
  <c r="D80" i="7" s="1"/>
  <c r="E80" i="7" s="1"/>
  <c r="B81" i="7"/>
  <c r="B82" i="7"/>
  <c r="B83" i="7"/>
  <c r="B84" i="7"/>
  <c r="D84" i="7" s="1"/>
  <c r="E84" i="7" s="1"/>
  <c r="B85" i="7"/>
  <c r="B86" i="7"/>
  <c r="B87" i="7"/>
  <c r="B88" i="7"/>
  <c r="D88" i="7" s="1"/>
  <c r="E88" i="7" s="1"/>
  <c r="B89" i="7"/>
  <c r="B90" i="7"/>
  <c r="B91" i="7"/>
  <c r="B92" i="7"/>
  <c r="D92" i="7" s="1"/>
  <c r="E92" i="7" s="1"/>
  <c r="B93" i="7"/>
  <c r="B94" i="7"/>
  <c r="B95" i="7"/>
  <c r="B96" i="7"/>
  <c r="D96" i="7" s="1"/>
  <c r="E96" i="7" s="1"/>
  <c r="B97" i="7"/>
  <c r="B98" i="7"/>
  <c r="B99" i="7"/>
  <c r="B100" i="7"/>
  <c r="D100" i="7" s="1"/>
  <c r="E100" i="7" s="1"/>
  <c r="B101" i="7"/>
  <c r="B102" i="7"/>
  <c r="B103" i="7"/>
  <c r="B104" i="7"/>
  <c r="D104" i="7" s="1"/>
  <c r="E104" i="7" s="1"/>
  <c r="B105" i="7"/>
  <c r="B106" i="7"/>
  <c r="B107" i="7"/>
  <c r="B108" i="7"/>
  <c r="D108" i="7" s="1"/>
  <c r="E108" i="7" s="1"/>
  <c r="B109" i="7"/>
  <c r="B110" i="7"/>
  <c r="B111" i="7"/>
  <c r="B112" i="7"/>
  <c r="D112" i="7" s="1"/>
  <c r="E112" i="7" s="1"/>
  <c r="B113" i="7"/>
  <c r="B114" i="7"/>
  <c r="B115" i="7"/>
  <c r="B116" i="7"/>
  <c r="D116" i="7" s="1"/>
  <c r="E116" i="7" s="1"/>
  <c r="B117" i="7"/>
  <c r="B118" i="7"/>
  <c r="B119" i="7"/>
  <c r="B120" i="7"/>
  <c r="D120" i="7" s="1"/>
  <c r="E120" i="7" s="1"/>
  <c r="B121" i="7"/>
  <c r="B122" i="7"/>
  <c r="B123" i="7"/>
  <c r="B124" i="7"/>
  <c r="D124" i="7" s="1"/>
  <c r="E124" i="7" s="1"/>
  <c r="B125" i="7"/>
  <c r="B126" i="7"/>
  <c r="B127" i="7"/>
  <c r="B128" i="7"/>
  <c r="D128" i="7" s="1"/>
  <c r="E128" i="7" s="1"/>
  <c r="B129" i="7"/>
  <c r="B130" i="7"/>
  <c r="B131" i="7"/>
  <c r="B132" i="7"/>
  <c r="D132" i="7" s="1"/>
  <c r="E132" i="7" s="1"/>
  <c r="B133" i="7"/>
  <c r="B134" i="7"/>
  <c r="B135" i="7"/>
  <c r="B136" i="7"/>
  <c r="D136" i="7" s="1"/>
  <c r="E136" i="7" s="1"/>
  <c r="B137" i="7"/>
  <c r="B138" i="7"/>
  <c r="B139" i="7"/>
  <c r="B140" i="7"/>
  <c r="D140" i="7" s="1"/>
  <c r="E140" i="7" s="1"/>
  <c r="B141" i="7"/>
  <c r="B142" i="7"/>
  <c r="B143" i="7"/>
  <c r="B144" i="7"/>
  <c r="D144" i="7" s="1"/>
  <c r="E144" i="7" s="1"/>
  <c r="B145" i="7"/>
  <c r="B146" i="7"/>
  <c r="B147" i="7"/>
  <c r="B148" i="7"/>
  <c r="D148" i="7" s="1"/>
  <c r="E148" i="7" s="1"/>
  <c r="B149" i="7"/>
  <c r="B150" i="7"/>
  <c r="B151" i="7"/>
  <c r="B152" i="7"/>
  <c r="D152" i="7" s="1"/>
  <c r="E152" i="7" s="1"/>
  <c r="B153" i="7"/>
  <c r="B154" i="7"/>
  <c r="B155" i="7"/>
  <c r="B156" i="7"/>
  <c r="D156" i="7" s="1"/>
  <c r="E156" i="7" s="1"/>
  <c r="B157" i="7"/>
  <c r="B158" i="7"/>
  <c r="B159" i="7"/>
  <c r="B160" i="7"/>
  <c r="D160" i="7" s="1"/>
  <c r="E160" i="7" s="1"/>
  <c r="B161" i="7"/>
  <c r="B162" i="7"/>
  <c r="B163" i="7"/>
  <c r="B164" i="7"/>
  <c r="D164" i="7" s="1"/>
  <c r="E164" i="7" s="1"/>
  <c r="B165" i="7"/>
  <c r="B166" i="7"/>
  <c r="B167" i="7"/>
  <c r="B168" i="7"/>
  <c r="D168" i="7" s="1"/>
  <c r="E168" i="7" s="1"/>
  <c r="B169" i="7"/>
  <c r="B170" i="7"/>
  <c r="B171" i="7"/>
  <c r="B172" i="7"/>
  <c r="D172" i="7" s="1"/>
  <c r="E172" i="7" s="1"/>
  <c r="B173" i="7"/>
  <c r="B174" i="7"/>
  <c r="B175" i="7"/>
  <c r="B176" i="7"/>
  <c r="D176" i="7" s="1"/>
  <c r="E176" i="7" s="1"/>
  <c r="B177" i="7"/>
  <c r="B178" i="7"/>
  <c r="B179" i="7"/>
  <c r="B180" i="7"/>
  <c r="D180" i="7" s="1"/>
  <c r="E180" i="7" s="1"/>
  <c r="B181" i="7"/>
  <c r="B182" i="7"/>
  <c r="B183" i="7"/>
  <c r="B184" i="7"/>
  <c r="D184" i="7" s="1"/>
  <c r="E184" i="7" s="1"/>
  <c r="B185" i="7"/>
  <c r="B186" i="7"/>
  <c r="B187" i="7"/>
  <c r="B188" i="7"/>
  <c r="D188" i="7" s="1"/>
  <c r="E188" i="7" s="1"/>
  <c r="B189" i="7"/>
  <c r="B190" i="7"/>
  <c r="B191" i="7"/>
  <c r="B192" i="7"/>
  <c r="D192" i="7" s="1"/>
  <c r="E192" i="7" s="1"/>
  <c r="B193" i="7"/>
  <c r="B194" i="7"/>
  <c r="B195" i="7"/>
  <c r="B196" i="7"/>
  <c r="D196" i="7" s="1"/>
  <c r="E196" i="7" s="1"/>
  <c r="B197" i="7"/>
  <c r="B198" i="7"/>
  <c r="B199" i="7"/>
  <c r="B200" i="7"/>
  <c r="D200" i="7" s="1"/>
  <c r="E200" i="7" s="1"/>
  <c r="B201" i="7"/>
  <c r="B202" i="7"/>
  <c r="B203" i="7"/>
  <c r="B204" i="7"/>
  <c r="D204" i="7" s="1"/>
  <c r="E204" i="7" s="1"/>
  <c r="B205" i="7"/>
  <c r="B206" i="7"/>
  <c r="B207" i="7"/>
  <c r="B208" i="7"/>
  <c r="D208" i="7" s="1"/>
  <c r="E208" i="7" s="1"/>
  <c r="B209" i="7"/>
  <c r="B210" i="7"/>
  <c r="B211" i="7"/>
  <c r="B212" i="7"/>
  <c r="D212" i="7" s="1"/>
  <c r="E212" i="7" s="1"/>
  <c r="B213" i="7"/>
  <c r="B214" i="7"/>
  <c r="B215" i="7"/>
  <c r="B216" i="7"/>
  <c r="D216" i="7" s="1"/>
  <c r="E216" i="7" s="1"/>
  <c r="B217" i="7"/>
  <c r="B218" i="7"/>
  <c r="B219" i="7"/>
  <c r="B220" i="7"/>
  <c r="D220" i="7" s="1"/>
  <c r="E220" i="7" s="1"/>
  <c r="B221" i="7"/>
  <c r="B222" i="7"/>
  <c r="B223" i="7"/>
  <c r="B224" i="7"/>
  <c r="D224" i="7" s="1"/>
  <c r="E224" i="7" s="1"/>
  <c r="B225" i="7"/>
  <c r="B226" i="7"/>
  <c r="B227" i="7"/>
  <c r="B228" i="7"/>
  <c r="D228" i="7" s="1"/>
  <c r="E228" i="7" s="1"/>
  <c r="B229" i="7"/>
  <c r="B230" i="7"/>
  <c r="B231" i="7"/>
  <c r="B232" i="7"/>
  <c r="D232" i="7" s="1"/>
  <c r="E232" i="7" s="1"/>
  <c r="B233" i="7"/>
  <c r="B234" i="7"/>
  <c r="B235" i="7"/>
  <c r="B236" i="7"/>
  <c r="D236" i="7" s="1"/>
  <c r="E236" i="7" s="1"/>
  <c r="B237" i="7"/>
  <c r="B238" i="7"/>
  <c r="B239" i="7"/>
  <c r="B240" i="7"/>
  <c r="D240" i="7" s="1"/>
  <c r="E240" i="7" s="1"/>
  <c r="B241" i="7"/>
  <c r="B242" i="7"/>
  <c r="B243" i="7"/>
  <c r="B244" i="7"/>
  <c r="D244" i="7" s="1"/>
  <c r="E244" i="7" s="1"/>
  <c r="B245" i="7"/>
  <c r="B246" i="7"/>
  <c r="B247" i="7"/>
  <c r="B248" i="7"/>
  <c r="D248" i="7" s="1"/>
  <c r="E248" i="7" s="1"/>
  <c r="B249" i="7"/>
  <c r="B250" i="7"/>
  <c r="B251" i="7"/>
  <c r="B252" i="7"/>
  <c r="D252" i="7" s="1"/>
  <c r="E252" i="7" s="1"/>
  <c r="B253" i="7"/>
  <c r="B254" i="7"/>
  <c r="B255" i="7"/>
  <c r="B256" i="7"/>
  <c r="D256" i="7" s="1"/>
  <c r="E256" i="7" s="1"/>
  <c r="B257" i="7"/>
  <c r="B258" i="7"/>
  <c r="B259" i="7"/>
  <c r="B260" i="7"/>
  <c r="D260" i="7" s="1"/>
  <c r="E260" i="7" s="1"/>
  <c r="B261" i="7"/>
  <c r="B262" i="7"/>
  <c r="B263" i="7"/>
  <c r="B264" i="7"/>
  <c r="D264" i="7" s="1"/>
  <c r="E264" i="7" s="1"/>
  <c r="B265" i="7"/>
  <c r="B266" i="7"/>
  <c r="B267" i="7"/>
  <c r="B268" i="7"/>
  <c r="D268" i="7" s="1"/>
  <c r="E268" i="7" s="1"/>
  <c r="B269" i="7"/>
  <c r="B270" i="7"/>
  <c r="B271" i="7"/>
  <c r="B272" i="7"/>
  <c r="D272" i="7" s="1"/>
  <c r="E272" i="7" s="1"/>
  <c r="B273" i="7"/>
  <c r="B4" i="34"/>
  <c r="B5" i="34"/>
  <c r="D5" i="34" s="1"/>
  <c r="E5" i="34" s="1"/>
  <c r="B6" i="34"/>
  <c r="D6" i="34" s="1"/>
  <c r="E6" i="34" s="1"/>
  <c r="B7" i="34"/>
  <c r="B8" i="34"/>
  <c r="D8" i="34" s="1"/>
  <c r="E8" i="34" s="1"/>
  <c r="B9" i="34"/>
  <c r="D9" i="34" s="1"/>
  <c r="E9" i="34" s="1"/>
  <c r="B10" i="34"/>
  <c r="D10" i="34" s="1"/>
  <c r="E10" i="34" s="1"/>
  <c r="B11" i="34"/>
  <c r="D11" i="34" s="1"/>
  <c r="E11" i="34" s="1"/>
  <c r="B12" i="34"/>
  <c r="D12" i="34" s="1"/>
  <c r="E12" i="34" s="1"/>
  <c r="B13" i="34"/>
  <c r="D13" i="34" s="1"/>
  <c r="E13" i="34" s="1"/>
  <c r="B14" i="34"/>
  <c r="D14" i="34" s="1"/>
  <c r="E14" i="34" s="1"/>
  <c r="B15" i="34"/>
  <c r="D15" i="34" s="1"/>
  <c r="E15" i="34" s="1"/>
  <c r="B16" i="34"/>
  <c r="D16" i="34" s="1"/>
  <c r="E16" i="34" s="1"/>
  <c r="B17" i="34"/>
  <c r="D17" i="34" s="1"/>
  <c r="E17" i="34" s="1"/>
  <c r="B18" i="34"/>
  <c r="D18" i="34" s="1"/>
  <c r="E18" i="34" s="1"/>
  <c r="B19" i="34"/>
  <c r="D19" i="34" s="1"/>
  <c r="E19" i="34" s="1"/>
  <c r="B20" i="34"/>
  <c r="D20" i="34" s="1"/>
  <c r="E20" i="34" s="1"/>
  <c r="B21" i="34"/>
  <c r="D21" i="34" s="1"/>
  <c r="E21" i="34" s="1"/>
  <c r="B22" i="34"/>
  <c r="D22" i="34" s="1"/>
  <c r="E22" i="34" s="1"/>
  <c r="B23" i="34"/>
  <c r="D23" i="34" s="1"/>
  <c r="E23" i="34" s="1"/>
  <c r="B24" i="34"/>
  <c r="D24" i="34" s="1"/>
  <c r="E24" i="34" s="1"/>
  <c r="B25" i="34"/>
  <c r="D25" i="34" s="1"/>
  <c r="E25" i="34" s="1"/>
  <c r="B26" i="34"/>
  <c r="D26" i="34" s="1"/>
  <c r="E26" i="34" s="1"/>
  <c r="B27" i="34"/>
  <c r="D27" i="34" s="1"/>
  <c r="E27" i="34" s="1"/>
  <c r="B28" i="34"/>
  <c r="D28" i="34" s="1"/>
  <c r="E28" i="34" s="1"/>
  <c r="B29" i="34"/>
  <c r="D29" i="34" s="1"/>
  <c r="E29" i="34" s="1"/>
  <c r="B30" i="34"/>
  <c r="D30" i="34" s="1"/>
  <c r="E30" i="34" s="1"/>
  <c r="B31" i="34"/>
  <c r="D31" i="34" s="1"/>
  <c r="E31" i="34" s="1"/>
  <c r="B32" i="34"/>
  <c r="D32" i="34" s="1"/>
  <c r="E32" i="34" s="1"/>
  <c r="B33" i="34"/>
  <c r="D33" i="34" s="1"/>
  <c r="E33" i="34" s="1"/>
  <c r="B34" i="34"/>
  <c r="D34" i="34" s="1"/>
  <c r="E34" i="34" s="1"/>
  <c r="B35" i="34"/>
  <c r="D35" i="34" s="1"/>
  <c r="E35" i="34" s="1"/>
  <c r="B36" i="34"/>
  <c r="D36" i="34" s="1"/>
  <c r="E36" i="34" s="1"/>
  <c r="B37" i="34"/>
  <c r="B38" i="34"/>
  <c r="D38" i="34" s="1"/>
  <c r="E38" i="34" s="1"/>
  <c r="B39" i="34"/>
  <c r="B40" i="34"/>
  <c r="D40" i="34" s="1"/>
  <c r="E40" i="34" s="1"/>
  <c r="B41" i="34"/>
  <c r="D41" i="34" s="1"/>
  <c r="E41" i="34" s="1"/>
  <c r="B42" i="34"/>
  <c r="D42" i="34" s="1"/>
  <c r="E42" i="34" s="1"/>
  <c r="B43" i="34"/>
  <c r="D43" i="34" s="1"/>
  <c r="E43" i="34" s="1"/>
  <c r="B44" i="34"/>
  <c r="D44" i="34" s="1"/>
  <c r="E44" i="34" s="1"/>
  <c r="B45" i="34"/>
  <c r="D45" i="34" s="1"/>
  <c r="E45" i="34" s="1"/>
  <c r="B46" i="34"/>
  <c r="D46" i="34" s="1"/>
  <c r="E46" i="34" s="1"/>
  <c r="B47" i="34"/>
  <c r="D47" i="34" s="1"/>
  <c r="E47" i="34" s="1"/>
  <c r="B48" i="34"/>
  <c r="D48" i="34" s="1"/>
  <c r="E48" i="34" s="1"/>
  <c r="B49" i="34"/>
  <c r="D49" i="34" s="1"/>
  <c r="E49" i="34" s="1"/>
  <c r="B50" i="34"/>
  <c r="D50" i="34" s="1"/>
  <c r="E50" i="34" s="1"/>
  <c r="B51" i="34"/>
  <c r="D51" i="34" s="1"/>
  <c r="E51" i="34" s="1"/>
  <c r="B52" i="34"/>
  <c r="D52" i="34" s="1"/>
  <c r="E52" i="34" s="1"/>
  <c r="B53" i="34"/>
  <c r="D53" i="34" s="1"/>
  <c r="E53" i="34" s="1"/>
  <c r="B54" i="34"/>
  <c r="D54" i="34" s="1"/>
  <c r="E54" i="34" s="1"/>
  <c r="B55" i="34"/>
  <c r="D55" i="34" s="1"/>
  <c r="E55" i="34" s="1"/>
  <c r="B56" i="34"/>
  <c r="D56" i="34" s="1"/>
  <c r="E56" i="34" s="1"/>
  <c r="B57" i="34"/>
  <c r="D57" i="34" s="1"/>
  <c r="E57" i="34" s="1"/>
  <c r="B58" i="34"/>
  <c r="D58" i="34" s="1"/>
  <c r="E58" i="34" s="1"/>
  <c r="B59" i="34"/>
  <c r="B60" i="34"/>
  <c r="D60" i="34" s="1"/>
  <c r="E60" i="34" s="1"/>
  <c r="B61" i="34"/>
  <c r="D61" i="34" s="1"/>
  <c r="E61" i="34" s="1"/>
  <c r="B62" i="34"/>
  <c r="D62" i="34" s="1"/>
  <c r="E62" i="34" s="1"/>
  <c r="B63" i="34"/>
  <c r="D63" i="34" s="1"/>
  <c r="E63" i="34" s="1"/>
  <c r="B64" i="34"/>
  <c r="D64" i="34" s="1"/>
  <c r="E64" i="34" s="1"/>
  <c r="B65" i="34"/>
  <c r="D65" i="34" s="1"/>
  <c r="E65" i="34" s="1"/>
  <c r="B66" i="34"/>
  <c r="D66" i="34" s="1"/>
  <c r="E66" i="34" s="1"/>
  <c r="B67" i="34"/>
  <c r="D67" i="34" s="1"/>
  <c r="E67" i="34" s="1"/>
  <c r="B68" i="34"/>
  <c r="D68" i="34" s="1"/>
  <c r="E68" i="34" s="1"/>
  <c r="B69" i="34"/>
  <c r="D69" i="34" s="1"/>
  <c r="E69" i="34" s="1"/>
  <c r="B70" i="34"/>
  <c r="D70" i="34" s="1"/>
  <c r="E70" i="34" s="1"/>
  <c r="B71" i="34"/>
  <c r="D71" i="34" s="1"/>
  <c r="E71" i="34" s="1"/>
  <c r="B72" i="34"/>
  <c r="D72" i="34" s="1"/>
  <c r="E72" i="34" s="1"/>
  <c r="B73" i="34"/>
  <c r="D73" i="34" s="1"/>
  <c r="E73" i="34" s="1"/>
  <c r="B74" i="34"/>
  <c r="D74" i="34" s="1"/>
  <c r="E74" i="34" s="1"/>
  <c r="B75" i="34"/>
  <c r="D75" i="34" s="1"/>
  <c r="E75" i="34" s="1"/>
  <c r="B76" i="34"/>
  <c r="D76" i="34" s="1"/>
  <c r="E76" i="34" s="1"/>
  <c r="B77" i="34"/>
  <c r="D77" i="34" s="1"/>
  <c r="E77" i="34" s="1"/>
  <c r="B78" i="34"/>
  <c r="D78" i="34" s="1"/>
  <c r="E78" i="34" s="1"/>
  <c r="B79" i="34"/>
  <c r="B80" i="34"/>
  <c r="D80" i="34" s="1"/>
  <c r="E80" i="34" s="1"/>
  <c r="B81" i="34"/>
  <c r="D81" i="34" s="1"/>
  <c r="E81" i="34" s="1"/>
  <c r="B82" i="34"/>
  <c r="D82" i="34" s="1"/>
  <c r="E82" i="34" s="1"/>
  <c r="B83" i="34"/>
  <c r="D83" i="34" s="1"/>
  <c r="E83" i="34" s="1"/>
  <c r="B84" i="34"/>
  <c r="D84" i="34" s="1"/>
  <c r="E84" i="34" s="1"/>
  <c r="B85" i="34"/>
  <c r="D85" i="34" s="1"/>
  <c r="E85" i="34" s="1"/>
  <c r="B86" i="34"/>
  <c r="D86" i="34" s="1"/>
  <c r="E86" i="34" s="1"/>
  <c r="B87" i="34"/>
  <c r="D87" i="34" s="1"/>
  <c r="E87" i="34" s="1"/>
  <c r="B88" i="34"/>
  <c r="B89" i="34"/>
  <c r="D89" i="34" s="1"/>
  <c r="E89" i="34" s="1"/>
  <c r="B90" i="34"/>
  <c r="D90" i="34" s="1"/>
  <c r="E90" i="34" s="1"/>
  <c r="B91" i="34"/>
  <c r="D91" i="34" s="1"/>
  <c r="E91" i="34" s="1"/>
  <c r="B92" i="34"/>
  <c r="D92" i="34" s="1"/>
  <c r="E92" i="34" s="1"/>
  <c r="B93" i="34"/>
  <c r="D93" i="34" s="1"/>
  <c r="E93" i="34" s="1"/>
  <c r="B94" i="34"/>
  <c r="B95" i="34"/>
  <c r="D95" i="34" s="1"/>
  <c r="E95" i="34" s="1"/>
  <c r="B96" i="34"/>
  <c r="D96" i="34" s="1"/>
  <c r="E96" i="34" s="1"/>
  <c r="B97" i="34"/>
  <c r="D97" i="34" s="1"/>
  <c r="E97" i="34" s="1"/>
  <c r="B98" i="34"/>
  <c r="D98" i="34" s="1"/>
  <c r="E98" i="34" s="1"/>
  <c r="B99" i="34"/>
  <c r="D99" i="34" s="1"/>
  <c r="E99" i="34" s="1"/>
  <c r="B100" i="34"/>
  <c r="D100" i="34" s="1"/>
  <c r="E100" i="34" s="1"/>
  <c r="B101" i="34"/>
  <c r="D101" i="34" s="1"/>
  <c r="E101" i="34" s="1"/>
  <c r="B102" i="34"/>
  <c r="D102" i="34" s="1"/>
  <c r="E102" i="34" s="1"/>
  <c r="B103" i="34"/>
  <c r="B106" i="34"/>
  <c r="D106" i="34" s="1"/>
  <c r="E106" i="34" s="1"/>
  <c r="B107" i="34"/>
  <c r="D107" i="34" s="1"/>
  <c r="E107" i="34" s="1"/>
  <c r="B108" i="34"/>
  <c r="D108" i="34" s="1"/>
  <c r="E108" i="34" s="1"/>
  <c r="B109" i="34"/>
  <c r="D109" i="34" s="1"/>
  <c r="E109" i="34" s="1"/>
  <c r="B110" i="34"/>
  <c r="D110" i="34" s="1"/>
  <c r="E110" i="34" s="1"/>
  <c r="B111" i="34"/>
  <c r="D111" i="34" s="1"/>
  <c r="E111" i="34" s="1"/>
  <c r="B112" i="34"/>
  <c r="D112" i="34" s="1"/>
  <c r="E112" i="34" s="1"/>
  <c r="B113" i="34"/>
  <c r="D113" i="34" s="1"/>
  <c r="E113" i="34" s="1"/>
  <c r="B114" i="34"/>
  <c r="D114" i="34" s="1"/>
  <c r="E114" i="34" s="1"/>
  <c r="B115" i="34"/>
  <c r="D115" i="34" s="1"/>
  <c r="E115" i="34" s="1"/>
  <c r="B116" i="34"/>
  <c r="D116" i="34" s="1"/>
  <c r="E116" i="34" s="1"/>
  <c r="B117" i="34"/>
  <c r="D117" i="34" s="1"/>
  <c r="E117" i="34" s="1"/>
  <c r="B118" i="34"/>
  <c r="D118" i="34" s="1"/>
  <c r="E118" i="34" s="1"/>
  <c r="B119" i="34"/>
  <c r="D119" i="34" s="1"/>
  <c r="E119" i="34" s="1"/>
  <c r="B120" i="34"/>
  <c r="D120" i="34" s="1"/>
  <c r="E120" i="34" s="1"/>
  <c r="B121" i="34"/>
  <c r="D121" i="34" s="1"/>
  <c r="E121" i="34" s="1"/>
  <c r="B122" i="34"/>
  <c r="B123" i="34"/>
  <c r="B124" i="34"/>
  <c r="B125" i="34"/>
  <c r="D125" i="34" s="1"/>
  <c r="E125" i="34" s="1"/>
  <c r="B126" i="34"/>
  <c r="B127" i="34"/>
  <c r="D127" i="34" s="1"/>
  <c r="E127" i="34" s="1"/>
  <c r="B128" i="34"/>
  <c r="D128" i="34" s="1"/>
  <c r="E128" i="34" s="1"/>
  <c r="B129" i="34"/>
  <c r="D129" i="34" s="1"/>
  <c r="E129" i="34" s="1"/>
  <c r="B130" i="34"/>
  <c r="D130" i="34" s="1"/>
  <c r="E130" i="34" s="1"/>
  <c r="B131" i="34"/>
  <c r="D131" i="34" s="1"/>
  <c r="E131" i="34" s="1"/>
  <c r="B132" i="34"/>
  <c r="D132" i="34" s="1"/>
  <c r="E132" i="34" s="1"/>
  <c r="B161" i="34"/>
  <c r="D161" i="34" s="1"/>
  <c r="E161" i="34" s="1"/>
  <c r="B4" i="32"/>
  <c r="B5" i="32"/>
  <c r="B6" i="32"/>
  <c r="B7" i="32"/>
  <c r="D7" i="32" s="1"/>
  <c r="E7" i="32" s="1"/>
  <c r="B8" i="32"/>
  <c r="D8" i="32" s="1"/>
  <c r="E8" i="32" s="1"/>
  <c r="B9" i="32"/>
  <c r="B10" i="32"/>
  <c r="B11" i="32"/>
  <c r="D11" i="32" s="1"/>
  <c r="E11" i="32" s="1"/>
  <c r="B12" i="32"/>
  <c r="D12" i="32" s="1"/>
  <c r="E12" i="32" s="1"/>
  <c r="B13" i="32"/>
  <c r="B14" i="32"/>
  <c r="B15" i="32"/>
  <c r="D15" i="32" s="1"/>
  <c r="E15" i="32" s="1"/>
  <c r="B16" i="32"/>
  <c r="D16" i="32" s="1"/>
  <c r="E16" i="32" s="1"/>
  <c r="B17" i="32"/>
  <c r="B18" i="32"/>
  <c r="B19" i="32"/>
  <c r="D19" i="32" s="1"/>
  <c r="E19" i="32" s="1"/>
  <c r="B20" i="32"/>
  <c r="D20" i="32" s="1"/>
  <c r="E20" i="32" s="1"/>
  <c r="B21" i="32"/>
  <c r="B22" i="32"/>
  <c r="B23" i="32"/>
  <c r="D23" i="32" s="1"/>
  <c r="E23" i="32" s="1"/>
  <c r="B24" i="32"/>
  <c r="D24" i="32" s="1"/>
  <c r="E24" i="32" s="1"/>
  <c r="B25" i="32"/>
  <c r="B26" i="32"/>
  <c r="B27" i="32"/>
  <c r="D27" i="32" s="1"/>
  <c r="E27" i="32" s="1"/>
  <c r="B28" i="32"/>
  <c r="D28" i="32" s="1"/>
  <c r="E28" i="32" s="1"/>
  <c r="B29" i="32"/>
  <c r="B30" i="32"/>
  <c r="B31" i="32"/>
  <c r="D31" i="32" s="1"/>
  <c r="E31" i="32" s="1"/>
  <c r="B32" i="32"/>
  <c r="D32" i="32" s="1"/>
  <c r="E32" i="32" s="1"/>
  <c r="B33" i="32"/>
  <c r="B34" i="32"/>
  <c r="B35" i="32"/>
  <c r="D35" i="32" s="1"/>
  <c r="E35" i="32" s="1"/>
  <c r="B36" i="32"/>
  <c r="D36" i="32" s="1"/>
  <c r="E36" i="32" s="1"/>
  <c r="B37" i="32"/>
  <c r="B38" i="32"/>
  <c r="B39" i="32"/>
  <c r="D39" i="32" s="1"/>
  <c r="E39" i="32" s="1"/>
  <c r="B40" i="32"/>
  <c r="D40" i="32" s="1"/>
  <c r="E40" i="32" s="1"/>
  <c r="B41" i="32"/>
  <c r="B42" i="32"/>
  <c r="B43" i="32"/>
  <c r="D43" i="32" s="1"/>
  <c r="E43" i="32" s="1"/>
  <c r="B44" i="32"/>
  <c r="D44" i="32" s="1"/>
  <c r="E44" i="32" s="1"/>
  <c r="B45" i="32"/>
  <c r="B46" i="32"/>
  <c r="B47" i="32"/>
  <c r="D47" i="32" s="1"/>
  <c r="E47" i="32" s="1"/>
  <c r="B48" i="32"/>
  <c r="D48" i="32" s="1"/>
  <c r="E48" i="32" s="1"/>
  <c r="B49" i="32"/>
  <c r="B50" i="32"/>
  <c r="B51" i="32"/>
  <c r="D51" i="32" s="1"/>
  <c r="E51" i="32" s="1"/>
  <c r="B52" i="32"/>
  <c r="D52" i="32" s="1"/>
  <c r="E52" i="32" s="1"/>
  <c r="B53" i="32"/>
  <c r="B54" i="32"/>
  <c r="B55" i="32"/>
  <c r="D55" i="32" s="1"/>
  <c r="E55" i="32" s="1"/>
  <c r="B56" i="32"/>
  <c r="D56" i="32" s="1"/>
  <c r="E56" i="32" s="1"/>
  <c r="B57" i="32"/>
  <c r="B58" i="32"/>
  <c r="B59" i="32"/>
  <c r="D59" i="32" s="1"/>
  <c r="E59" i="32" s="1"/>
  <c r="B60" i="32"/>
  <c r="D60" i="32" s="1"/>
  <c r="E60" i="32" s="1"/>
  <c r="B61" i="32"/>
  <c r="B62" i="32"/>
  <c r="B63" i="32"/>
  <c r="D63" i="32" s="1"/>
  <c r="E63" i="32" s="1"/>
  <c r="B64" i="32"/>
  <c r="D64" i="32" s="1"/>
  <c r="E64" i="32" s="1"/>
  <c r="B65" i="32"/>
  <c r="B66" i="32"/>
  <c r="B67" i="32"/>
  <c r="D67" i="32" s="1"/>
  <c r="E67" i="32" s="1"/>
  <c r="B68" i="32"/>
  <c r="D68" i="32" s="1"/>
  <c r="E68" i="32" s="1"/>
  <c r="B69" i="32"/>
  <c r="B70" i="32"/>
  <c r="B71" i="32"/>
  <c r="D71" i="32" s="1"/>
  <c r="E71" i="32" s="1"/>
  <c r="B72" i="32"/>
  <c r="D72" i="32" s="1"/>
  <c r="E72" i="32" s="1"/>
  <c r="B73" i="32"/>
  <c r="B74" i="32"/>
  <c r="B75" i="32"/>
  <c r="D75" i="32" s="1"/>
  <c r="E75" i="32" s="1"/>
  <c r="B76" i="32"/>
  <c r="D76" i="32" s="1"/>
  <c r="E76" i="32" s="1"/>
  <c r="B77" i="32"/>
  <c r="B78" i="32"/>
  <c r="B79" i="32"/>
  <c r="D79" i="32" s="1"/>
  <c r="E79" i="32" s="1"/>
  <c r="B80" i="32"/>
  <c r="D80" i="32" s="1"/>
  <c r="E80" i="32" s="1"/>
  <c r="B81" i="32"/>
  <c r="B82" i="32"/>
  <c r="B83" i="32"/>
  <c r="D83" i="32" s="1"/>
  <c r="E83" i="32" s="1"/>
  <c r="B84" i="32"/>
  <c r="D84" i="32" s="1"/>
  <c r="E84" i="32" s="1"/>
  <c r="B85" i="32"/>
  <c r="B86" i="32"/>
  <c r="B87" i="32"/>
  <c r="D87" i="32" s="1"/>
  <c r="E87" i="32" s="1"/>
  <c r="B88" i="32"/>
  <c r="D88" i="32" s="1"/>
  <c r="E88" i="32" s="1"/>
  <c r="B89" i="32"/>
  <c r="B90" i="32"/>
  <c r="B91" i="32"/>
  <c r="D91" i="32" s="1"/>
  <c r="E91" i="32" s="1"/>
  <c r="B92" i="32"/>
  <c r="D92" i="32" s="1"/>
  <c r="E92" i="32" s="1"/>
  <c r="B93" i="32"/>
  <c r="B94" i="32"/>
  <c r="B95" i="32"/>
  <c r="D95" i="32" s="1"/>
  <c r="E95" i="32" s="1"/>
  <c r="B96" i="32"/>
  <c r="D96" i="32" s="1"/>
  <c r="E96" i="32" s="1"/>
  <c r="B97" i="32"/>
  <c r="B98" i="32"/>
  <c r="B99" i="32"/>
  <c r="D99" i="32" s="1"/>
  <c r="E99" i="32" s="1"/>
  <c r="B100" i="32"/>
  <c r="D100" i="32" s="1"/>
  <c r="E100" i="32" s="1"/>
  <c r="B101" i="32"/>
  <c r="B102" i="32"/>
  <c r="B103" i="32"/>
  <c r="D103" i="32" s="1"/>
  <c r="E103" i="32" s="1"/>
  <c r="B104" i="32"/>
  <c r="D104" i="32" s="1"/>
  <c r="E104" i="32" s="1"/>
  <c r="B105" i="32"/>
  <c r="B106" i="32"/>
  <c r="B107" i="32"/>
  <c r="D107" i="32" s="1"/>
  <c r="E107" i="32" s="1"/>
  <c r="B108" i="32"/>
  <c r="D108" i="32" s="1"/>
  <c r="E108" i="32" s="1"/>
  <c r="B109" i="32"/>
  <c r="B110" i="32"/>
  <c r="B111" i="32"/>
  <c r="D111" i="32" s="1"/>
  <c r="E111" i="32" s="1"/>
  <c r="B112" i="32"/>
  <c r="D112" i="32" s="1"/>
  <c r="E112" i="32" s="1"/>
  <c r="B113" i="32"/>
  <c r="B114" i="32"/>
  <c r="B115" i="32"/>
  <c r="D115" i="32" s="1"/>
  <c r="E115" i="32" s="1"/>
  <c r="B116" i="32"/>
  <c r="D116" i="32" s="1"/>
  <c r="E116" i="32" s="1"/>
  <c r="B117" i="32"/>
  <c r="B118" i="32"/>
  <c r="B119" i="32"/>
  <c r="D119" i="32" s="1"/>
  <c r="E119" i="32" s="1"/>
  <c r="B120" i="32"/>
  <c r="D120" i="32" s="1"/>
  <c r="E120" i="32" s="1"/>
  <c r="B121" i="32"/>
  <c r="B122" i="32"/>
  <c r="B123" i="32"/>
  <c r="D123" i="32" s="1"/>
  <c r="E123" i="32" s="1"/>
  <c r="B124" i="32"/>
  <c r="D124" i="32" s="1"/>
  <c r="E124" i="32" s="1"/>
  <c r="B125" i="32"/>
  <c r="B126" i="32"/>
  <c r="B127" i="32"/>
  <c r="D127" i="32" s="1"/>
  <c r="E127" i="32" s="1"/>
  <c r="B128" i="32"/>
  <c r="D128" i="32" s="1"/>
  <c r="E128" i="32" s="1"/>
  <c r="B129" i="32"/>
  <c r="B130" i="32"/>
  <c r="B131" i="32"/>
  <c r="D131" i="32" s="1"/>
  <c r="E131" i="32" s="1"/>
  <c r="B132" i="32"/>
  <c r="D132" i="32" s="1"/>
  <c r="E132" i="32" s="1"/>
  <c r="B133" i="32"/>
  <c r="B134" i="32"/>
  <c r="B135" i="32"/>
  <c r="D135" i="32" s="1"/>
  <c r="E135" i="32" s="1"/>
  <c r="B136" i="32"/>
  <c r="D136" i="32" s="1"/>
  <c r="E136" i="32" s="1"/>
  <c r="B137" i="32"/>
  <c r="B138" i="32"/>
  <c r="B139" i="32"/>
  <c r="D139" i="32" s="1"/>
  <c r="E139" i="32" s="1"/>
  <c r="B140" i="32"/>
  <c r="D140" i="32" s="1"/>
  <c r="E140" i="32" s="1"/>
  <c r="B141" i="32"/>
  <c r="B142" i="32"/>
  <c r="B143" i="32"/>
  <c r="D143" i="32" s="1"/>
  <c r="E143" i="32" s="1"/>
  <c r="B144" i="32"/>
  <c r="D144" i="32" s="1"/>
  <c r="E144" i="32" s="1"/>
  <c r="B145" i="32"/>
  <c r="B146" i="32"/>
  <c r="B147" i="32"/>
  <c r="D147" i="32" s="1"/>
  <c r="E147" i="32" s="1"/>
  <c r="B148" i="32"/>
  <c r="D148" i="32" s="1"/>
  <c r="E148" i="32" s="1"/>
  <c r="B149" i="32"/>
  <c r="B150" i="32"/>
  <c r="B151" i="32"/>
  <c r="D151" i="32" s="1"/>
  <c r="E151" i="32" s="1"/>
  <c r="B152" i="32"/>
  <c r="D152" i="32" s="1"/>
  <c r="E152" i="32" s="1"/>
  <c r="B153" i="32"/>
  <c r="B154" i="32"/>
  <c r="B155" i="32"/>
  <c r="D155" i="32" s="1"/>
  <c r="E155" i="32" s="1"/>
  <c r="B156" i="32"/>
  <c r="D156" i="32" s="1"/>
  <c r="E156" i="32" s="1"/>
  <c r="B157" i="32"/>
  <c r="B158" i="32"/>
  <c r="B159" i="32"/>
  <c r="D159" i="32" s="1"/>
  <c r="E159" i="32" s="1"/>
  <c r="B160" i="32"/>
  <c r="D160" i="32" s="1"/>
  <c r="E160" i="32" s="1"/>
  <c r="B161" i="32"/>
  <c r="B162" i="32"/>
  <c r="B163" i="32"/>
  <c r="D163" i="32" s="1"/>
  <c r="E163" i="32" s="1"/>
  <c r="B164" i="32"/>
  <c r="D164" i="32" s="1"/>
  <c r="E164" i="32" s="1"/>
  <c r="B165" i="32"/>
  <c r="B166" i="32"/>
  <c r="B167" i="32"/>
  <c r="D167" i="32" s="1"/>
  <c r="E167" i="32" s="1"/>
  <c r="B168" i="32"/>
  <c r="D168" i="32" s="1"/>
  <c r="E168" i="32" s="1"/>
  <c r="B169" i="32"/>
  <c r="B170" i="32"/>
  <c r="B171" i="32"/>
  <c r="D171" i="32" s="1"/>
  <c r="E171" i="32" s="1"/>
  <c r="B172" i="32"/>
  <c r="D172" i="32" s="1"/>
  <c r="E172" i="32" s="1"/>
  <c r="B173" i="32"/>
  <c r="B174" i="32"/>
  <c r="B175" i="32"/>
  <c r="D175" i="32" s="1"/>
  <c r="E175" i="32" s="1"/>
  <c r="B176" i="32"/>
  <c r="D176" i="32" s="1"/>
  <c r="E176" i="32" s="1"/>
  <c r="B177" i="32"/>
  <c r="B178" i="32"/>
  <c r="B179" i="32"/>
  <c r="D179" i="32" s="1"/>
  <c r="E179" i="32" s="1"/>
  <c r="B180" i="32"/>
  <c r="D180" i="32" s="1"/>
  <c r="E180" i="32" s="1"/>
  <c r="B181" i="32"/>
  <c r="B182" i="32"/>
  <c r="B183" i="32"/>
  <c r="D183" i="32" s="1"/>
  <c r="E183" i="32" s="1"/>
  <c r="B184" i="32"/>
  <c r="D184" i="32" s="1"/>
  <c r="E184" i="32" s="1"/>
  <c r="B185" i="32"/>
  <c r="B186" i="32"/>
  <c r="B187" i="32"/>
  <c r="D187" i="32" s="1"/>
  <c r="E187" i="32" s="1"/>
  <c r="B188" i="32"/>
  <c r="D188" i="32" s="1"/>
  <c r="E188" i="32" s="1"/>
  <c r="B189" i="32"/>
  <c r="B190" i="32"/>
  <c r="B191" i="32"/>
  <c r="D191" i="32" s="1"/>
  <c r="E191" i="32" s="1"/>
  <c r="B192" i="32"/>
  <c r="D192" i="32" s="1"/>
  <c r="E192" i="32" s="1"/>
  <c r="B193" i="32"/>
  <c r="B194" i="32"/>
  <c r="B195" i="32"/>
  <c r="D195" i="32" s="1"/>
  <c r="E195" i="32" s="1"/>
  <c r="B196" i="32"/>
  <c r="D196" i="32" s="1"/>
  <c r="E196" i="32" s="1"/>
  <c r="B197" i="32"/>
  <c r="B198" i="32"/>
  <c r="B199" i="32"/>
  <c r="D199" i="32" s="1"/>
  <c r="E199" i="32" s="1"/>
  <c r="B200" i="32"/>
  <c r="D200" i="32" s="1"/>
  <c r="E200" i="32" s="1"/>
  <c r="B201" i="32"/>
  <c r="B202" i="32"/>
  <c r="B203" i="32"/>
  <c r="D203" i="32" s="1"/>
  <c r="E203" i="32" s="1"/>
  <c r="B204" i="32"/>
  <c r="D204" i="32" s="1"/>
  <c r="E204" i="32" s="1"/>
  <c r="B205" i="32"/>
  <c r="B206" i="32"/>
  <c r="B207" i="32"/>
  <c r="D207" i="32" s="1"/>
  <c r="E207" i="32" s="1"/>
  <c r="B4" i="31"/>
  <c r="B5" i="31"/>
  <c r="B6" i="31"/>
  <c r="B7" i="31"/>
  <c r="D7" i="31" s="1"/>
  <c r="E7" i="31" s="1"/>
  <c r="B8" i="31"/>
  <c r="D8" i="31" s="1"/>
  <c r="E8" i="31" s="1"/>
  <c r="B9" i="31"/>
  <c r="B10" i="31"/>
  <c r="B11" i="31"/>
  <c r="D11" i="31" s="1"/>
  <c r="E11" i="31" s="1"/>
  <c r="B12" i="31"/>
  <c r="D12" i="31" s="1"/>
  <c r="E12" i="31" s="1"/>
  <c r="B13" i="31"/>
  <c r="B14" i="31"/>
  <c r="B15" i="31"/>
  <c r="D15" i="31" s="1"/>
  <c r="E15" i="31" s="1"/>
  <c r="B16" i="31"/>
  <c r="B17" i="31"/>
  <c r="B18" i="31"/>
  <c r="B19" i="31"/>
  <c r="D19" i="31" s="1"/>
  <c r="E19" i="31" s="1"/>
  <c r="B20" i="31"/>
  <c r="B21" i="31"/>
  <c r="B22" i="31"/>
  <c r="B23" i="31"/>
  <c r="D23" i="31" s="1"/>
  <c r="E23" i="31" s="1"/>
  <c r="B24" i="31"/>
  <c r="D24" i="31" s="1"/>
  <c r="E24" i="31" s="1"/>
  <c r="B25" i="31"/>
  <c r="B26" i="31"/>
  <c r="B27" i="31"/>
  <c r="D27" i="31" s="1"/>
  <c r="E27" i="31" s="1"/>
  <c r="B28" i="31"/>
  <c r="D28" i="31" s="1"/>
  <c r="E28" i="31" s="1"/>
  <c r="B29" i="31"/>
  <c r="B30" i="31"/>
  <c r="B31" i="31"/>
  <c r="D31" i="31" s="1"/>
  <c r="E31" i="31" s="1"/>
  <c r="B32" i="31"/>
  <c r="B33" i="31"/>
  <c r="B34" i="31"/>
  <c r="B35" i="31"/>
  <c r="D35" i="31" s="1"/>
  <c r="E35" i="31" s="1"/>
  <c r="B36" i="31"/>
  <c r="B37" i="31"/>
  <c r="B38" i="31"/>
  <c r="B39" i="31"/>
  <c r="D39" i="31" s="1"/>
  <c r="E39" i="31" s="1"/>
  <c r="B40" i="31"/>
  <c r="B41" i="31"/>
  <c r="B42" i="31"/>
  <c r="B43" i="31"/>
  <c r="D43" i="31" s="1"/>
  <c r="E43" i="31" s="1"/>
  <c r="B44" i="31"/>
  <c r="D44" i="31" s="1"/>
  <c r="E44" i="31" s="1"/>
  <c r="B45" i="31"/>
  <c r="B46" i="31"/>
  <c r="B47" i="31"/>
  <c r="D47" i="31" s="1"/>
  <c r="E47" i="31" s="1"/>
  <c r="B48" i="31"/>
  <c r="D48" i="31" s="1"/>
  <c r="E48" i="31" s="1"/>
  <c r="B49" i="31"/>
  <c r="B50" i="31"/>
  <c r="B51" i="31"/>
  <c r="D51" i="31" s="1"/>
  <c r="E51" i="31" s="1"/>
  <c r="B52" i="31"/>
  <c r="D52" i="31" s="1"/>
  <c r="E52" i="31" s="1"/>
  <c r="B53" i="31"/>
  <c r="B54" i="31"/>
  <c r="B55" i="31"/>
  <c r="B56" i="31"/>
  <c r="D56" i="31" s="1"/>
  <c r="E56" i="31" s="1"/>
  <c r="B57" i="31"/>
  <c r="B58" i="31"/>
  <c r="B59" i="31"/>
  <c r="D59" i="31" s="1"/>
  <c r="E59" i="31" s="1"/>
  <c r="B60" i="31"/>
  <c r="D60" i="31" s="1"/>
  <c r="E60" i="31" s="1"/>
  <c r="B61" i="31"/>
  <c r="B62" i="31"/>
  <c r="B63" i="31"/>
  <c r="B64" i="31"/>
  <c r="D64" i="31" s="1"/>
  <c r="E64" i="31" s="1"/>
  <c r="B65" i="31"/>
  <c r="B66" i="31"/>
  <c r="B67" i="31"/>
  <c r="D67" i="31" s="1"/>
  <c r="E67" i="31" s="1"/>
  <c r="B68" i="31"/>
  <c r="D68" i="31" s="1"/>
  <c r="E68" i="31" s="1"/>
  <c r="B69" i="31"/>
  <c r="B70" i="31"/>
  <c r="B71" i="31"/>
  <c r="D71" i="31" s="1"/>
  <c r="E71" i="31" s="1"/>
  <c r="B72" i="31"/>
  <c r="D72" i="31" s="1"/>
  <c r="E72" i="31" s="1"/>
  <c r="B73" i="31"/>
  <c r="B74" i="31"/>
  <c r="B75" i="31"/>
  <c r="B76" i="31"/>
  <c r="D76" i="31" s="1"/>
  <c r="E76" i="31" s="1"/>
  <c r="B77" i="31"/>
  <c r="B78" i="31"/>
  <c r="B79" i="31"/>
  <c r="D79" i="31" s="1"/>
  <c r="E79" i="31" s="1"/>
  <c r="B80" i="31"/>
  <c r="D80" i="31" s="1"/>
  <c r="E80" i="31" s="1"/>
  <c r="B81" i="31"/>
  <c r="B82" i="31"/>
  <c r="B83" i="31"/>
  <c r="B84" i="31"/>
  <c r="D84" i="31" s="1"/>
  <c r="E84" i="31" s="1"/>
  <c r="B85" i="31"/>
  <c r="B86" i="31"/>
  <c r="B87" i="31"/>
  <c r="D87" i="31" s="1"/>
  <c r="E87" i="31" s="1"/>
  <c r="B88" i="31"/>
  <c r="D88" i="31" s="1"/>
  <c r="E88" i="31" s="1"/>
  <c r="B89" i="31"/>
  <c r="B90" i="31"/>
  <c r="B91" i="31"/>
  <c r="D91" i="31" s="1"/>
  <c r="E91" i="31" s="1"/>
  <c r="B92" i="31"/>
  <c r="B93" i="31"/>
  <c r="B94" i="31"/>
  <c r="B95" i="31"/>
  <c r="D95" i="31" s="1"/>
  <c r="E95" i="31" s="1"/>
  <c r="B96" i="31"/>
  <c r="D96" i="31" s="1"/>
  <c r="E96" i="31" s="1"/>
  <c r="B97" i="31"/>
  <c r="B98" i="31"/>
  <c r="B99" i="31"/>
  <c r="D99" i="31" s="1"/>
  <c r="E99" i="31" s="1"/>
  <c r="B100" i="31"/>
  <c r="B101" i="31"/>
  <c r="B102" i="31"/>
  <c r="B103" i="31"/>
  <c r="D103" i="31" s="1"/>
  <c r="E103" i="31" s="1"/>
  <c r="B104" i="31"/>
  <c r="D104" i="31" s="1"/>
  <c r="E104" i="31" s="1"/>
  <c r="B105" i="31"/>
  <c r="B106" i="31"/>
  <c r="B107" i="31"/>
  <c r="D107" i="31" s="1"/>
  <c r="E107" i="31" s="1"/>
  <c r="B108" i="31"/>
  <c r="D108" i="31" s="1"/>
  <c r="E108" i="31" s="1"/>
  <c r="B109" i="31"/>
  <c r="B110" i="31"/>
  <c r="B111" i="31"/>
  <c r="D111" i="31" s="1"/>
  <c r="E111" i="31" s="1"/>
  <c r="B112" i="31"/>
  <c r="B113" i="31"/>
  <c r="B114" i="31"/>
  <c r="B115" i="31"/>
  <c r="D115" i="31" s="1"/>
  <c r="E115" i="31" s="1"/>
  <c r="B116" i="31"/>
  <c r="D116" i="31" s="1"/>
  <c r="E116" i="31" s="1"/>
  <c r="B117" i="31"/>
  <c r="B118" i="31"/>
  <c r="B119" i="31"/>
  <c r="D119" i="31" s="1"/>
  <c r="E119" i="31" s="1"/>
  <c r="B120" i="31"/>
  <c r="D120" i="31" s="1"/>
  <c r="E120" i="31" s="1"/>
  <c r="B121" i="31"/>
  <c r="B122" i="31"/>
  <c r="B123" i="31"/>
  <c r="D123" i="31" s="1"/>
  <c r="E123" i="31" s="1"/>
  <c r="B124" i="31"/>
  <c r="D124" i="31" s="1"/>
  <c r="E124" i="31" s="1"/>
  <c r="B125" i="31"/>
  <c r="B126" i="31"/>
  <c r="B127" i="31"/>
  <c r="B128" i="31"/>
  <c r="D128" i="31" s="1"/>
  <c r="E128" i="31" s="1"/>
  <c r="B129" i="31"/>
  <c r="B130" i="31"/>
  <c r="B131" i="31"/>
  <c r="B132" i="31"/>
  <c r="D132" i="31" s="1"/>
  <c r="E132" i="31" s="1"/>
  <c r="B133" i="31"/>
  <c r="B134" i="31"/>
  <c r="B135" i="31"/>
  <c r="D135" i="31" s="1"/>
  <c r="E135" i="31" s="1"/>
  <c r="B136" i="31"/>
  <c r="D136" i="31" s="1"/>
  <c r="E136" i="31" s="1"/>
  <c r="B137" i="31"/>
  <c r="B138" i="31"/>
  <c r="B139" i="31"/>
  <c r="D139" i="31" s="1"/>
  <c r="E139" i="31" s="1"/>
  <c r="B140" i="31"/>
  <c r="D140" i="31" s="1"/>
  <c r="E140" i="31" s="1"/>
  <c r="B141" i="31"/>
  <c r="B142" i="31"/>
  <c r="B143" i="31"/>
  <c r="D143" i="31" s="1"/>
  <c r="E143" i="31" s="1"/>
  <c r="B144" i="31"/>
  <c r="D144" i="31" s="1"/>
  <c r="E144" i="31" s="1"/>
  <c r="B145" i="31"/>
  <c r="B146" i="31"/>
  <c r="B147" i="31"/>
  <c r="D147" i="31" s="1"/>
  <c r="E147" i="31" s="1"/>
  <c r="B148" i="31"/>
  <c r="D148" i="31" s="1"/>
  <c r="E148" i="31" s="1"/>
  <c r="B149" i="31"/>
  <c r="B150" i="31"/>
  <c r="B151" i="31"/>
  <c r="D151" i="31" s="1"/>
  <c r="E151" i="31" s="1"/>
  <c r="B152" i="31"/>
  <c r="D152" i="31" s="1"/>
  <c r="E152" i="31" s="1"/>
  <c r="B153" i="31"/>
  <c r="B154" i="31"/>
  <c r="B155" i="31"/>
  <c r="D155" i="31" s="1"/>
  <c r="E155" i="31" s="1"/>
  <c r="B156" i="31"/>
  <c r="D156" i="31" s="1"/>
  <c r="E156" i="31" s="1"/>
  <c r="B157" i="31"/>
  <c r="B158" i="31"/>
  <c r="B159" i="31"/>
  <c r="D159" i="31" s="1"/>
  <c r="E159" i="31" s="1"/>
  <c r="B160" i="31"/>
  <c r="D160" i="31" s="1"/>
  <c r="E160" i="31" s="1"/>
  <c r="B161" i="31"/>
  <c r="B162" i="31"/>
  <c r="B163" i="31"/>
  <c r="D163" i="31" s="1"/>
  <c r="E163" i="31" s="1"/>
  <c r="B164" i="31"/>
  <c r="D164" i="31" s="1"/>
  <c r="E164" i="31" s="1"/>
  <c r="B165" i="31"/>
  <c r="B166" i="31"/>
  <c r="B167" i="31"/>
  <c r="D167" i="31" s="1"/>
  <c r="E167" i="31" s="1"/>
  <c r="B168" i="31"/>
  <c r="D168" i="31" s="1"/>
  <c r="E168" i="31" s="1"/>
  <c r="B169" i="31"/>
  <c r="B170" i="31"/>
  <c r="B171" i="31"/>
  <c r="D171" i="31" s="1"/>
  <c r="E171" i="31" s="1"/>
  <c r="B172" i="31"/>
  <c r="D172" i="31" s="1"/>
  <c r="E172" i="31" s="1"/>
  <c r="B173" i="31"/>
  <c r="B174" i="31"/>
  <c r="B175" i="31"/>
  <c r="D175" i="31" s="1"/>
  <c r="E175" i="31" s="1"/>
  <c r="B176" i="31"/>
  <c r="D176" i="31" s="1"/>
  <c r="E176" i="31" s="1"/>
  <c r="B177" i="31"/>
  <c r="B178" i="31"/>
  <c r="B179" i="31"/>
  <c r="D179" i="31" s="1"/>
  <c r="E179" i="31" s="1"/>
  <c r="B180" i="31"/>
  <c r="D180" i="31" s="1"/>
  <c r="E180" i="31" s="1"/>
  <c r="B181" i="31"/>
  <c r="B182" i="31"/>
  <c r="B183" i="31"/>
  <c r="D183" i="31" s="1"/>
  <c r="E183" i="31" s="1"/>
  <c r="B184" i="31"/>
  <c r="D184" i="31" s="1"/>
  <c r="E184" i="31" s="1"/>
  <c r="B185" i="31"/>
  <c r="B186" i="31"/>
  <c r="B187" i="31"/>
  <c r="D187" i="31" s="1"/>
  <c r="E187" i="31" s="1"/>
  <c r="B188" i="31"/>
  <c r="D188" i="31" s="1"/>
  <c r="E188" i="31" s="1"/>
  <c r="B189" i="31"/>
  <c r="B190" i="31"/>
  <c r="B191" i="31"/>
  <c r="D191" i="31" s="1"/>
  <c r="E191" i="31" s="1"/>
  <c r="B5" i="28"/>
  <c r="B6" i="28"/>
  <c r="B7" i="28"/>
  <c r="B8" i="28"/>
  <c r="B9" i="28"/>
  <c r="B10" i="28"/>
  <c r="B11" i="28"/>
  <c r="B12" i="28"/>
  <c r="B13" i="28"/>
  <c r="B14" i="28"/>
  <c r="B15" i="28"/>
  <c r="B16" i="28"/>
  <c r="B17" i="28"/>
  <c r="B18" i="28"/>
  <c r="B19" i="28"/>
  <c r="B20" i="28"/>
  <c r="B21" i="28"/>
  <c r="B22" i="28"/>
  <c r="B23" i="28"/>
  <c r="B24" i="28"/>
  <c r="B25" i="28"/>
  <c r="B26" i="28"/>
  <c r="B27" i="28"/>
  <c r="B28" i="28"/>
  <c r="B29" i="28"/>
  <c r="B30" i="28"/>
  <c r="B31" i="28"/>
  <c r="B32" i="28"/>
  <c r="B33" i="28"/>
  <c r="B34" i="28"/>
  <c r="B35" i="28"/>
  <c r="B36" i="28"/>
  <c r="B37" i="28"/>
  <c r="B38" i="28"/>
  <c r="B39" i="28"/>
  <c r="B40" i="28"/>
  <c r="B41" i="28"/>
  <c r="B42" i="28"/>
  <c r="B43" i="28"/>
  <c r="B44" i="28"/>
  <c r="B45" i="28"/>
  <c r="B46" i="28"/>
  <c r="B47" i="28"/>
  <c r="B48" i="28"/>
  <c r="B49" i="28"/>
  <c r="B50" i="28"/>
  <c r="B51" i="28"/>
  <c r="B52" i="28"/>
  <c r="B53" i="28"/>
  <c r="B54" i="28"/>
  <c r="B55" i="28"/>
  <c r="B56" i="28"/>
  <c r="B57" i="28"/>
  <c r="B58" i="28"/>
  <c r="B59" i="28"/>
  <c r="B60" i="28"/>
  <c r="B61" i="28"/>
  <c r="B62" i="28"/>
  <c r="B63" i="28"/>
  <c r="B64" i="28"/>
  <c r="B65" i="28"/>
  <c r="B66" i="28"/>
  <c r="B67" i="28"/>
  <c r="B68" i="28"/>
  <c r="B69" i="28"/>
  <c r="B70" i="28"/>
  <c r="B71" i="28"/>
  <c r="B72" i="28"/>
  <c r="B73" i="28"/>
  <c r="B74" i="28"/>
  <c r="B75" i="28"/>
  <c r="B76" i="28"/>
  <c r="B77" i="28"/>
  <c r="B78" i="28"/>
  <c r="B79" i="28"/>
  <c r="B80" i="28"/>
  <c r="B81" i="28"/>
  <c r="B82" i="28"/>
  <c r="B83" i="28"/>
  <c r="B84" i="28"/>
  <c r="B85" i="28"/>
  <c r="B86" i="28"/>
  <c r="B87" i="28"/>
  <c r="B88" i="28"/>
  <c r="B89" i="28"/>
  <c r="B90" i="28"/>
  <c r="B91" i="28"/>
  <c r="B92" i="28"/>
  <c r="B93" i="28"/>
  <c r="B94" i="28"/>
  <c r="B95" i="28"/>
  <c r="B96" i="28"/>
  <c r="B97" i="28"/>
  <c r="B98" i="28"/>
  <c r="B99" i="28"/>
  <c r="B100" i="28"/>
  <c r="B101" i="28"/>
  <c r="B102" i="28"/>
  <c r="B103" i="28"/>
  <c r="B104" i="28"/>
  <c r="B105" i="28"/>
  <c r="B106" i="28"/>
  <c r="B107" i="28"/>
  <c r="B108" i="28"/>
  <c r="B109" i="28"/>
  <c r="B110" i="28"/>
  <c r="B111" i="28"/>
  <c r="B112" i="28"/>
  <c r="B113" i="28"/>
  <c r="B114" i="28"/>
  <c r="B115" i="28"/>
  <c r="B116" i="28"/>
  <c r="B117" i="28"/>
  <c r="B118" i="28"/>
  <c r="B119" i="28"/>
  <c r="B120" i="28"/>
  <c r="B121" i="28"/>
  <c r="B122" i="28"/>
  <c r="B123" i="28"/>
  <c r="B124" i="28"/>
  <c r="B125" i="28"/>
  <c r="B126" i="28"/>
  <c r="B127" i="28"/>
  <c r="B128" i="28"/>
  <c r="B129" i="28"/>
  <c r="B130" i="28"/>
  <c r="B131" i="28"/>
  <c r="B132" i="28"/>
  <c r="B133" i="28"/>
  <c r="B134" i="28"/>
  <c r="B135" i="28"/>
  <c r="B136" i="28"/>
  <c r="B137" i="28"/>
  <c r="B138" i="28"/>
  <c r="B139" i="28"/>
  <c r="B140" i="28"/>
  <c r="B141" i="28"/>
  <c r="B142" i="28"/>
  <c r="B143" i="28"/>
  <c r="B144" i="28"/>
  <c r="B145" i="28"/>
  <c r="B146" i="28"/>
  <c r="B147" i="28"/>
  <c r="B148" i="28"/>
  <c r="B149" i="28"/>
  <c r="B150" i="28"/>
  <c r="B151" i="28"/>
  <c r="B152" i="28"/>
  <c r="B153" i="28"/>
  <c r="B154" i="28"/>
  <c r="B155" i="28"/>
  <c r="B156" i="28"/>
  <c r="B157" i="28"/>
  <c r="B158" i="28"/>
  <c r="B159" i="28"/>
  <c r="B160" i="28"/>
  <c r="B161" i="28"/>
  <c r="B162" i="28"/>
  <c r="B163" i="28"/>
  <c r="B164" i="28"/>
  <c r="B165" i="28"/>
  <c r="B166" i="28"/>
  <c r="B167" i="28"/>
  <c r="B168" i="28"/>
  <c r="B169" i="28"/>
  <c r="B170" i="28"/>
  <c r="B171" i="28"/>
  <c r="B172" i="28"/>
  <c r="B173" i="28"/>
  <c r="B174" i="28"/>
  <c r="B175" i="28"/>
  <c r="B176" i="28"/>
  <c r="B177" i="28"/>
  <c r="B178" i="28"/>
  <c r="B179" i="28"/>
  <c r="B180" i="28"/>
  <c r="B181" i="28"/>
  <c r="B182" i="28"/>
  <c r="B183" i="28"/>
  <c r="B184" i="28"/>
  <c r="B185" i="28"/>
  <c r="B186" i="28"/>
  <c r="B187" i="28"/>
  <c r="B188" i="28"/>
  <c r="B189" i="28"/>
  <c r="B190" i="28"/>
  <c r="B191" i="28"/>
  <c r="B192" i="28"/>
  <c r="B193" i="28"/>
  <c r="B194" i="28"/>
  <c r="B195" i="28"/>
  <c r="B196" i="28"/>
  <c r="B197" i="28"/>
  <c r="B198" i="28"/>
  <c r="B199" i="28"/>
  <c r="B200" i="28"/>
  <c r="B201" i="28"/>
  <c r="B202" i="28"/>
  <c r="B203" i="28"/>
  <c r="B204" i="28"/>
  <c r="B205" i="28"/>
  <c r="B206" i="28"/>
  <c r="B207" i="28"/>
  <c r="B208" i="28"/>
  <c r="B209" i="28"/>
  <c r="B210" i="28"/>
  <c r="B211" i="28"/>
  <c r="B212" i="28"/>
  <c r="B213" i="28"/>
  <c r="B214" i="28"/>
  <c r="B215" i="28"/>
  <c r="B216" i="28"/>
  <c r="B217" i="28"/>
  <c r="B218" i="28"/>
  <c r="B219" i="28"/>
  <c r="B220" i="28"/>
  <c r="B221" i="28"/>
  <c r="B222" i="28"/>
  <c r="B223" i="28"/>
  <c r="B224" i="28"/>
  <c r="B225" i="28"/>
  <c r="B226" i="28"/>
  <c r="B227" i="28"/>
  <c r="B228" i="28"/>
  <c r="B229" i="28"/>
  <c r="B230" i="28"/>
  <c r="B231" i="28"/>
  <c r="B232" i="28"/>
  <c r="B233" i="28"/>
  <c r="B234" i="28"/>
  <c r="B235" i="28"/>
  <c r="B236" i="28"/>
  <c r="B237" i="28"/>
  <c r="B238" i="28"/>
  <c r="B239" i="28"/>
  <c r="B240" i="28"/>
  <c r="B241" i="28"/>
  <c r="B242" i="28"/>
  <c r="B243" i="28"/>
  <c r="B244" i="28"/>
  <c r="B245" i="28"/>
  <c r="B246" i="28"/>
  <c r="B247" i="28"/>
  <c r="B248" i="28"/>
  <c r="B249" i="28"/>
  <c r="B250" i="28"/>
  <c r="B251" i="28"/>
  <c r="B252" i="28"/>
  <c r="B253" i="28"/>
  <c r="B254" i="28"/>
  <c r="B255" i="28"/>
  <c r="B256" i="28"/>
  <c r="B257" i="28"/>
  <c r="B258" i="28"/>
  <c r="B259" i="28"/>
  <c r="B260" i="28"/>
  <c r="B261" i="28"/>
  <c r="B262" i="28"/>
  <c r="B263" i="28"/>
  <c r="B264" i="28"/>
  <c r="B265" i="28"/>
  <c r="B266" i="28"/>
  <c r="B267" i="28"/>
  <c r="B268" i="28"/>
  <c r="B269" i="28"/>
  <c r="B270" i="28"/>
  <c r="B271" i="28"/>
  <c r="B272" i="28"/>
  <c r="B273" i="28"/>
  <c r="B274" i="28"/>
  <c r="B275" i="28"/>
  <c r="B276" i="28"/>
  <c r="B277" i="28"/>
  <c r="B278" i="28"/>
  <c r="B279" i="28"/>
  <c r="B280" i="28"/>
  <c r="B281" i="28"/>
  <c r="B282" i="28"/>
  <c r="B283" i="28"/>
  <c r="B284" i="28"/>
  <c r="B285" i="28"/>
  <c r="B286" i="28"/>
  <c r="B287" i="28"/>
  <c r="B288" i="28"/>
  <c r="B289" i="28"/>
  <c r="B290" i="28"/>
  <c r="B291" i="28"/>
  <c r="B292" i="28"/>
  <c r="B293" i="28"/>
  <c r="B294" i="28"/>
  <c r="B295" i="28"/>
  <c r="B296" i="28"/>
  <c r="B297" i="28"/>
  <c r="B298" i="28"/>
  <c r="B299" i="28"/>
  <c r="B300" i="28"/>
  <c r="B301" i="28"/>
  <c r="B302" i="28"/>
  <c r="B303" i="28"/>
  <c r="B304" i="28"/>
  <c r="B305" i="28"/>
  <c r="B306" i="28"/>
  <c r="B307" i="28"/>
  <c r="B308" i="28"/>
  <c r="B309" i="28"/>
  <c r="B310" i="28"/>
  <c r="B311" i="28"/>
  <c r="B312" i="28"/>
  <c r="B313" i="28"/>
  <c r="B314" i="28"/>
  <c r="B315" i="28"/>
  <c r="B316" i="28"/>
  <c r="B317" i="28"/>
  <c r="B318" i="28"/>
  <c r="B319" i="28"/>
  <c r="B320" i="28"/>
  <c r="B321" i="28"/>
  <c r="B322" i="28"/>
  <c r="B323" i="28"/>
  <c r="B324" i="28"/>
  <c r="B325" i="28"/>
  <c r="B326" i="28"/>
  <c r="B327" i="28"/>
  <c r="B328" i="28"/>
  <c r="B329" i="28"/>
  <c r="B330" i="28"/>
  <c r="B331" i="28"/>
  <c r="B332" i="28"/>
  <c r="B333" i="28"/>
  <c r="B334" i="28"/>
  <c r="B335" i="28"/>
  <c r="B336" i="28"/>
  <c r="B337" i="28"/>
  <c r="B338" i="28"/>
  <c r="B339" i="28"/>
  <c r="B340" i="28"/>
  <c r="B341" i="28"/>
  <c r="B342" i="28"/>
  <c r="B343" i="28"/>
  <c r="B344" i="28"/>
  <c r="B4" i="6"/>
  <c r="B5" i="6"/>
  <c r="B6" i="6"/>
  <c r="B7" i="6"/>
  <c r="B8" i="6"/>
  <c r="B9" i="6"/>
  <c r="B10" i="6"/>
  <c r="B11" i="6"/>
  <c r="B12" i="6"/>
  <c r="B13" i="6"/>
  <c r="B14" i="6"/>
  <c r="B15" i="6"/>
  <c r="B16" i="6"/>
  <c r="B17" i="6"/>
  <c r="B18" i="6"/>
  <c r="B19" i="6"/>
  <c r="B20" i="6"/>
  <c r="B21" i="6"/>
  <c r="B22" i="6"/>
  <c r="B24" i="6"/>
  <c r="B25" i="6"/>
  <c r="B26" i="6"/>
  <c r="B32" i="6"/>
  <c r="B33" i="6"/>
  <c r="B34" i="6"/>
  <c r="B35" i="6"/>
  <c r="B36" i="6"/>
  <c r="B37" i="6"/>
  <c r="B38" i="6"/>
  <c r="B39" i="6"/>
  <c r="B40" i="6"/>
  <c r="B41" i="6"/>
  <c r="B42" i="6"/>
  <c r="B43" i="6"/>
  <c r="B44" i="6"/>
  <c r="B45" i="6"/>
  <c r="B46" i="6"/>
  <c r="B47" i="6"/>
  <c r="B48" i="6"/>
  <c r="B49" i="6"/>
  <c r="B50" i="6"/>
  <c r="B51" i="6"/>
  <c r="B52" i="6"/>
  <c r="B53" i="6"/>
  <c r="B54" i="6"/>
  <c r="B55" i="6"/>
  <c r="B56" i="6"/>
  <c r="B57" i="6"/>
  <c r="B58" i="6"/>
  <c r="B59" i="6"/>
  <c r="B60" i="6"/>
  <c r="B61" i="6"/>
  <c r="B62" i="6"/>
  <c r="B63" i="6"/>
  <c r="B64" i="6"/>
  <c r="B65" i="6"/>
  <c r="B66" i="6"/>
  <c r="B67" i="6"/>
  <c r="B68" i="6"/>
  <c r="B69" i="6"/>
  <c r="B70" i="6"/>
  <c r="B71" i="6"/>
  <c r="B72" i="6"/>
  <c r="B73" i="6"/>
  <c r="B74" i="6"/>
  <c r="B75" i="6"/>
  <c r="B76" i="6"/>
  <c r="B77" i="6"/>
  <c r="B78" i="6"/>
  <c r="B79" i="6"/>
  <c r="B80" i="6"/>
  <c r="B81" i="6"/>
  <c r="B82" i="6"/>
  <c r="B83" i="6"/>
  <c r="B84" i="6"/>
  <c r="B85" i="6"/>
  <c r="B86" i="6"/>
  <c r="B87" i="6"/>
  <c r="B88" i="6"/>
  <c r="B89" i="6"/>
  <c r="B90" i="6"/>
  <c r="B91" i="6"/>
  <c r="B92" i="6"/>
  <c r="B93" i="6"/>
  <c r="B94" i="6"/>
  <c r="B95" i="6"/>
  <c r="B96" i="6"/>
  <c r="B97" i="6"/>
  <c r="B98" i="6"/>
  <c r="B99" i="6"/>
  <c r="B100" i="6"/>
  <c r="B101" i="6"/>
  <c r="B102" i="6"/>
  <c r="B103" i="6"/>
  <c r="B104" i="6"/>
  <c r="B105" i="6"/>
  <c r="B106" i="6"/>
  <c r="B107" i="6"/>
  <c r="B108" i="6"/>
  <c r="B109" i="6"/>
  <c r="B110" i="6"/>
  <c r="B111" i="6"/>
  <c r="B112" i="6"/>
  <c r="B113" i="6"/>
  <c r="B114" i="6"/>
  <c r="B115" i="6"/>
  <c r="B116" i="6"/>
  <c r="B117" i="6"/>
  <c r="B118" i="6"/>
  <c r="B119" i="6"/>
  <c r="B120" i="6"/>
  <c r="B121" i="6"/>
  <c r="B122" i="6"/>
  <c r="B123" i="6"/>
  <c r="B124" i="6"/>
  <c r="B125" i="6"/>
  <c r="B126" i="6"/>
  <c r="B127" i="6"/>
  <c r="B128" i="6"/>
  <c r="B129" i="6"/>
  <c r="B130" i="6"/>
  <c r="B131" i="6"/>
  <c r="B132" i="6"/>
  <c r="B133" i="6"/>
  <c r="B134" i="6"/>
  <c r="B135" i="6"/>
  <c r="B136" i="6"/>
  <c r="B137" i="6"/>
  <c r="B138" i="6"/>
  <c r="B139" i="6"/>
  <c r="B140" i="6"/>
  <c r="B141" i="6"/>
  <c r="B142" i="6"/>
  <c r="B143" i="6"/>
  <c r="B144" i="6"/>
  <c r="B145" i="6"/>
  <c r="B146" i="6"/>
  <c r="B147" i="6"/>
  <c r="B148" i="6"/>
  <c r="B149" i="6"/>
  <c r="B150" i="6"/>
  <c r="B151" i="6"/>
  <c r="B152" i="6"/>
  <c r="B153" i="6"/>
  <c r="B154" i="6"/>
  <c r="B155" i="6"/>
  <c r="B156" i="6"/>
  <c r="B157" i="6"/>
  <c r="B158" i="6"/>
  <c r="B159" i="6"/>
  <c r="B160" i="6"/>
  <c r="B161" i="6"/>
  <c r="B162" i="6"/>
  <c r="B163" i="6"/>
  <c r="B164" i="6"/>
  <c r="B165" i="6"/>
  <c r="B166" i="6"/>
  <c r="B167" i="6"/>
  <c r="B168" i="6"/>
  <c r="B169" i="6"/>
  <c r="B170" i="6"/>
  <c r="B171" i="6"/>
  <c r="B172" i="6"/>
  <c r="B173" i="6"/>
  <c r="B174" i="6"/>
  <c r="B175" i="6"/>
  <c r="B176" i="6"/>
  <c r="B177" i="6"/>
  <c r="B178" i="6"/>
  <c r="B179" i="6"/>
  <c r="B180" i="6"/>
  <c r="B181" i="6"/>
  <c r="B182" i="6"/>
  <c r="B183" i="6"/>
  <c r="B184" i="6"/>
  <c r="B185" i="6"/>
  <c r="B186" i="6"/>
  <c r="B187" i="6"/>
  <c r="B188" i="6"/>
  <c r="B189" i="6"/>
  <c r="B190" i="6"/>
  <c r="B191" i="6"/>
  <c r="B192" i="6"/>
  <c r="B193" i="6"/>
  <c r="B194" i="6"/>
  <c r="B195" i="6"/>
  <c r="B196" i="6"/>
  <c r="B197" i="6"/>
  <c r="B198" i="6"/>
  <c r="B199" i="6"/>
  <c r="B200" i="6"/>
  <c r="B201" i="6"/>
  <c r="B202" i="6"/>
  <c r="B203" i="6"/>
  <c r="B204" i="6"/>
  <c r="B205" i="6"/>
  <c r="B206" i="6"/>
  <c r="B207" i="6"/>
  <c r="B208" i="6"/>
  <c r="B209" i="6"/>
  <c r="B210" i="6"/>
  <c r="B211" i="6"/>
  <c r="B212" i="6"/>
  <c r="B213" i="6"/>
  <c r="B214" i="6"/>
  <c r="B215" i="6"/>
  <c r="B216" i="6"/>
  <c r="B217" i="6"/>
  <c r="B218" i="6"/>
  <c r="B219" i="6"/>
  <c r="B220" i="6"/>
  <c r="B221" i="6"/>
  <c r="B222" i="6"/>
  <c r="B223" i="6"/>
  <c r="B224" i="6"/>
  <c r="B225" i="6"/>
  <c r="B226" i="6"/>
  <c r="B227" i="6"/>
  <c r="B228" i="6"/>
  <c r="B229" i="6"/>
  <c r="B230" i="6"/>
  <c r="B231" i="6"/>
  <c r="B232" i="6"/>
  <c r="B237" i="6"/>
  <c r="B238" i="6"/>
  <c r="B239" i="6"/>
  <c r="B240" i="6"/>
  <c r="B241" i="6"/>
  <c r="B242" i="6"/>
  <c r="B243" i="6"/>
  <c r="B244" i="6"/>
  <c r="B245" i="6"/>
  <c r="B246" i="6"/>
  <c r="B247" i="6"/>
  <c r="B248" i="6"/>
  <c r="B249" i="6"/>
  <c r="B250" i="6"/>
  <c r="B251" i="6"/>
  <c r="B252" i="6"/>
  <c r="B253" i="6"/>
  <c r="B254" i="6"/>
  <c r="B255" i="6"/>
  <c r="B256" i="6"/>
  <c r="B257" i="6"/>
  <c r="B258" i="6"/>
  <c r="B259" i="6"/>
  <c r="B260" i="6"/>
  <c r="B261" i="6"/>
  <c r="B262" i="6"/>
  <c r="B263" i="6"/>
  <c r="B264" i="6"/>
  <c r="B265" i="6"/>
  <c r="B266" i="6"/>
  <c r="B267" i="6"/>
  <c r="B272" i="6"/>
  <c r="B273" i="6"/>
  <c r="B274" i="6"/>
  <c r="B275" i="6"/>
  <c r="B276" i="6"/>
  <c r="B277" i="6"/>
  <c r="B278" i="6"/>
  <c r="B279" i="6"/>
  <c r="B280" i="6"/>
  <c r="B281" i="6"/>
  <c r="B282" i="6"/>
  <c r="B283" i="6"/>
  <c r="B284" i="6"/>
  <c r="B285" i="6"/>
  <c r="B286" i="6"/>
  <c r="B287" i="6"/>
  <c r="B288" i="6"/>
  <c r="B289" i="6"/>
  <c r="B290" i="6"/>
  <c r="B291" i="6"/>
  <c r="B292" i="6"/>
  <c r="B293" i="6"/>
  <c r="B294" i="6"/>
  <c r="B295" i="6"/>
  <c r="B296" i="6"/>
  <c r="B297" i="6"/>
  <c r="B298" i="6"/>
  <c r="B299" i="6"/>
  <c r="B300" i="6"/>
  <c r="B301" i="6"/>
  <c r="B302" i="6"/>
  <c r="B303" i="6"/>
  <c r="B304" i="6"/>
  <c r="B305" i="6"/>
  <c r="B306" i="6"/>
  <c r="B307" i="6"/>
  <c r="B308" i="6"/>
  <c r="B309" i="6"/>
  <c r="B310" i="6"/>
  <c r="B311" i="6"/>
  <c r="B312" i="6"/>
  <c r="B313" i="6"/>
  <c r="B314" i="6"/>
  <c r="B315" i="6"/>
  <c r="B316" i="6"/>
  <c r="B317" i="6"/>
  <c r="B318" i="6"/>
  <c r="B319" i="6"/>
  <c r="B320" i="6"/>
  <c r="B321" i="6"/>
  <c r="B322" i="6"/>
  <c r="B323" i="6"/>
  <c r="B324" i="6"/>
  <c r="B325" i="6"/>
  <c r="B326" i="6"/>
  <c r="B327" i="6"/>
  <c r="B6" i="5"/>
  <c r="B7" i="5"/>
  <c r="B8" i="5"/>
  <c r="B9" i="5"/>
  <c r="B10" i="5"/>
  <c r="B11" i="5"/>
  <c r="B12" i="5"/>
  <c r="B13" i="5"/>
  <c r="B14" i="5"/>
  <c r="B15" i="5"/>
  <c r="B16" i="5"/>
  <c r="B17" i="5"/>
  <c r="B18" i="5"/>
  <c r="B19" i="5"/>
  <c r="B20" i="5"/>
  <c r="B21" i="5"/>
  <c r="B22" i="5"/>
  <c r="B23" i="5"/>
  <c r="B24" i="5"/>
  <c r="B25" i="5"/>
  <c r="B26" i="5"/>
  <c r="B27" i="5"/>
  <c r="B28" i="5"/>
  <c r="B29" i="5"/>
  <c r="B30" i="5"/>
  <c r="B31" i="5"/>
  <c r="B32" i="5"/>
  <c r="B33" i="5"/>
  <c r="B34" i="5"/>
  <c r="B35" i="5"/>
  <c r="B36" i="5"/>
  <c r="B37" i="5"/>
  <c r="B38" i="5"/>
  <c r="B39" i="5"/>
  <c r="B40" i="5"/>
  <c r="B41" i="5"/>
  <c r="B42" i="5"/>
  <c r="B43" i="5"/>
  <c r="B44" i="5"/>
  <c r="B45" i="5"/>
  <c r="B46" i="5"/>
  <c r="B47" i="5"/>
  <c r="B48" i="5"/>
  <c r="B49" i="5"/>
  <c r="B50" i="5"/>
  <c r="B51" i="5"/>
  <c r="B52" i="5"/>
  <c r="B53" i="5"/>
  <c r="B54" i="5"/>
  <c r="B55" i="5"/>
  <c r="B56" i="5"/>
  <c r="B57" i="5"/>
  <c r="B58" i="5"/>
  <c r="B59" i="5"/>
  <c r="B60" i="5"/>
  <c r="B61" i="5"/>
  <c r="B62" i="5"/>
  <c r="B63" i="5"/>
  <c r="B64" i="5"/>
  <c r="B65" i="5"/>
  <c r="B66" i="5"/>
  <c r="B67" i="5"/>
  <c r="B68" i="5"/>
  <c r="B69" i="5"/>
  <c r="B70" i="5"/>
  <c r="B71" i="5"/>
  <c r="B72" i="5"/>
  <c r="B73" i="5"/>
  <c r="B74" i="5"/>
  <c r="B75" i="5"/>
  <c r="B76" i="5"/>
  <c r="B77" i="5"/>
  <c r="B78" i="5"/>
  <c r="B79" i="5"/>
  <c r="B80" i="5"/>
  <c r="B81" i="5"/>
  <c r="B82" i="5"/>
  <c r="B83" i="5"/>
  <c r="B84" i="5"/>
  <c r="B85" i="5"/>
  <c r="B86" i="5"/>
  <c r="B87" i="5"/>
  <c r="B88" i="5"/>
  <c r="B89" i="5"/>
  <c r="B90" i="5"/>
  <c r="B91" i="5"/>
  <c r="B92" i="5"/>
  <c r="B93" i="5"/>
  <c r="B94" i="5"/>
  <c r="B95" i="5"/>
  <c r="B96" i="5"/>
  <c r="B97" i="5"/>
  <c r="B98" i="5"/>
  <c r="B99" i="5"/>
  <c r="B100" i="5"/>
  <c r="B101" i="5"/>
  <c r="B102" i="5"/>
  <c r="B103" i="5"/>
  <c r="B104" i="5"/>
  <c r="B105" i="5"/>
  <c r="B106" i="5"/>
  <c r="B107" i="5"/>
  <c r="B108" i="5"/>
  <c r="B109" i="5"/>
  <c r="B110" i="5"/>
  <c r="B111" i="5"/>
  <c r="B112" i="5"/>
  <c r="B113" i="5"/>
  <c r="B114" i="5"/>
  <c r="B115" i="5"/>
  <c r="B116" i="5"/>
  <c r="B117" i="5"/>
  <c r="B118" i="5"/>
  <c r="B119" i="5"/>
  <c r="B120" i="5"/>
  <c r="B121" i="5"/>
  <c r="B122" i="5"/>
  <c r="B123" i="5"/>
  <c r="B124" i="5"/>
  <c r="B125" i="5"/>
  <c r="B126" i="5"/>
  <c r="B127" i="5"/>
  <c r="B128" i="5"/>
  <c r="B129" i="5"/>
  <c r="B130" i="5"/>
  <c r="B131" i="5"/>
  <c r="B132" i="5"/>
  <c r="B133" i="5"/>
  <c r="B134" i="5"/>
  <c r="B135" i="5"/>
  <c r="B136" i="5"/>
  <c r="B137" i="5"/>
  <c r="B138" i="5"/>
  <c r="B139" i="5"/>
  <c r="B140" i="5"/>
  <c r="B141" i="5"/>
  <c r="B142" i="5"/>
  <c r="B143" i="5"/>
  <c r="B144" i="5"/>
  <c r="B145" i="5"/>
  <c r="B146" i="5"/>
  <c r="B147" i="5"/>
  <c r="B148" i="5"/>
  <c r="B149" i="5"/>
  <c r="B150" i="5"/>
  <c r="B151" i="5"/>
  <c r="B152" i="5"/>
  <c r="B153" i="5"/>
  <c r="B154" i="5"/>
  <c r="B155" i="5"/>
  <c r="B156" i="5"/>
  <c r="B157" i="5"/>
  <c r="B158" i="5"/>
  <c r="B159" i="5"/>
  <c r="B160" i="5"/>
  <c r="B161" i="5"/>
  <c r="B162" i="5"/>
  <c r="B163" i="5"/>
  <c r="B164" i="5"/>
  <c r="B165" i="5"/>
  <c r="B166" i="5"/>
  <c r="B167" i="5"/>
  <c r="B168" i="5"/>
  <c r="B169" i="5"/>
  <c r="B170" i="5"/>
  <c r="B171" i="5"/>
  <c r="B172" i="5"/>
  <c r="B173" i="5"/>
  <c r="B174" i="5"/>
  <c r="B175" i="5"/>
  <c r="B176" i="5"/>
  <c r="B177" i="5"/>
  <c r="B178" i="5"/>
  <c r="B179" i="5"/>
  <c r="B180" i="5"/>
  <c r="B181" i="5"/>
  <c r="B182" i="5"/>
  <c r="B183" i="5"/>
  <c r="B184" i="5"/>
  <c r="B185" i="5"/>
  <c r="B186" i="5"/>
  <c r="B187" i="5"/>
  <c r="B188" i="5"/>
  <c r="B189" i="5"/>
  <c r="B190" i="5"/>
  <c r="B191" i="5"/>
  <c r="B192" i="5"/>
  <c r="B193" i="5"/>
  <c r="B194" i="5"/>
  <c r="B195" i="5"/>
  <c r="B196" i="5"/>
  <c r="B197" i="5"/>
  <c r="B198" i="5"/>
  <c r="B199" i="5"/>
  <c r="B200" i="5"/>
  <c r="B201" i="5"/>
  <c r="B202" i="5"/>
  <c r="B203" i="5"/>
  <c r="B204" i="5"/>
  <c r="B205" i="5"/>
  <c r="B206" i="5"/>
  <c r="B207" i="5"/>
  <c r="B208" i="5"/>
  <c r="B209" i="5"/>
  <c r="B210" i="5"/>
  <c r="B211" i="5"/>
  <c r="B212" i="5"/>
  <c r="B213" i="5"/>
  <c r="B214" i="5"/>
  <c r="B215" i="5"/>
  <c r="B216" i="5"/>
  <c r="B217" i="5"/>
  <c r="B218" i="5"/>
  <c r="B219" i="5"/>
  <c r="B220" i="5"/>
  <c r="B221" i="5"/>
  <c r="B222" i="5"/>
  <c r="B223" i="5"/>
  <c r="B224" i="5"/>
  <c r="B225" i="5"/>
  <c r="B226" i="5"/>
  <c r="B227" i="5"/>
  <c r="B228" i="5"/>
  <c r="B229" i="5"/>
  <c r="B230" i="5"/>
  <c r="B231" i="5"/>
  <c r="B232" i="5"/>
  <c r="B233" i="5"/>
  <c r="B234" i="5"/>
  <c r="B235" i="5"/>
  <c r="B236" i="5"/>
  <c r="B237" i="5"/>
  <c r="B238" i="5"/>
  <c r="B239" i="5"/>
  <c r="B240" i="5"/>
  <c r="B241" i="5"/>
  <c r="B242" i="5"/>
  <c r="B243" i="5"/>
  <c r="B244" i="5"/>
  <c r="B245" i="5"/>
  <c r="B246" i="5"/>
  <c r="B247" i="5"/>
  <c r="B248" i="5"/>
  <c r="B249" i="5"/>
  <c r="B250" i="5"/>
  <c r="B251" i="5"/>
  <c r="B252" i="5"/>
  <c r="B253" i="5"/>
  <c r="B254" i="5"/>
  <c r="B255" i="5"/>
  <c r="B256" i="5"/>
  <c r="B257" i="5"/>
  <c r="B258" i="5"/>
  <c r="B259" i="5"/>
  <c r="B260" i="5"/>
  <c r="B261" i="5"/>
  <c r="B262" i="5"/>
  <c r="B263" i="5"/>
  <c r="B264" i="5"/>
  <c r="B265" i="5"/>
  <c r="B266" i="5"/>
  <c r="B267" i="5"/>
  <c r="B268" i="5"/>
  <c r="B4" i="9"/>
  <c r="B5" i="9"/>
  <c r="B6" i="9"/>
  <c r="B7" i="9"/>
  <c r="B8" i="9"/>
  <c r="B9" i="9"/>
  <c r="B10" i="9"/>
  <c r="B11" i="9"/>
  <c r="B12" i="9"/>
  <c r="B13" i="9"/>
  <c r="B14" i="9"/>
  <c r="B15" i="9"/>
  <c r="B16" i="9"/>
  <c r="B17" i="9"/>
  <c r="B18" i="9"/>
  <c r="B19" i="9"/>
  <c r="B20" i="9"/>
  <c r="B21" i="9"/>
  <c r="B22" i="9"/>
  <c r="B23" i="9"/>
  <c r="B24" i="9"/>
  <c r="B25" i="9"/>
  <c r="B26" i="9"/>
  <c r="B27" i="9"/>
  <c r="B28" i="9"/>
  <c r="B29" i="9"/>
  <c r="B30" i="9"/>
  <c r="B31" i="9"/>
  <c r="B32" i="9"/>
  <c r="B33" i="9"/>
  <c r="B34" i="9"/>
  <c r="B35" i="9"/>
  <c r="B36" i="9"/>
  <c r="B37" i="9"/>
  <c r="B38" i="9"/>
  <c r="B39" i="9"/>
  <c r="B40" i="9"/>
  <c r="B41" i="9"/>
  <c r="B42" i="9"/>
  <c r="B43" i="9"/>
  <c r="B44" i="9"/>
  <c r="B45" i="9"/>
  <c r="B46" i="9"/>
  <c r="B47" i="9"/>
  <c r="B48" i="9"/>
  <c r="B49" i="9"/>
  <c r="B50" i="9"/>
  <c r="B51" i="9"/>
  <c r="B52" i="9"/>
  <c r="B53" i="9"/>
  <c r="B54" i="9"/>
  <c r="B55" i="9"/>
  <c r="B56" i="9"/>
  <c r="B57" i="9"/>
  <c r="B58" i="9"/>
  <c r="B59" i="9"/>
  <c r="B60" i="9"/>
  <c r="B61" i="9"/>
  <c r="B62" i="9"/>
  <c r="B63" i="9"/>
  <c r="B64" i="9"/>
  <c r="B65" i="9"/>
  <c r="B66" i="9"/>
  <c r="B67" i="9"/>
  <c r="B68" i="9"/>
  <c r="B69" i="9"/>
  <c r="B70" i="9"/>
  <c r="B71" i="9"/>
  <c r="B72" i="9"/>
  <c r="B73" i="9"/>
  <c r="B74" i="9"/>
  <c r="B75" i="9"/>
  <c r="B76" i="9"/>
  <c r="B77" i="9"/>
  <c r="B78" i="9"/>
  <c r="B79" i="9"/>
  <c r="B80" i="9"/>
  <c r="B81" i="9"/>
  <c r="B82" i="9"/>
  <c r="B83" i="9"/>
  <c r="B84" i="9"/>
  <c r="B85" i="9"/>
  <c r="B86" i="9"/>
  <c r="B87" i="9"/>
  <c r="B88" i="9"/>
  <c r="B89" i="9"/>
  <c r="B90" i="9"/>
  <c r="B91" i="9"/>
  <c r="B92" i="9"/>
  <c r="B93" i="9"/>
  <c r="B94" i="9"/>
  <c r="B95" i="9"/>
  <c r="B96" i="9"/>
  <c r="B97" i="9"/>
  <c r="B98" i="9"/>
  <c r="B99" i="9"/>
  <c r="B100" i="9"/>
  <c r="B101" i="9"/>
  <c r="B102" i="9"/>
  <c r="B103" i="9"/>
  <c r="B104" i="9"/>
  <c r="B105" i="9"/>
  <c r="B106" i="9"/>
  <c r="B107" i="9"/>
  <c r="B108" i="9"/>
  <c r="B109" i="9"/>
  <c r="B110" i="9"/>
  <c r="B111" i="9"/>
  <c r="B112" i="9"/>
  <c r="B113" i="9"/>
  <c r="B114" i="9"/>
  <c r="B115" i="9"/>
  <c r="B116" i="9"/>
  <c r="B117" i="9"/>
  <c r="B118" i="9"/>
  <c r="B119" i="9"/>
  <c r="B120" i="9"/>
  <c r="B121" i="9"/>
  <c r="B122" i="9"/>
  <c r="B123" i="9"/>
  <c r="B124" i="9"/>
  <c r="B125" i="9"/>
  <c r="B126" i="9"/>
  <c r="B127" i="9"/>
  <c r="B128" i="9"/>
  <c r="B129" i="9"/>
  <c r="B130" i="9"/>
  <c r="B131" i="9"/>
  <c r="B132" i="9"/>
  <c r="B133" i="9"/>
  <c r="B134" i="9"/>
  <c r="B135" i="9"/>
  <c r="B136" i="9"/>
  <c r="B137" i="9"/>
  <c r="B138" i="9"/>
  <c r="B139" i="9"/>
  <c r="B140" i="9"/>
  <c r="B141" i="9"/>
  <c r="B142" i="9"/>
  <c r="B143" i="9"/>
  <c r="B144" i="9"/>
  <c r="B145" i="9"/>
  <c r="B146" i="9"/>
  <c r="B147" i="9"/>
  <c r="B148" i="9"/>
  <c r="B149" i="9"/>
  <c r="B150" i="9"/>
  <c r="B151" i="9"/>
  <c r="B152" i="9"/>
  <c r="B153" i="9"/>
  <c r="B154" i="9"/>
  <c r="B155" i="9"/>
  <c r="B156" i="9"/>
  <c r="B157" i="9"/>
  <c r="B158" i="9"/>
  <c r="B159" i="9"/>
  <c r="B160" i="9"/>
  <c r="B161" i="9"/>
  <c r="B162" i="9"/>
  <c r="B163" i="9"/>
  <c r="B164" i="9"/>
  <c r="B165" i="9"/>
  <c r="B166" i="9"/>
  <c r="B167" i="9"/>
  <c r="B168" i="9"/>
  <c r="B169" i="9"/>
  <c r="B170" i="9"/>
  <c r="B171" i="9"/>
  <c r="B172" i="9"/>
  <c r="B173" i="9"/>
  <c r="B174" i="9"/>
  <c r="B175" i="9"/>
  <c r="B176" i="9"/>
  <c r="B177" i="9"/>
  <c r="B178" i="9"/>
  <c r="B179" i="9"/>
  <c r="B180" i="9"/>
  <c r="B181" i="9"/>
  <c r="B182" i="9"/>
  <c r="B183" i="9"/>
  <c r="B184" i="9"/>
  <c r="B185" i="9"/>
  <c r="B186" i="9"/>
  <c r="B187" i="9"/>
  <c r="B188" i="9"/>
  <c r="B189" i="9"/>
  <c r="B190" i="9"/>
  <c r="B191" i="9"/>
  <c r="B192" i="9"/>
  <c r="B193" i="9"/>
  <c r="B194" i="9"/>
  <c r="B195" i="9"/>
  <c r="B196" i="9"/>
  <c r="B197" i="9"/>
  <c r="B198" i="9"/>
  <c r="B199" i="9"/>
  <c r="B200" i="9"/>
  <c r="B201" i="9"/>
  <c r="B202" i="9"/>
  <c r="B203" i="9"/>
  <c r="B204" i="9"/>
  <c r="B205" i="9"/>
  <c r="B206" i="9"/>
  <c r="B207" i="9"/>
  <c r="B208" i="9"/>
  <c r="B209" i="9"/>
  <c r="B210" i="9"/>
  <c r="B211" i="9"/>
  <c r="B212" i="9"/>
  <c r="B213" i="9"/>
  <c r="B214" i="9"/>
  <c r="E174" i="25" a="1"/>
  <c r="E174" i="25" s="1"/>
  <c r="D174" i="25" a="1"/>
  <c r="D174" i="25" s="1"/>
  <c r="G117" i="25"/>
  <c r="G116" i="25"/>
  <c r="G115" i="25"/>
  <c r="G114" i="25"/>
  <c r="G113" i="25"/>
  <c r="G112" i="25"/>
  <c r="H107" i="25"/>
  <c r="H106" i="25"/>
  <c r="H105" i="25"/>
  <c r="C209" i="8"/>
  <c r="C207" i="8"/>
  <c r="C205" i="8"/>
  <c r="C203" i="8"/>
  <c r="C201" i="8"/>
  <c r="C197" i="8"/>
  <c r="C195" i="8"/>
  <c r="C193" i="8"/>
  <c r="C191" i="8"/>
  <c r="C189" i="8"/>
  <c r="C187" i="8"/>
  <c r="D185" i="8"/>
  <c r="C172" i="8"/>
  <c r="C171" i="8"/>
  <c r="C170" i="8"/>
  <c r="C169" i="8"/>
  <c r="C168" i="8"/>
  <c r="C167" i="8"/>
  <c r="C166" i="8"/>
  <c r="C165" i="8"/>
  <c r="C164" i="8"/>
  <c r="C163" i="8"/>
  <c r="C162" i="8"/>
  <c r="C161" i="8"/>
  <c r="C160" i="8"/>
  <c r="C159" i="8"/>
  <c r="C158" i="8"/>
  <c r="C157" i="8"/>
  <c r="C156" i="8"/>
  <c r="C155" i="8"/>
  <c r="C154" i="8"/>
  <c r="C153" i="8"/>
  <c r="C152" i="8"/>
  <c r="C151" i="8"/>
  <c r="C150" i="8"/>
  <c r="C149" i="8"/>
  <c r="C148" i="8"/>
  <c r="C147" i="8"/>
  <c r="C146" i="8"/>
  <c r="C145" i="8"/>
  <c r="C144" i="8"/>
  <c r="C143" i="8"/>
  <c r="C142" i="8"/>
  <c r="C141" i="8"/>
  <c r="C140" i="8"/>
  <c r="C139" i="8"/>
  <c r="C138" i="8"/>
  <c r="C137" i="8"/>
  <c r="C136" i="8"/>
  <c r="C135" i="8"/>
  <c r="C134" i="8"/>
  <c r="C133" i="8"/>
  <c r="C132" i="8"/>
  <c r="C131" i="8"/>
  <c r="C130" i="8"/>
  <c r="C129" i="8"/>
  <c r="C128" i="8"/>
  <c r="C127" i="8"/>
  <c r="C126" i="8"/>
  <c r="C125" i="8"/>
  <c r="C124" i="8"/>
  <c r="C123" i="8"/>
  <c r="C122" i="8"/>
  <c r="C121" i="8"/>
  <c r="C120" i="8"/>
  <c r="C119" i="8"/>
  <c r="C118" i="8"/>
  <c r="C117" i="8"/>
  <c r="C116" i="8"/>
  <c r="C115" i="8"/>
  <c r="C114" i="8"/>
  <c r="C113" i="8"/>
  <c r="C112" i="8"/>
  <c r="C111" i="8"/>
  <c r="C110" i="8"/>
  <c r="C109" i="8"/>
  <c r="C108" i="8"/>
  <c r="C107" i="8"/>
  <c r="C106" i="8"/>
  <c r="C105" i="8"/>
  <c r="C104" i="8"/>
  <c r="C103" i="8"/>
  <c r="C102" i="8"/>
  <c r="C101" i="8"/>
  <c r="C100" i="8"/>
  <c r="C99" i="8"/>
  <c r="C98" i="8"/>
  <c r="C97" i="8"/>
  <c r="C96" i="8"/>
  <c r="C95" i="8"/>
  <c r="C94" i="8"/>
  <c r="C93" i="8"/>
  <c r="C92" i="8"/>
  <c r="C91" i="8"/>
  <c r="C90" i="8"/>
  <c r="C89" i="8"/>
  <c r="C88" i="8"/>
  <c r="C87" i="8"/>
  <c r="C86" i="8"/>
  <c r="C85" i="8"/>
  <c r="C84" i="8"/>
  <c r="C83" i="8"/>
  <c r="C82" i="8"/>
  <c r="C81" i="8"/>
  <c r="C80" i="8"/>
  <c r="C79" i="8"/>
  <c r="C78" i="8"/>
  <c r="C77" i="8"/>
  <c r="C76" i="8"/>
  <c r="C75" i="8"/>
  <c r="C74" i="8"/>
  <c r="C73" i="8"/>
  <c r="C72" i="8"/>
  <c r="C71" i="8"/>
  <c r="C70" i="8"/>
  <c r="C69" i="8"/>
  <c r="C68" i="8"/>
  <c r="C67" i="8"/>
  <c r="C66" i="8"/>
  <c r="C65" i="8"/>
  <c r="C64" i="8"/>
  <c r="C63" i="8"/>
  <c r="C62" i="8"/>
  <c r="C61" i="8"/>
  <c r="C60" i="8"/>
  <c r="C59" i="8"/>
  <c r="C58" i="8"/>
  <c r="C57" i="8"/>
  <c r="C56" i="8"/>
  <c r="C55" i="8"/>
  <c r="C54" i="8"/>
  <c r="C53" i="8"/>
  <c r="C52" i="8"/>
  <c r="C51" i="8"/>
  <c r="C50" i="8"/>
  <c r="C49" i="8"/>
  <c r="C48" i="8"/>
  <c r="C47" i="8"/>
  <c r="C46" i="8"/>
  <c r="C45" i="8"/>
  <c r="C44" i="8"/>
  <c r="C43" i="8"/>
  <c r="C42" i="8"/>
  <c r="C41" i="8"/>
  <c r="C40" i="8"/>
  <c r="C39" i="8"/>
  <c r="C38" i="8"/>
  <c r="C37" i="8"/>
  <c r="C36" i="8"/>
  <c r="C35" i="8"/>
  <c r="C34" i="8"/>
  <c r="C33" i="8"/>
  <c r="C32" i="8"/>
  <c r="C31" i="8"/>
  <c r="C30" i="8"/>
  <c r="C29" i="8"/>
  <c r="C28" i="8"/>
  <c r="C27" i="8"/>
  <c r="C26" i="8"/>
  <c r="C25" i="8"/>
  <c r="C24" i="8"/>
  <c r="C23" i="8"/>
  <c r="C22" i="8"/>
  <c r="C21" i="8"/>
  <c r="C20" i="8"/>
  <c r="C19" i="8"/>
  <c r="C18" i="8"/>
  <c r="C17" i="8"/>
  <c r="C16" i="8"/>
  <c r="C15" i="8"/>
  <c r="C14" i="8"/>
  <c r="C13" i="8"/>
  <c r="C12" i="8"/>
  <c r="C11" i="8"/>
  <c r="C10" i="8"/>
  <c r="C9" i="8"/>
  <c r="C8" i="8"/>
  <c r="C7" i="8"/>
  <c r="C6" i="8"/>
  <c r="C5" i="8"/>
  <c r="C4" i="8"/>
  <c r="C3" i="8"/>
  <c r="C2" i="8"/>
  <c r="E285" i="7"/>
  <c r="E275" i="24" a="1"/>
  <c r="E275" i="24" s="1"/>
  <c r="D275" i="24" a="1"/>
  <c r="D275" i="24" s="1"/>
  <c r="C310" i="7"/>
  <c r="C308" i="7"/>
  <c r="C306" i="7"/>
  <c r="C304" i="7"/>
  <c r="C302" i="7"/>
  <c r="C298" i="7"/>
  <c r="C296" i="7"/>
  <c r="C294" i="7"/>
  <c r="C292" i="7"/>
  <c r="C290" i="7"/>
  <c r="C288" i="7"/>
  <c r="D286" i="7"/>
  <c r="C273" i="7"/>
  <c r="C272" i="7"/>
  <c r="C271" i="7"/>
  <c r="C270" i="7"/>
  <c r="C269" i="7"/>
  <c r="C268" i="7"/>
  <c r="C267" i="7"/>
  <c r="C266" i="7"/>
  <c r="C265" i="7"/>
  <c r="C264" i="7"/>
  <c r="C263" i="7"/>
  <c r="C262" i="7"/>
  <c r="C261" i="7"/>
  <c r="C260" i="7"/>
  <c r="C259" i="7"/>
  <c r="C258" i="7"/>
  <c r="C257" i="7"/>
  <c r="C256" i="7"/>
  <c r="C255" i="7"/>
  <c r="C254" i="7"/>
  <c r="C253" i="7"/>
  <c r="C252" i="7"/>
  <c r="C251" i="7"/>
  <c r="C250" i="7"/>
  <c r="C249" i="7"/>
  <c r="C248" i="7"/>
  <c r="C247" i="7"/>
  <c r="C246" i="7"/>
  <c r="C245" i="7"/>
  <c r="C244" i="7"/>
  <c r="C243" i="7"/>
  <c r="C242" i="7"/>
  <c r="C241" i="7"/>
  <c r="C240" i="7"/>
  <c r="C239" i="7"/>
  <c r="C238" i="7"/>
  <c r="C237" i="7"/>
  <c r="C236" i="7"/>
  <c r="C235" i="7"/>
  <c r="C234" i="7"/>
  <c r="C233" i="7"/>
  <c r="C232" i="7"/>
  <c r="C231" i="7"/>
  <c r="C230" i="7"/>
  <c r="C229" i="7"/>
  <c r="C228" i="7"/>
  <c r="C227" i="7"/>
  <c r="C226" i="7"/>
  <c r="C225" i="7"/>
  <c r="C224" i="7"/>
  <c r="C223" i="7"/>
  <c r="C222" i="7"/>
  <c r="C221" i="7"/>
  <c r="C220" i="7"/>
  <c r="C219" i="7"/>
  <c r="C218" i="7"/>
  <c r="C217" i="7"/>
  <c r="C216" i="7"/>
  <c r="C215" i="7"/>
  <c r="C214" i="7"/>
  <c r="C213" i="7"/>
  <c r="C212" i="7"/>
  <c r="C211" i="7"/>
  <c r="C210" i="7"/>
  <c r="C209" i="7"/>
  <c r="C208" i="7"/>
  <c r="C207" i="7"/>
  <c r="C206" i="7"/>
  <c r="C205" i="7"/>
  <c r="C204" i="7"/>
  <c r="C203" i="7"/>
  <c r="C202" i="7"/>
  <c r="C201" i="7"/>
  <c r="C200" i="7"/>
  <c r="C199" i="7"/>
  <c r="C198" i="7"/>
  <c r="C197" i="7"/>
  <c r="C196" i="7"/>
  <c r="C195" i="7"/>
  <c r="C194" i="7"/>
  <c r="C193" i="7"/>
  <c r="C192" i="7"/>
  <c r="C191" i="7"/>
  <c r="C190" i="7"/>
  <c r="C189" i="7"/>
  <c r="C188" i="7"/>
  <c r="C187" i="7"/>
  <c r="C186" i="7"/>
  <c r="C185" i="7"/>
  <c r="C184" i="7"/>
  <c r="C183" i="7"/>
  <c r="C182" i="7"/>
  <c r="C181" i="7"/>
  <c r="C180" i="7"/>
  <c r="C179" i="7"/>
  <c r="C178" i="7"/>
  <c r="C177" i="7"/>
  <c r="C176" i="7"/>
  <c r="C175" i="7"/>
  <c r="C174" i="7"/>
  <c r="C173" i="7"/>
  <c r="C172" i="7"/>
  <c r="C171" i="7"/>
  <c r="C170" i="7"/>
  <c r="C169" i="7"/>
  <c r="C168" i="7"/>
  <c r="C167" i="7"/>
  <c r="C166" i="7"/>
  <c r="C165" i="7"/>
  <c r="C164" i="7"/>
  <c r="C163" i="7"/>
  <c r="C162" i="7"/>
  <c r="C161" i="7"/>
  <c r="C160" i="7"/>
  <c r="C159" i="7"/>
  <c r="C158" i="7"/>
  <c r="C157" i="7"/>
  <c r="C156" i="7"/>
  <c r="C155" i="7"/>
  <c r="C154" i="7"/>
  <c r="C153" i="7"/>
  <c r="C152" i="7"/>
  <c r="C151" i="7"/>
  <c r="C150" i="7"/>
  <c r="C149" i="7"/>
  <c r="C148" i="7"/>
  <c r="C147" i="7"/>
  <c r="C146" i="7"/>
  <c r="C145" i="7"/>
  <c r="C144" i="7"/>
  <c r="C143" i="7"/>
  <c r="C142" i="7"/>
  <c r="C141" i="7"/>
  <c r="C140" i="7"/>
  <c r="C139" i="7"/>
  <c r="C138" i="7"/>
  <c r="C137" i="7"/>
  <c r="C136" i="7"/>
  <c r="C135" i="7"/>
  <c r="C134" i="7"/>
  <c r="C133" i="7"/>
  <c r="C132" i="7"/>
  <c r="C131" i="7"/>
  <c r="C130" i="7"/>
  <c r="C129" i="7"/>
  <c r="C128" i="7"/>
  <c r="C127" i="7"/>
  <c r="C126" i="7"/>
  <c r="C125" i="7"/>
  <c r="C124" i="7"/>
  <c r="C123" i="7"/>
  <c r="C122" i="7"/>
  <c r="C121" i="7"/>
  <c r="C120" i="7"/>
  <c r="C119" i="7"/>
  <c r="C118" i="7"/>
  <c r="C117" i="7"/>
  <c r="C116" i="7"/>
  <c r="C115" i="7"/>
  <c r="C114" i="7"/>
  <c r="C113" i="7"/>
  <c r="C112" i="7"/>
  <c r="C111" i="7"/>
  <c r="C110" i="7"/>
  <c r="C109" i="7"/>
  <c r="C108" i="7"/>
  <c r="C107" i="7"/>
  <c r="C106" i="7"/>
  <c r="C105" i="7"/>
  <c r="C104" i="7"/>
  <c r="C103" i="7"/>
  <c r="C102" i="7"/>
  <c r="C101" i="7"/>
  <c r="C100" i="7"/>
  <c r="C99" i="7"/>
  <c r="C98" i="7"/>
  <c r="C97" i="7"/>
  <c r="C96" i="7"/>
  <c r="C95" i="7"/>
  <c r="C94" i="7"/>
  <c r="C93" i="7"/>
  <c r="C92" i="7"/>
  <c r="C91" i="7"/>
  <c r="C90" i="7"/>
  <c r="C89" i="7"/>
  <c r="C88" i="7"/>
  <c r="C87" i="7"/>
  <c r="C86" i="7"/>
  <c r="C85" i="7"/>
  <c r="C84" i="7"/>
  <c r="C83" i="7"/>
  <c r="C82" i="7"/>
  <c r="C81" i="7"/>
  <c r="C80" i="7"/>
  <c r="C79" i="7"/>
  <c r="C78" i="7"/>
  <c r="C77" i="7"/>
  <c r="C76" i="7"/>
  <c r="C75" i="7"/>
  <c r="C74" i="7"/>
  <c r="C73" i="7"/>
  <c r="C72" i="7"/>
  <c r="C71" i="7"/>
  <c r="C70" i="7"/>
  <c r="C69" i="7"/>
  <c r="C68" i="7"/>
  <c r="C67" i="7"/>
  <c r="C66" i="7"/>
  <c r="C65" i="7"/>
  <c r="C64" i="7"/>
  <c r="C63" i="7"/>
  <c r="C62" i="7"/>
  <c r="C61" i="7"/>
  <c r="C60" i="7"/>
  <c r="C59" i="7"/>
  <c r="C58" i="7"/>
  <c r="C57" i="7"/>
  <c r="C56" i="7"/>
  <c r="C55" i="7"/>
  <c r="C54" i="7"/>
  <c r="C53" i="7"/>
  <c r="C52" i="7"/>
  <c r="C51" i="7"/>
  <c r="C50" i="7"/>
  <c r="C49" i="7"/>
  <c r="C48" i="7"/>
  <c r="C47" i="7"/>
  <c r="C46" i="7"/>
  <c r="C45" i="7"/>
  <c r="C44" i="7"/>
  <c r="C43" i="7"/>
  <c r="C42" i="7"/>
  <c r="C41" i="7"/>
  <c r="C40" i="7"/>
  <c r="C39" i="7"/>
  <c r="C38" i="7"/>
  <c r="C37" i="7"/>
  <c r="C36" i="7"/>
  <c r="C35" i="7"/>
  <c r="C34" i="7"/>
  <c r="C33" i="7"/>
  <c r="C32" i="7"/>
  <c r="C31" i="7"/>
  <c r="C30" i="7"/>
  <c r="C29" i="7"/>
  <c r="C28" i="7"/>
  <c r="C27" i="7"/>
  <c r="C26" i="7"/>
  <c r="C25" i="7"/>
  <c r="C24" i="7"/>
  <c r="C23" i="7"/>
  <c r="C22" i="7"/>
  <c r="C21" i="7"/>
  <c r="C20" i="7"/>
  <c r="C19" i="7"/>
  <c r="C18" i="7"/>
  <c r="C17" i="7"/>
  <c r="C16" i="7"/>
  <c r="C15" i="7"/>
  <c r="C14" i="7"/>
  <c r="C13" i="7"/>
  <c r="C12" i="7"/>
  <c r="C11" i="7"/>
  <c r="C10" i="7"/>
  <c r="C9" i="7"/>
  <c r="C8" i="7"/>
  <c r="C7" i="7"/>
  <c r="C6" i="7"/>
  <c r="C5" i="7"/>
  <c r="C4" i="7"/>
  <c r="C3" i="7"/>
  <c r="C2" i="7"/>
  <c r="I164" i="35" a="1"/>
  <c r="I164" i="35" s="1"/>
  <c r="A165" i="34" s="1"/>
  <c r="H164" i="35" a="1"/>
  <c r="H164" i="35" s="1"/>
  <c r="E173" i="34" s="1"/>
  <c r="G164" i="35" a="1"/>
  <c r="G164" i="35" s="1"/>
  <c r="A164" i="34" s="1"/>
  <c r="F164" i="35" a="1"/>
  <c r="F164" i="35" s="1"/>
  <c r="E164" i="35" a="1"/>
  <c r="E164" i="35" s="1"/>
  <c r="D164" i="35" a="1"/>
  <c r="D164" i="35" s="1"/>
  <c r="C198" i="34"/>
  <c r="C196" i="34"/>
  <c r="C194" i="34"/>
  <c r="C192" i="34"/>
  <c r="C190" i="34"/>
  <c r="C186" i="34"/>
  <c r="C184" i="34"/>
  <c r="C182" i="34"/>
  <c r="C180" i="34"/>
  <c r="C178" i="34"/>
  <c r="C176" i="34"/>
  <c r="D174" i="34"/>
  <c r="A163" i="34"/>
  <c r="C161" i="34"/>
  <c r="C132" i="34"/>
  <c r="C131" i="34"/>
  <c r="C130" i="34"/>
  <c r="C129" i="34"/>
  <c r="C128" i="34"/>
  <c r="C127" i="34"/>
  <c r="C126" i="34"/>
  <c r="C125" i="34"/>
  <c r="C124" i="34"/>
  <c r="C123" i="34"/>
  <c r="C122" i="34"/>
  <c r="C121" i="34"/>
  <c r="C120" i="34"/>
  <c r="C119" i="34"/>
  <c r="C118" i="34"/>
  <c r="C117" i="34"/>
  <c r="C116" i="34"/>
  <c r="C115" i="34"/>
  <c r="C114" i="34"/>
  <c r="C113" i="34"/>
  <c r="C112" i="34"/>
  <c r="C111" i="34"/>
  <c r="C110" i="34"/>
  <c r="C109" i="34"/>
  <c r="C108" i="34"/>
  <c r="C107" i="34"/>
  <c r="C106" i="34"/>
  <c r="C103" i="34"/>
  <c r="C102" i="34"/>
  <c r="C101" i="34"/>
  <c r="C100" i="34"/>
  <c r="C99" i="34"/>
  <c r="C98" i="34"/>
  <c r="C97" i="34"/>
  <c r="C96" i="34"/>
  <c r="C95" i="34"/>
  <c r="C94" i="34"/>
  <c r="C93" i="34"/>
  <c r="C92" i="34"/>
  <c r="C91" i="34"/>
  <c r="C90" i="34"/>
  <c r="C89" i="34"/>
  <c r="C88" i="34"/>
  <c r="C87" i="34"/>
  <c r="C86" i="34"/>
  <c r="C85" i="34"/>
  <c r="C84" i="34"/>
  <c r="C83" i="34"/>
  <c r="C82" i="34"/>
  <c r="C81" i="34"/>
  <c r="C80" i="34"/>
  <c r="C79" i="34"/>
  <c r="C78" i="34"/>
  <c r="C77" i="34"/>
  <c r="C76" i="34"/>
  <c r="C75" i="34"/>
  <c r="C74" i="34"/>
  <c r="C73" i="34"/>
  <c r="C72" i="34"/>
  <c r="C71" i="34"/>
  <c r="C70" i="34"/>
  <c r="C69" i="34"/>
  <c r="C68" i="34"/>
  <c r="C67" i="34"/>
  <c r="C66" i="34"/>
  <c r="C65" i="34"/>
  <c r="C64" i="34"/>
  <c r="C63" i="34"/>
  <c r="C62" i="34"/>
  <c r="C61" i="34"/>
  <c r="C60" i="34"/>
  <c r="C59" i="34"/>
  <c r="C58" i="34"/>
  <c r="C57" i="34"/>
  <c r="C56" i="34"/>
  <c r="C55" i="34"/>
  <c r="C54" i="34"/>
  <c r="C53" i="34"/>
  <c r="C52" i="34"/>
  <c r="C51" i="34"/>
  <c r="C50" i="34"/>
  <c r="C49" i="34"/>
  <c r="C48" i="34"/>
  <c r="C47" i="34"/>
  <c r="C46" i="34"/>
  <c r="C45" i="34"/>
  <c r="C44" i="34"/>
  <c r="C43" i="34"/>
  <c r="C42" i="34"/>
  <c r="C41" i="34"/>
  <c r="C40" i="34"/>
  <c r="C39" i="34"/>
  <c r="C38" i="34"/>
  <c r="C37" i="34"/>
  <c r="C36" i="34"/>
  <c r="C35" i="34"/>
  <c r="C34" i="34"/>
  <c r="C33" i="34"/>
  <c r="C32" i="34"/>
  <c r="C31" i="34"/>
  <c r="C30" i="34"/>
  <c r="C29" i="34"/>
  <c r="C28" i="34"/>
  <c r="C27" i="34"/>
  <c r="C26" i="34"/>
  <c r="C25" i="34"/>
  <c r="C24" i="34"/>
  <c r="C23" i="34"/>
  <c r="C22" i="34"/>
  <c r="C21" i="34"/>
  <c r="C20" i="34"/>
  <c r="C19" i="34"/>
  <c r="C18" i="34"/>
  <c r="C17" i="34"/>
  <c r="C16" i="34"/>
  <c r="C15" i="34"/>
  <c r="C14" i="34"/>
  <c r="C13" i="34"/>
  <c r="C12" i="34"/>
  <c r="C11" i="34"/>
  <c r="C10" i="34"/>
  <c r="C9" i="34"/>
  <c r="C8" i="34"/>
  <c r="C7" i="34"/>
  <c r="C6" i="34"/>
  <c r="C5" i="34"/>
  <c r="C4" i="34"/>
  <c r="C3" i="34"/>
  <c r="C2" i="34"/>
  <c r="K212" i="33" a="1"/>
  <c r="K212" i="33" s="1"/>
  <c r="A211" i="32" s="1"/>
  <c r="I212" i="33" a="1"/>
  <c r="I212" i="33" s="1"/>
  <c r="A210" i="32" s="1"/>
  <c r="H212" i="33" a="1"/>
  <c r="H212" i="33" s="1"/>
  <c r="G212" i="33" a="1"/>
  <c r="G212" i="33" s="1"/>
  <c r="F212" i="33" a="1"/>
  <c r="F212" i="33" s="1"/>
  <c r="E212" i="33" a="1"/>
  <c r="E212" i="33" s="1"/>
  <c r="D212" i="33" a="1"/>
  <c r="D212" i="33" s="1"/>
  <c r="J205" i="33"/>
  <c r="J204" i="33"/>
  <c r="J203" i="33"/>
  <c r="J202" i="33"/>
  <c r="J201" i="33"/>
  <c r="J200" i="33"/>
  <c r="J199" i="33"/>
  <c r="J212" i="33" s="1" a="1"/>
  <c r="J212" i="33" s="1"/>
  <c r="E219" i="32" s="1"/>
  <c r="J198" i="33"/>
  <c r="C244" i="32"/>
  <c r="C242" i="32"/>
  <c r="C240" i="32"/>
  <c r="C238" i="32"/>
  <c r="C236" i="32"/>
  <c r="C232" i="32"/>
  <c r="C230" i="32"/>
  <c r="C228" i="32"/>
  <c r="C226" i="32"/>
  <c r="C224" i="32"/>
  <c r="C222" i="32"/>
  <c r="D220" i="32"/>
  <c r="C207" i="32"/>
  <c r="C206" i="32"/>
  <c r="C205" i="32"/>
  <c r="C204" i="32"/>
  <c r="C203" i="32"/>
  <c r="C202" i="32"/>
  <c r="C201" i="32"/>
  <c r="C200" i="32"/>
  <c r="C199" i="32"/>
  <c r="C198" i="32"/>
  <c r="C197" i="32"/>
  <c r="C196" i="32"/>
  <c r="C195" i="32"/>
  <c r="C194" i="32"/>
  <c r="C193" i="32"/>
  <c r="C192" i="32"/>
  <c r="C191" i="32"/>
  <c r="C190" i="32"/>
  <c r="C189" i="32"/>
  <c r="C188" i="32"/>
  <c r="C187" i="32"/>
  <c r="C186" i="32"/>
  <c r="C185" i="32"/>
  <c r="C184" i="32"/>
  <c r="C183" i="32"/>
  <c r="C182" i="32"/>
  <c r="C181" i="32"/>
  <c r="C180" i="32"/>
  <c r="C179" i="32"/>
  <c r="C178" i="32"/>
  <c r="C177" i="32"/>
  <c r="C176" i="32"/>
  <c r="C175" i="32"/>
  <c r="C174" i="32"/>
  <c r="C173" i="32"/>
  <c r="C172" i="32"/>
  <c r="C171" i="32"/>
  <c r="C170" i="32"/>
  <c r="C169" i="32"/>
  <c r="C168" i="32"/>
  <c r="C167" i="32"/>
  <c r="C166" i="32"/>
  <c r="C165" i="32"/>
  <c r="C164" i="32"/>
  <c r="C163" i="32"/>
  <c r="C162" i="32"/>
  <c r="C161" i="32"/>
  <c r="C160" i="32"/>
  <c r="C159" i="32"/>
  <c r="C158" i="32"/>
  <c r="C157" i="32"/>
  <c r="C156" i="32"/>
  <c r="C155" i="32"/>
  <c r="C154" i="32"/>
  <c r="C153" i="32"/>
  <c r="C152" i="32"/>
  <c r="C151" i="32"/>
  <c r="C150" i="32"/>
  <c r="C149" i="32"/>
  <c r="C148" i="32"/>
  <c r="C147" i="32"/>
  <c r="C146" i="32"/>
  <c r="C145" i="32"/>
  <c r="C144" i="32"/>
  <c r="C143" i="32"/>
  <c r="C142" i="32"/>
  <c r="C141" i="32"/>
  <c r="C140" i="32"/>
  <c r="C139" i="32"/>
  <c r="C138" i="32"/>
  <c r="C137" i="32"/>
  <c r="C136" i="32"/>
  <c r="C135" i="32"/>
  <c r="C134" i="32"/>
  <c r="C133" i="32"/>
  <c r="C132" i="32"/>
  <c r="C131" i="32"/>
  <c r="C130" i="32"/>
  <c r="C129" i="32"/>
  <c r="C128" i="32"/>
  <c r="C127" i="32"/>
  <c r="C126" i="32"/>
  <c r="C125" i="32"/>
  <c r="C124" i="32"/>
  <c r="C123" i="32"/>
  <c r="C122" i="32"/>
  <c r="C121" i="32"/>
  <c r="C120" i="32"/>
  <c r="C119" i="32"/>
  <c r="C118" i="32"/>
  <c r="C117" i="32"/>
  <c r="C116" i="32"/>
  <c r="C115" i="32"/>
  <c r="C114" i="32"/>
  <c r="C113" i="32"/>
  <c r="C112" i="32"/>
  <c r="C111" i="32"/>
  <c r="C110" i="32"/>
  <c r="C109" i="32"/>
  <c r="C108" i="32"/>
  <c r="C107" i="32"/>
  <c r="C106" i="32"/>
  <c r="C105" i="32"/>
  <c r="C104" i="32"/>
  <c r="C103" i="32"/>
  <c r="C102" i="32"/>
  <c r="C101" i="32"/>
  <c r="C100" i="32"/>
  <c r="C99" i="32"/>
  <c r="C98" i="32"/>
  <c r="C97" i="32"/>
  <c r="C96" i="32"/>
  <c r="C95" i="32"/>
  <c r="C94" i="32"/>
  <c r="C93" i="32"/>
  <c r="C92" i="32"/>
  <c r="C91" i="32"/>
  <c r="C90" i="32"/>
  <c r="C89" i="32"/>
  <c r="C88" i="32"/>
  <c r="C87" i="32"/>
  <c r="C86" i="32"/>
  <c r="C85" i="32"/>
  <c r="C84" i="32"/>
  <c r="C83" i="32"/>
  <c r="C82" i="32"/>
  <c r="C81" i="32"/>
  <c r="C80" i="32"/>
  <c r="C79" i="32"/>
  <c r="C78" i="32"/>
  <c r="C77" i="32"/>
  <c r="C76" i="32"/>
  <c r="C75" i="32"/>
  <c r="C74" i="32"/>
  <c r="C73" i="32"/>
  <c r="C72" i="32"/>
  <c r="C71" i="32"/>
  <c r="C70" i="32"/>
  <c r="C69" i="32"/>
  <c r="C68" i="32"/>
  <c r="C67" i="32"/>
  <c r="C66" i="32"/>
  <c r="C65" i="32"/>
  <c r="C64" i="32"/>
  <c r="C63" i="32"/>
  <c r="C62" i="32"/>
  <c r="C61" i="32"/>
  <c r="C60" i="32"/>
  <c r="C59" i="32"/>
  <c r="C58" i="32"/>
  <c r="C57" i="32"/>
  <c r="C56" i="32"/>
  <c r="C55" i="32"/>
  <c r="C54" i="32"/>
  <c r="C53" i="32"/>
  <c r="C52" i="32"/>
  <c r="C51" i="32"/>
  <c r="C50" i="32"/>
  <c r="C49" i="32"/>
  <c r="C48" i="32"/>
  <c r="C47" i="32"/>
  <c r="C46" i="32"/>
  <c r="C45" i="32"/>
  <c r="C44" i="32"/>
  <c r="C43" i="32"/>
  <c r="C42" i="32"/>
  <c r="C41" i="32"/>
  <c r="C40" i="32"/>
  <c r="C39" i="32"/>
  <c r="C38" i="32"/>
  <c r="C37" i="32"/>
  <c r="C36" i="32"/>
  <c r="C35" i="32"/>
  <c r="C34" i="32"/>
  <c r="C33" i="32"/>
  <c r="C32" i="32"/>
  <c r="C31" i="32"/>
  <c r="C30" i="32"/>
  <c r="C29" i="32"/>
  <c r="C28" i="32"/>
  <c r="C27" i="32"/>
  <c r="C26" i="32"/>
  <c r="C25" i="32"/>
  <c r="C24" i="32"/>
  <c r="C23" i="32"/>
  <c r="C22" i="32"/>
  <c r="C21" i="32"/>
  <c r="C20" i="32"/>
  <c r="C19" i="32"/>
  <c r="C18" i="32"/>
  <c r="C17" i="32"/>
  <c r="C16" i="32"/>
  <c r="C15" i="32"/>
  <c r="C14" i="32"/>
  <c r="C13" i="32"/>
  <c r="C12" i="32"/>
  <c r="C11" i="32"/>
  <c r="C10" i="32"/>
  <c r="C9" i="32"/>
  <c r="C8" i="32"/>
  <c r="C7" i="32"/>
  <c r="C6" i="32"/>
  <c r="C5" i="32"/>
  <c r="C4" i="32"/>
  <c r="C3" i="32"/>
  <c r="C2" i="32"/>
  <c r="M198" i="30" a="1"/>
  <c r="M198" i="30" s="1"/>
  <c r="A194" i="31" s="1"/>
  <c r="L198" i="30" a="1"/>
  <c r="L198" i="30" s="1"/>
  <c r="K198" i="30" a="1"/>
  <c r="K198" i="30" s="1"/>
  <c r="A195" i="31" s="1"/>
  <c r="J198" i="30" a="1"/>
  <c r="J198" i="30" s="1"/>
  <c r="I198" i="30" a="1"/>
  <c r="I198" i="30" s="1"/>
  <c r="H198" i="30" a="1"/>
  <c r="H198" i="30" s="1"/>
  <c r="G198" i="30" a="1"/>
  <c r="G198" i="30" s="1"/>
  <c r="F198" i="30" a="1"/>
  <c r="F198" i="30" s="1"/>
  <c r="E198" i="30" a="1"/>
  <c r="E198" i="30" s="1"/>
  <c r="D198" i="30" a="1"/>
  <c r="D198" i="30" s="1"/>
  <c r="N154" i="30"/>
  <c r="N153" i="30"/>
  <c r="N152" i="30"/>
  <c r="N198" i="30" s="1" a="1"/>
  <c r="N198" i="30" s="1"/>
  <c r="E203" i="31" s="1"/>
  <c r="C228" i="31"/>
  <c r="C226" i="31"/>
  <c r="C224" i="31"/>
  <c r="C222" i="31"/>
  <c r="C220" i="31"/>
  <c r="C216" i="31"/>
  <c r="C214" i="31"/>
  <c r="C212" i="31"/>
  <c r="C210" i="31"/>
  <c r="C208" i="31"/>
  <c r="C206" i="31"/>
  <c r="D204" i="31"/>
  <c r="C191" i="31"/>
  <c r="C190" i="31"/>
  <c r="C189" i="31"/>
  <c r="C188" i="31"/>
  <c r="C187" i="31"/>
  <c r="C186" i="31"/>
  <c r="C185" i="31"/>
  <c r="C184" i="31"/>
  <c r="C183" i="31"/>
  <c r="C182" i="31"/>
  <c r="C181" i="31"/>
  <c r="C180" i="31"/>
  <c r="C179" i="31"/>
  <c r="C178" i="31"/>
  <c r="C177" i="31"/>
  <c r="C176" i="31"/>
  <c r="C175" i="31"/>
  <c r="C174" i="31"/>
  <c r="C173" i="31"/>
  <c r="C172" i="31"/>
  <c r="C171" i="31"/>
  <c r="C170" i="31"/>
  <c r="C169" i="31"/>
  <c r="C168" i="31"/>
  <c r="C167" i="31"/>
  <c r="C166" i="31"/>
  <c r="C165" i="31"/>
  <c r="C164" i="31"/>
  <c r="C163" i="31"/>
  <c r="C162" i="31"/>
  <c r="C161" i="31"/>
  <c r="C160" i="31"/>
  <c r="C159" i="31"/>
  <c r="C158" i="31"/>
  <c r="C157" i="31"/>
  <c r="C156" i="31"/>
  <c r="C155" i="31"/>
  <c r="C154" i="31"/>
  <c r="C153" i="31"/>
  <c r="C152" i="31"/>
  <c r="C151" i="31"/>
  <c r="C150" i="31"/>
  <c r="C149" i="31"/>
  <c r="C148" i="31"/>
  <c r="C147" i="31"/>
  <c r="C146" i="31"/>
  <c r="C145" i="31"/>
  <c r="C144" i="31"/>
  <c r="C143" i="31"/>
  <c r="C142" i="31"/>
  <c r="C141" i="31"/>
  <c r="C140" i="31"/>
  <c r="C139" i="31"/>
  <c r="C138" i="31"/>
  <c r="C137" i="31"/>
  <c r="C136" i="31"/>
  <c r="C135" i="31"/>
  <c r="C134" i="31"/>
  <c r="C133" i="31"/>
  <c r="C132" i="31"/>
  <c r="C131" i="31"/>
  <c r="C130" i="31"/>
  <c r="C129" i="31"/>
  <c r="C128" i="31"/>
  <c r="C127" i="31"/>
  <c r="C126" i="31"/>
  <c r="C125" i="31"/>
  <c r="C124" i="31"/>
  <c r="C123" i="31"/>
  <c r="C122" i="31"/>
  <c r="C121" i="31"/>
  <c r="C120" i="31"/>
  <c r="C119" i="31"/>
  <c r="C118" i="31"/>
  <c r="C117" i="31"/>
  <c r="C116" i="31"/>
  <c r="C115" i="31"/>
  <c r="C114" i="31"/>
  <c r="C113" i="31"/>
  <c r="C112" i="31"/>
  <c r="C111" i="31"/>
  <c r="C110" i="31"/>
  <c r="C109" i="31"/>
  <c r="C108" i="31"/>
  <c r="C107" i="31"/>
  <c r="C106" i="31"/>
  <c r="C105" i="31"/>
  <c r="C104" i="31"/>
  <c r="C103" i="31"/>
  <c r="C102" i="31"/>
  <c r="C101" i="31"/>
  <c r="C100" i="31"/>
  <c r="C99" i="31"/>
  <c r="C98" i="31"/>
  <c r="C97" i="31"/>
  <c r="C96" i="31"/>
  <c r="C95" i="31"/>
  <c r="C94" i="31"/>
  <c r="C93" i="31"/>
  <c r="C92" i="31"/>
  <c r="C91" i="31"/>
  <c r="C90" i="31"/>
  <c r="C89" i="31"/>
  <c r="C88" i="31"/>
  <c r="C87" i="31"/>
  <c r="C86" i="31"/>
  <c r="C85" i="31"/>
  <c r="C84" i="31"/>
  <c r="C83" i="31"/>
  <c r="C82" i="31"/>
  <c r="C81" i="31"/>
  <c r="C80" i="31"/>
  <c r="C79" i="31"/>
  <c r="C78" i="31"/>
  <c r="C77" i="31"/>
  <c r="C76" i="31"/>
  <c r="C75" i="31"/>
  <c r="C74" i="31"/>
  <c r="C73" i="31"/>
  <c r="C72" i="31"/>
  <c r="C71" i="31"/>
  <c r="C70" i="31"/>
  <c r="C69" i="31"/>
  <c r="C68" i="31"/>
  <c r="C67" i="31"/>
  <c r="C66" i="31"/>
  <c r="C65" i="31"/>
  <c r="C64" i="31"/>
  <c r="C63" i="31"/>
  <c r="C62" i="31"/>
  <c r="C61" i="31"/>
  <c r="C60" i="31"/>
  <c r="C59" i="31"/>
  <c r="C58" i="31"/>
  <c r="C57" i="31"/>
  <c r="C56" i="31"/>
  <c r="C55" i="31"/>
  <c r="C54" i="31"/>
  <c r="C53" i="31"/>
  <c r="C52" i="31"/>
  <c r="C51" i="31"/>
  <c r="C50" i="31"/>
  <c r="C49" i="31"/>
  <c r="C48" i="31"/>
  <c r="C47" i="31"/>
  <c r="C46" i="31"/>
  <c r="C45" i="31"/>
  <c r="C44" i="31"/>
  <c r="C43" i="31"/>
  <c r="C42" i="31"/>
  <c r="C41" i="31"/>
  <c r="C40" i="31"/>
  <c r="C39" i="31"/>
  <c r="C38" i="31"/>
  <c r="C37" i="31"/>
  <c r="C36" i="31"/>
  <c r="C35" i="31"/>
  <c r="C34" i="31"/>
  <c r="C33" i="31"/>
  <c r="C32" i="31"/>
  <c r="C31" i="31"/>
  <c r="C30" i="31"/>
  <c r="C29" i="31"/>
  <c r="C28" i="31"/>
  <c r="C27" i="31"/>
  <c r="C26" i="31"/>
  <c r="C25" i="31"/>
  <c r="C24" i="31"/>
  <c r="C23" i="31"/>
  <c r="C22" i="31"/>
  <c r="C21" i="31"/>
  <c r="C20" i="31"/>
  <c r="C19" i="31"/>
  <c r="C18" i="31"/>
  <c r="C17" i="31"/>
  <c r="C16" i="31"/>
  <c r="C15" i="31"/>
  <c r="C14" i="31"/>
  <c r="C13" i="31"/>
  <c r="C12" i="31"/>
  <c r="C11" i="31"/>
  <c r="C10" i="31"/>
  <c r="C9" i="31"/>
  <c r="C8" i="31"/>
  <c r="C7" i="31"/>
  <c r="C6" i="31"/>
  <c r="C5" i="31"/>
  <c r="C4" i="31"/>
  <c r="C3" i="31"/>
  <c r="C2" i="31"/>
  <c r="C344" i="20"/>
  <c r="C342" i="20"/>
  <c r="C340" i="20"/>
  <c r="C338" i="20"/>
  <c r="C336" i="20"/>
  <c r="C332" i="20"/>
  <c r="C330" i="20"/>
  <c r="C328" i="20"/>
  <c r="C326" i="20"/>
  <c r="C324" i="20"/>
  <c r="C322" i="20"/>
  <c r="D320" i="20"/>
  <c r="C3" i="20"/>
  <c r="I348" i="29" a="1"/>
  <c r="I348" i="29" s="1"/>
  <c r="E356" i="28" s="1"/>
  <c r="H348" i="29" a="1"/>
  <c r="H348" i="29" s="1"/>
  <c r="A347" i="28" s="1"/>
  <c r="G348" i="29" a="1"/>
  <c r="G348" i="29" s="1"/>
  <c r="F348" i="29" a="1"/>
  <c r="F348" i="29" s="1"/>
  <c r="E348" i="29" a="1"/>
  <c r="E348" i="29" s="1"/>
  <c r="D348" i="29" a="1"/>
  <c r="D348" i="29" s="1"/>
  <c r="J105" i="29"/>
  <c r="J104" i="29"/>
  <c r="J103" i="29"/>
  <c r="J63" i="29"/>
  <c r="J62" i="29"/>
  <c r="C359" i="28"/>
  <c r="D357" i="28"/>
  <c r="A346" i="28"/>
  <c r="C344" i="28"/>
  <c r="C343" i="28"/>
  <c r="C342" i="28"/>
  <c r="C341" i="28"/>
  <c r="C340" i="28"/>
  <c r="C339" i="28"/>
  <c r="C338" i="28"/>
  <c r="C337" i="28"/>
  <c r="C336" i="28"/>
  <c r="C335" i="28"/>
  <c r="C334" i="28"/>
  <c r="C333" i="28"/>
  <c r="C332" i="28"/>
  <c r="C331" i="28"/>
  <c r="C330" i="28"/>
  <c r="C329" i="28"/>
  <c r="C328" i="28"/>
  <c r="C327" i="28"/>
  <c r="C326" i="28"/>
  <c r="C325" i="28"/>
  <c r="C324" i="28"/>
  <c r="C323" i="28"/>
  <c r="C322" i="28"/>
  <c r="C321" i="28"/>
  <c r="C320" i="28"/>
  <c r="C319" i="28"/>
  <c r="C318" i="28"/>
  <c r="C317" i="28"/>
  <c r="C316" i="28"/>
  <c r="C315" i="28"/>
  <c r="C314" i="28"/>
  <c r="C313" i="28"/>
  <c r="C312" i="28"/>
  <c r="C311" i="28"/>
  <c r="C310" i="28"/>
  <c r="C309" i="28"/>
  <c r="C308" i="28"/>
  <c r="C307" i="28"/>
  <c r="C306" i="28"/>
  <c r="C305" i="28"/>
  <c r="C304" i="28"/>
  <c r="C303" i="28"/>
  <c r="C302" i="28"/>
  <c r="C301" i="28"/>
  <c r="C300" i="28"/>
  <c r="C299" i="28"/>
  <c r="C298" i="28"/>
  <c r="C297" i="28"/>
  <c r="C296" i="28"/>
  <c r="C295" i="28"/>
  <c r="C294" i="28"/>
  <c r="C293" i="28"/>
  <c r="C292" i="28"/>
  <c r="C291" i="28"/>
  <c r="C290" i="28"/>
  <c r="C289" i="28"/>
  <c r="C288" i="28"/>
  <c r="C287" i="28"/>
  <c r="C286" i="28"/>
  <c r="C285" i="28"/>
  <c r="C284" i="28"/>
  <c r="C283" i="28"/>
  <c r="C282" i="28"/>
  <c r="C281" i="28"/>
  <c r="C280" i="28"/>
  <c r="C279" i="28"/>
  <c r="C278" i="28"/>
  <c r="C277" i="28"/>
  <c r="C276" i="28"/>
  <c r="C275" i="28"/>
  <c r="C274" i="28"/>
  <c r="C273" i="28"/>
  <c r="C272" i="28"/>
  <c r="C271" i="28"/>
  <c r="C270" i="28"/>
  <c r="C269" i="28"/>
  <c r="C268" i="28"/>
  <c r="C267" i="28"/>
  <c r="C266" i="28"/>
  <c r="C265" i="28"/>
  <c r="C264" i="28"/>
  <c r="C263" i="28"/>
  <c r="C262" i="28"/>
  <c r="C261" i="28"/>
  <c r="C260" i="28"/>
  <c r="C259" i="28"/>
  <c r="C258" i="28"/>
  <c r="C257" i="28"/>
  <c r="C256" i="28"/>
  <c r="C255" i="28"/>
  <c r="C254" i="28"/>
  <c r="C253" i="28"/>
  <c r="C252" i="28"/>
  <c r="C251" i="28"/>
  <c r="C250" i="28"/>
  <c r="C249" i="28"/>
  <c r="C248" i="28"/>
  <c r="C247" i="28"/>
  <c r="C246" i="28"/>
  <c r="C245" i="28"/>
  <c r="C244" i="28"/>
  <c r="C243" i="28"/>
  <c r="C242" i="28"/>
  <c r="C241" i="28"/>
  <c r="C240" i="28"/>
  <c r="C239" i="28"/>
  <c r="C238" i="28"/>
  <c r="C237" i="28"/>
  <c r="C236" i="28"/>
  <c r="C235" i="28"/>
  <c r="C234" i="28"/>
  <c r="C233" i="28"/>
  <c r="C232" i="28"/>
  <c r="C231" i="28"/>
  <c r="C230" i="28"/>
  <c r="C229" i="28"/>
  <c r="C228" i="28"/>
  <c r="C227" i="28"/>
  <c r="C226" i="28"/>
  <c r="C225" i="28"/>
  <c r="C224" i="28"/>
  <c r="C223" i="28"/>
  <c r="C222" i="28"/>
  <c r="C221" i="28"/>
  <c r="C220" i="28"/>
  <c r="C219" i="28"/>
  <c r="C218" i="28"/>
  <c r="C217" i="28"/>
  <c r="C216" i="28"/>
  <c r="C215" i="28"/>
  <c r="C214" i="28"/>
  <c r="C213" i="28"/>
  <c r="C212" i="28"/>
  <c r="C211" i="28"/>
  <c r="C210" i="28"/>
  <c r="C209" i="28"/>
  <c r="C208" i="28"/>
  <c r="C207" i="28"/>
  <c r="C206" i="28"/>
  <c r="C205" i="28"/>
  <c r="C204" i="28"/>
  <c r="C203" i="28"/>
  <c r="C202" i="28"/>
  <c r="C201" i="28"/>
  <c r="C200" i="28"/>
  <c r="C199" i="28"/>
  <c r="C198" i="28"/>
  <c r="C197" i="28"/>
  <c r="C196" i="28"/>
  <c r="C195" i="28"/>
  <c r="C194" i="28"/>
  <c r="C193" i="28"/>
  <c r="C192" i="28"/>
  <c r="C191" i="28"/>
  <c r="C190" i="28"/>
  <c r="C189" i="28"/>
  <c r="C188" i="28"/>
  <c r="C187" i="28"/>
  <c r="C186" i="28"/>
  <c r="C185" i="28"/>
  <c r="C184" i="28"/>
  <c r="C183" i="28"/>
  <c r="C182" i="28"/>
  <c r="C181" i="28"/>
  <c r="C180" i="28"/>
  <c r="C179" i="28"/>
  <c r="C178" i="28"/>
  <c r="C177" i="28"/>
  <c r="C176" i="28"/>
  <c r="C175" i="28"/>
  <c r="C174" i="28"/>
  <c r="C173" i="28"/>
  <c r="C172" i="28"/>
  <c r="C171" i="28"/>
  <c r="C170" i="28"/>
  <c r="C169" i="28"/>
  <c r="C168" i="28"/>
  <c r="C167" i="28"/>
  <c r="C166" i="28"/>
  <c r="C165" i="28"/>
  <c r="C164" i="28"/>
  <c r="C163" i="28"/>
  <c r="C162" i="28"/>
  <c r="C161" i="28"/>
  <c r="C160" i="28"/>
  <c r="C159" i="28"/>
  <c r="C158" i="28"/>
  <c r="C157" i="28"/>
  <c r="C156" i="28"/>
  <c r="C155" i="28"/>
  <c r="C154" i="28"/>
  <c r="C153" i="28"/>
  <c r="C152" i="28"/>
  <c r="C151" i="28"/>
  <c r="C150" i="28"/>
  <c r="C149" i="28"/>
  <c r="C148" i="28"/>
  <c r="C147" i="28"/>
  <c r="C146" i="28"/>
  <c r="C145" i="28"/>
  <c r="C144" i="28"/>
  <c r="C143" i="28"/>
  <c r="C142" i="28"/>
  <c r="C141" i="28"/>
  <c r="C140" i="28"/>
  <c r="C139" i="28"/>
  <c r="C138" i="28"/>
  <c r="C137" i="28"/>
  <c r="C136" i="28"/>
  <c r="C135" i="28"/>
  <c r="C134" i="28"/>
  <c r="C133" i="28"/>
  <c r="C132" i="28"/>
  <c r="C131" i="28"/>
  <c r="C130" i="28"/>
  <c r="C129" i="28"/>
  <c r="C128" i="28"/>
  <c r="C127" i="28"/>
  <c r="C126" i="28"/>
  <c r="C125" i="28"/>
  <c r="C124" i="28"/>
  <c r="C123" i="28"/>
  <c r="C122" i="28"/>
  <c r="C121" i="28"/>
  <c r="C120" i="28"/>
  <c r="C119" i="28"/>
  <c r="C118" i="28"/>
  <c r="C117" i="28"/>
  <c r="C116" i="28"/>
  <c r="C115" i="28"/>
  <c r="C114" i="28"/>
  <c r="C113" i="28"/>
  <c r="C112" i="28"/>
  <c r="C111" i="28"/>
  <c r="C110" i="28"/>
  <c r="C109" i="28"/>
  <c r="C108" i="28"/>
  <c r="C107" i="28"/>
  <c r="C106" i="28"/>
  <c r="C105" i="28"/>
  <c r="C104" i="28"/>
  <c r="C103" i="28"/>
  <c r="C102" i="28"/>
  <c r="C101" i="28"/>
  <c r="C100" i="28"/>
  <c r="C99" i="28"/>
  <c r="C98" i="28"/>
  <c r="C97" i="28"/>
  <c r="C96" i="28"/>
  <c r="C95" i="28"/>
  <c r="C94" i="28"/>
  <c r="C93" i="28"/>
  <c r="C92" i="28"/>
  <c r="C91" i="28"/>
  <c r="C90" i="28"/>
  <c r="C89" i="28"/>
  <c r="C88" i="28"/>
  <c r="C87" i="28"/>
  <c r="C86" i="28"/>
  <c r="C85" i="28"/>
  <c r="C84" i="28"/>
  <c r="C83" i="28"/>
  <c r="C82" i="28"/>
  <c r="C81" i="28"/>
  <c r="C80" i="28"/>
  <c r="C79" i="28"/>
  <c r="C78" i="28"/>
  <c r="C77" i="28"/>
  <c r="C76" i="28"/>
  <c r="C75" i="28"/>
  <c r="C74" i="28"/>
  <c r="C73" i="28"/>
  <c r="C72" i="28"/>
  <c r="C71" i="28"/>
  <c r="C70" i="28"/>
  <c r="C69" i="28"/>
  <c r="C68" i="28"/>
  <c r="C67" i="28"/>
  <c r="C66" i="28"/>
  <c r="C65" i="28"/>
  <c r="C64" i="28"/>
  <c r="C63" i="28"/>
  <c r="C62" i="28"/>
  <c r="C61" i="28"/>
  <c r="C60" i="28"/>
  <c r="C59" i="28"/>
  <c r="C58" i="28"/>
  <c r="C57" i="28"/>
  <c r="C56" i="28"/>
  <c r="C55" i="28"/>
  <c r="C54" i="28"/>
  <c r="C53" i="28"/>
  <c r="C52" i="28"/>
  <c r="C51" i="28"/>
  <c r="C50" i="28"/>
  <c r="C49" i="28"/>
  <c r="C48" i="28"/>
  <c r="C47" i="28"/>
  <c r="C46" i="28"/>
  <c r="C45" i="28"/>
  <c r="C44" i="28"/>
  <c r="C43" i="28"/>
  <c r="C42" i="28"/>
  <c r="C41" i="28"/>
  <c r="C40" i="28"/>
  <c r="C39" i="28"/>
  <c r="C38" i="28"/>
  <c r="C37" i="28"/>
  <c r="C36" i="28"/>
  <c r="C35" i="28"/>
  <c r="C34" i="28"/>
  <c r="C33" i="28"/>
  <c r="C32" i="28"/>
  <c r="C31" i="28"/>
  <c r="C30" i="28"/>
  <c r="C29" i="28"/>
  <c r="C28" i="28"/>
  <c r="C27" i="28"/>
  <c r="C26" i="28"/>
  <c r="C25" i="28"/>
  <c r="C24" i="28"/>
  <c r="C23" i="28"/>
  <c r="C22" i="28"/>
  <c r="C21" i="28"/>
  <c r="C20" i="28"/>
  <c r="C19" i="28"/>
  <c r="C18" i="28"/>
  <c r="C17" i="28"/>
  <c r="C16" i="28"/>
  <c r="C15" i="28"/>
  <c r="C14" i="28"/>
  <c r="C13" i="28"/>
  <c r="C12" i="28"/>
  <c r="C11" i="28"/>
  <c r="C10" i="28"/>
  <c r="C9" i="28"/>
  <c r="C8" i="28"/>
  <c r="C7" i="28"/>
  <c r="C6" i="28"/>
  <c r="C5" i="28"/>
  <c r="C3" i="28"/>
  <c r="A333" i="6"/>
  <c r="A332" i="6"/>
  <c r="T267" i="23"/>
  <c r="T266" i="23"/>
  <c r="T265" i="23"/>
  <c r="T264" i="23"/>
  <c r="T263" i="23"/>
  <c r="T262" i="23"/>
  <c r="T261" i="23"/>
  <c r="C366" i="6"/>
  <c r="C364" i="6"/>
  <c r="C362" i="6"/>
  <c r="C360" i="6"/>
  <c r="C358" i="6"/>
  <c r="C354" i="6"/>
  <c r="C352" i="6"/>
  <c r="C350" i="6"/>
  <c r="C348" i="6"/>
  <c r="C346" i="6"/>
  <c r="C344" i="6"/>
  <c r="D342" i="6"/>
  <c r="C327" i="6"/>
  <c r="C326" i="6"/>
  <c r="C325" i="6"/>
  <c r="C324" i="6"/>
  <c r="C323" i="6"/>
  <c r="C322" i="6"/>
  <c r="C321" i="6"/>
  <c r="C320" i="6"/>
  <c r="C319" i="6"/>
  <c r="C318" i="6"/>
  <c r="C317" i="6"/>
  <c r="C316" i="6"/>
  <c r="C315" i="6"/>
  <c r="C314" i="6"/>
  <c r="C313" i="6"/>
  <c r="C312" i="6"/>
  <c r="C311" i="6"/>
  <c r="C310" i="6"/>
  <c r="C309" i="6"/>
  <c r="C308" i="6"/>
  <c r="C307" i="6"/>
  <c r="C306" i="6"/>
  <c r="C305" i="6"/>
  <c r="C304" i="6"/>
  <c r="C303" i="6"/>
  <c r="C302" i="6"/>
  <c r="C301" i="6"/>
  <c r="C300" i="6"/>
  <c r="C299" i="6"/>
  <c r="C298" i="6"/>
  <c r="C297" i="6"/>
  <c r="C296" i="6"/>
  <c r="C295" i="6"/>
  <c r="C294" i="6"/>
  <c r="C293" i="6"/>
  <c r="C292" i="6"/>
  <c r="C291" i="6"/>
  <c r="C290" i="6"/>
  <c r="C289" i="6"/>
  <c r="C288" i="6"/>
  <c r="C287" i="6"/>
  <c r="C286" i="6"/>
  <c r="C285" i="6"/>
  <c r="C284" i="6"/>
  <c r="C283" i="6"/>
  <c r="C282" i="6"/>
  <c r="C281" i="6"/>
  <c r="C280" i="6"/>
  <c r="C279" i="6"/>
  <c r="C278" i="6"/>
  <c r="C277" i="6"/>
  <c r="C276" i="6"/>
  <c r="C275" i="6"/>
  <c r="C274" i="6"/>
  <c r="C273" i="6"/>
  <c r="C272" i="6"/>
  <c r="C267" i="6"/>
  <c r="C266" i="6"/>
  <c r="C265" i="6"/>
  <c r="C264" i="6"/>
  <c r="C263" i="6"/>
  <c r="C262" i="6"/>
  <c r="C261" i="6"/>
  <c r="C260" i="6"/>
  <c r="C259" i="6"/>
  <c r="C258" i="6"/>
  <c r="C257" i="6"/>
  <c r="C256" i="6"/>
  <c r="C255" i="6"/>
  <c r="C254" i="6"/>
  <c r="C253" i="6"/>
  <c r="C252" i="6"/>
  <c r="C251" i="6"/>
  <c r="C250" i="6"/>
  <c r="C249" i="6"/>
  <c r="C248" i="6"/>
  <c r="C247" i="6"/>
  <c r="C246" i="6"/>
  <c r="C245" i="6"/>
  <c r="C244" i="6"/>
  <c r="C243" i="6"/>
  <c r="C242" i="6"/>
  <c r="C241" i="6"/>
  <c r="C240" i="6"/>
  <c r="C239" i="6"/>
  <c r="C238" i="6"/>
  <c r="C237" i="6"/>
  <c r="C232" i="6"/>
  <c r="C231" i="6"/>
  <c r="C230" i="6"/>
  <c r="C229" i="6"/>
  <c r="C228" i="6"/>
  <c r="C227" i="6"/>
  <c r="C226" i="6"/>
  <c r="C225" i="6"/>
  <c r="C224" i="6"/>
  <c r="C223" i="6"/>
  <c r="C222" i="6"/>
  <c r="C221" i="6"/>
  <c r="C220" i="6"/>
  <c r="C219" i="6"/>
  <c r="C218" i="6"/>
  <c r="C217" i="6"/>
  <c r="C216" i="6"/>
  <c r="C215" i="6"/>
  <c r="C214" i="6"/>
  <c r="C213" i="6"/>
  <c r="C212" i="6"/>
  <c r="C211" i="6"/>
  <c r="C210" i="6"/>
  <c r="C209" i="6"/>
  <c r="C208" i="6"/>
  <c r="C207" i="6"/>
  <c r="C206" i="6"/>
  <c r="C205" i="6"/>
  <c r="C204" i="6"/>
  <c r="C203" i="6"/>
  <c r="C202" i="6"/>
  <c r="C201" i="6"/>
  <c r="C200" i="6"/>
  <c r="C199" i="6"/>
  <c r="C198" i="6"/>
  <c r="C197" i="6"/>
  <c r="C196" i="6"/>
  <c r="C195" i="6"/>
  <c r="C194" i="6"/>
  <c r="C193" i="6"/>
  <c r="C192" i="6"/>
  <c r="C191" i="6"/>
  <c r="C190" i="6"/>
  <c r="C189" i="6"/>
  <c r="C188" i="6"/>
  <c r="C187" i="6"/>
  <c r="C186" i="6"/>
  <c r="C185" i="6"/>
  <c r="C184" i="6"/>
  <c r="C183" i="6"/>
  <c r="C182" i="6"/>
  <c r="C181" i="6"/>
  <c r="C180" i="6"/>
  <c r="C179" i="6"/>
  <c r="C178" i="6"/>
  <c r="C177" i="6"/>
  <c r="C176" i="6"/>
  <c r="C175" i="6"/>
  <c r="C174" i="6"/>
  <c r="C173" i="6"/>
  <c r="C172" i="6"/>
  <c r="C171" i="6"/>
  <c r="C170" i="6"/>
  <c r="C169" i="6"/>
  <c r="C168" i="6"/>
  <c r="C167" i="6"/>
  <c r="C166" i="6"/>
  <c r="C165" i="6"/>
  <c r="C164" i="6"/>
  <c r="C163" i="6"/>
  <c r="C162" i="6"/>
  <c r="C161" i="6"/>
  <c r="C160" i="6"/>
  <c r="C159" i="6"/>
  <c r="C158" i="6"/>
  <c r="C157" i="6"/>
  <c r="C156" i="6"/>
  <c r="C155" i="6"/>
  <c r="C154" i="6"/>
  <c r="C153" i="6"/>
  <c r="C152" i="6"/>
  <c r="C151" i="6"/>
  <c r="C150" i="6"/>
  <c r="C149" i="6"/>
  <c r="C148" i="6"/>
  <c r="C147" i="6"/>
  <c r="C146" i="6"/>
  <c r="C145" i="6"/>
  <c r="C144" i="6"/>
  <c r="C143" i="6"/>
  <c r="C142" i="6"/>
  <c r="C141" i="6"/>
  <c r="C140" i="6"/>
  <c r="C139" i="6"/>
  <c r="C138" i="6"/>
  <c r="C137" i="6"/>
  <c r="C136" i="6"/>
  <c r="C135" i="6"/>
  <c r="C134" i="6"/>
  <c r="C133" i="6"/>
  <c r="C132" i="6"/>
  <c r="C131" i="6"/>
  <c r="C130" i="6"/>
  <c r="C129" i="6"/>
  <c r="C128" i="6"/>
  <c r="C127" i="6"/>
  <c r="C126" i="6"/>
  <c r="C125" i="6"/>
  <c r="C124" i="6"/>
  <c r="C123" i="6"/>
  <c r="C122" i="6"/>
  <c r="C121" i="6"/>
  <c r="C120" i="6"/>
  <c r="C119" i="6"/>
  <c r="C118" i="6"/>
  <c r="C117" i="6"/>
  <c r="C116" i="6"/>
  <c r="C115" i="6"/>
  <c r="C114" i="6"/>
  <c r="C113" i="6"/>
  <c r="C112" i="6"/>
  <c r="C111" i="6"/>
  <c r="C110" i="6"/>
  <c r="C109" i="6"/>
  <c r="C108" i="6"/>
  <c r="C107" i="6"/>
  <c r="C106" i="6"/>
  <c r="C105" i="6"/>
  <c r="C104" i="6"/>
  <c r="C103" i="6"/>
  <c r="C102" i="6"/>
  <c r="C101" i="6"/>
  <c r="C100" i="6"/>
  <c r="C99" i="6"/>
  <c r="C98" i="6"/>
  <c r="C97" i="6"/>
  <c r="C96" i="6"/>
  <c r="C95" i="6"/>
  <c r="C94" i="6"/>
  <c r="C93" i="6"/>
  <c r="C92" i="6"/>
  <c r="C91" i="6"/>
  <c r="C90" i="6"/>
  <c r="C89" i="6"/>
  <c r="C88" i="6"/>
  <c r="C87" i="6"/>
  <c r="C86" i="6"/>
  <c r="C85" i="6"/>
  <c r="C84" i="6"/>
  <c r="C83" i="6"/>
  <c r="C82" i="6"/>
  <c r="C81" i="6"/>
  <c r="C80" i="6"/>
  <c r="C79" i="6"/>
  <c r="C78" i="6"/>
  <c r="C77" i="6"/>
  <c r="C76" i="6"/>
  <c r="C75" i="6"/>
  <c r="C74" i="6"/>
  <c r="C73" i="6"/>
  <c r="C72" i="6"/>
  <c r="C71" i="6"/>
  <c r="C70" i="6"/>
  <c r="C69" i="6"/>
  <c r="C68" i="6"/>
  <c r="C67" i="6"/>
  <c r="C66" i="6"/>
  <c r="C65" i="6"/>
  <c r="C64" i="6"/>
  <c r="C63" i="6"/>
  <c r="C62" i="6"/>
  <c r="C61" i="6"/>
  <c r="C60" i="6"/>
  <c r="C59" i="6"/>
  <c r="C58" i="6"/>
  <c r="C57" i="6"/>
  <c r="C56" i="6"/>
  <c r="C55" i="6"/>
  <c r="C54" i="6"/>
  <c r="C53" i="6"/>
  <c r="C52" i="6"/>
  <c r="C51" i="6"/>
  <c r="C50" i="6"/>
  <c r="C49" i="6"/>
  <c r="C48" i="6"/>
  <c r="C47" i="6"/>
  <c r="C46" i="6"/>
  <c r="C45" i="6"/>
  <c r="C44" i="6"/>
  <c r="C43" i="6"/>
  <c r="C42" i="6"/>
  <c r="C41" i="6"/>
  <c r="C40" i="6"/>
  <c r="C39" i="6"/>
  <c r="C38" i="6"/>
  <c r="C37" i="6"/>
  <c r="C36" i="6"/>
  <c r="C35" i="6"/>
  <c r="C34" i="6"/>
  <c r="C33" i="6"/>
  <c r="C32" i="6"/>
  <c r="C26" i="6"/>
  <c r="C25" i="6"/>
  <c r="C24" i="6"/>
  <c r="C22" i="6"/>
  <c r="C21" i="6"/>
  <c r="C20" i="6"/>
  <c r="C19" i="6"/>
  <c r="C18" i="6"/>
  <c r="C17" i="6"/>
  <c r="C16" i="6"/>
  <c r="C15" i="6"/>
  <c r="C14" i="6"/>
  <c r="C13" i="6"/>
  <c r="C12" i="6"/>
  <c r="C11" i="6"/>
  <c r="C10" i="6"/>
  <c r="C9" i="6"/>
  <c r="C8" i="6"/>
  <c r="C7" i="6"/>
  <c r="C6" i="6"/>
  <c r="C5" i="6"/>
  <c r="C4" i="6"/>
  <c r="C3" i="6"/>
  <c r="J275" i="22" a="1"/>
  <c r="J275" i="22" s="1"/>
  <c r="I275" i="22" a="1"/>
  <c r="I275" i="22" s="1"/>
  <c r="H275" i="22" a="1"/>
  <c r="H275" i="22" s="1"/>
  <c r="G275" i="22" a="1"/>
  <c r="G275" i="22" s="1"/>
  <c r="F275" i="22" a="1"/>
  <c r="F275" i="22" s="1"/>
  <c r="E275" i="22" a="1"/>
  <c r="E275" i="22" s="1"/>
  <c r="D275" i="22" a="1"/>
  <c r="D275" i="22" s="1"/>
  <c r="L104" i="22"/>
  <c r="L103" i="22"/>
  <c r="L102" i="22"/>
  <c r="L101" i="22"/>
  <c r="L100" i="22"/>
  <c r="L99" i="22"/>
  <c r="C305" i="5"/>
  <c r="C303" i="5"/>
  <c r="C301" i="5"/>
  <c r="C299" i="5"/>
  <c r="C297" i="5"/>
  <c r="C293" i="5"/>
  <c r="C291" i="5"/>
  <c r="C289" i="5"/>
  <c r="C287" i="5"/>
  <c r="C285" i="5"/>
  <c r="C283" i="5"/>
  <c r="D281" i="5"/>
  <c r="A270" i="5"/>
  <c r="C268" i="5"/>
  <c r="C267" i="5"/>
  <c r="C266" i="5"/>
  <c r="C265" i="5"/>
  <c r="C264" i="5"/>
  <c r="C263" i="5"/>
  <c r="C262" i="5"/>
  <c r="C261" i="5"/>
  <c r="C260" i="5"/>
  <c r="C259" i="5"/>
  <c r="C258" i="5"/>
  <c r="C257" i="5"/>
  <c r="C256" i="5"/>
  <c r="C255" i="5"/>
  <c r="C254" i="5"/>
  <c r="C253" i="5"/>
  <c r="C252" i="5"/>
  <c r="C251" i="5"/>
  <c r="C250" i="5"/>
  <c r="C249" i="5"/>
  <c r="C248" i="5"/>
  <c r="C247" i="5"/>
  <c r="C246" i="5"/>
  <c r="C245" i="5"/>
  <c r="C244" i="5"/>
  <c r="C243" i="5"/>
  <c r="C242" i="5"/>
  <c r="C241" i="5"/>
  <c r="C240" i="5"/>
  <c r="C239" i="5"/>
  <c r="C238" i="5"/>
  <c r="C237" i="5"/>
  <c r="C236" i="5"/>
  <c r="C235" i="5"/>
  <c r="C234" i="5"/>
  <c r="C233" i="5"/>
  <c r="C232" i="5"/>
  <c r="C231" i="5"/>
  <c r="C230" i="5"/>
  <c r="C229" i="5"/>
  <c r="C228" i="5"/>
  <c r="C227" i="5"/>
  <c r="C226" i="5"/>
  <c r="C225" i="5"/>
  <c r="C224" i="5"/>
  <c r="C223" i="5"/>
  <c r="C222" i="5"/>
  <c r="C221" i="5"/>
  <c r="C220" i="5"/>
  <c r="C219" i="5"/>
  <c r="C218" i="5"/>
  <c r="C217" i="5"/>
  <c r="C216" i="5"/>
  <c r="C215" i="5"/>
  <c r="C214" i="5"/>
  <c r="C213" i="5"/>
  <c r="C212" i="5"/>
  <c r="C211" i="5"/>
  <c r="C210" i="5"/>
  <c r="C209" i="5"/>
  <c r="C208" i="5"/>
  <c r="C207" i="5"/>
  <c r="C206" i="5"/>
  <c r="C205" i="5"/>
  <c r="C204" i="5"/>
  <c r="C203" i="5"/>
  <c r="C202" i="5"/>
  <c r="C201" i="5"/>
  <c r="C200" i="5"/>
  <c r="C199" i="5"/>
  <c r="C198" i="5"/>
  <c r="C197" i="5"/>
  <c r="C196" i="5"/>
  <c r="C195" i="5"/>
  <c r="C194" i="5"/>
  <c r="C193" i="5"/>
  <c r="C192" i="5"/>
  <c r="C191" i="5"/>
  <c r="C190" i="5"/>
  <c r="C189" i="5"/>
  <c r="C188" i="5"/>
  <c r="C187" i="5"/>
  <c r="C186" i="5"/>
  <c r="C185" i="5"/>
  <c r="C184" i="5"/>
  <c r="C183" i="5"/>
  <c r="C182" i="5"/>
  <c r="C181" i="5"/>
  <c r="C180" i="5"/>
  <c r="C179" i="5"/>
  <c r="C178" i="5"/>
  <c r="C177" i="5"/>
  <c r="C176" i="5"/>
  <c r="C175" i="5"/>
  <c r="C174" i="5"/>
  <c r="C173" i="5"/>
  <c r="C172" i="5"/>
  <c r="C171" i="5"/>
  <c r="C170" i="5"/>
  <c r="C169" i="5"/>
  <c r="C168" i="5"/>
  <c r="C167" i="5"/>
  <c r="C166" i="5"/>
  <c r="C165" i="5"/>
  <c r="C164" i="5"/>
  <c r="C163" i="5"/>
  <c r="C162" i="5"/>
  <c r="C161" i="5"/>
  <c r="C160" i="5"/>
  <c r="C159" i="5"/>
  <c r="C158" i="5"/>
  <c r="C157" i="5"/>
  <c r="C156" i="5"/>
  <c r="C155" i="5"/>
  <c r="C154" i="5"/>
  <c r="C153" i="5"/>
  <c r="C152" i="5"/>
  <c r="C151" i="5"/>
  <c r="C150" i="5"/>
  <c r="C149" i="5"/>
  <c r="C148" i="5"/>
  <c r="C147" i="5"/>
  <c r="C146" i="5"/>
  <c r="C145" i="5"/>
  <c r="C144" i="5"/>
  <c r="C143" i="5"/>
  <c r="C142" i="5"/>
  <c r="C141" i="5"/>
  <c r="C140" i="5"/>
  <c r="C139" i="5"/>
  <c r="C138" i="5"/>
  <c r="C137" i="5"/>
  <c r="C136" i="5"/>
  <c r="C135" i="5"/>
  <c r="C134" i="5"/>
  <c r="C133" i="5"/>
  <c r="C132" i="5"/>
  <c r="C131" i="5"/>
  <c r="C130" i="5"/>
  <c r="C129" i="5"/>
  <c r="C128" i="5"/>
  <c r="C127" i="5"/>
  <c r="C126" i="5"/>
  <c r="C125" i="5"/>
  <c r="C124" i="5"/>
  <c r="C123" i="5"/>
  <c r="C122" i="5"/>
  <c r="C121" i="5"/>
  <c r="C120" i="5"/>
  <c r="C119" i="5"/>
  <c r="C118" i="5"/>
  <c r="C117" i="5"/>
  <c r="C116" i="5"/>
  <c r="C115" i="5"/>
  <c r="C114" i="5"/>
  <c r="C113" i="5"/>
  <c r="C112" i="5"/>
  <c r="C111" i="5"/>
  <c r="C110" i="5"/>
  <c r="C109" i="5"/>
  <c r="C108" i="5"/>
  <c r="C107" i="5"/>
  <c r="C106" i="5"/>
  <c r="C105" i="5"/>
  <c r="C104" i="5"/>
  <c r="C103" i="5"/>
  <c r="C102" i="5"/>
  <c r="C101" i="5"/>
  <c r="C100" i="5"/>
  <c r="C99" i="5"/>
  <c r="C98" i="5"/>
  <c r="C97" i="5"/>
  <c r="C96" i="5"/>
  <c r="C95" i="5"/>
  <c r="C94" i="5"/>
  <c r="C93" i="5"/>
  <c r="C92" i="5"/>
  <c r="C91" i="5"/>
  <c r="C90" i="5"/>
  <c r="C89" i="5"/>
  <c r="C88" i="5"/>
  <c r="C87" i="5"/>
  <c r="C86" i="5"/>
  <c r="C85" i="5"/>
  <c r="C84" i="5"/>
  <c r="C83" i="5"/>
  <c r="C82" i="5"/>
  <c r="C81" i="5"/>
  <c r="C80" i="5"/>
  <c r="C79" i="5"/>
  <c r="C78" i="5"/>
  <c r="C77" i="5"/>
  <c r="C76" i="5"/>
  <c r="C75" i="5"/>
  <c r="C74" i="5"/>
  <c r="C73" i="5"/>
  <c r="C72" i="5"/>
  <c r="C71" i="5"/>
  <c r="C70" i="5"/>
  <c r="C69" i="5"/>
  <c r="C68" i="5"/>
  <c r="C67" i="5"/>
  <c r="C66" i="5"/>
  <c r="C65" i="5"/>
  <c r="C64" i="5"/>
  <c r="C63" i="5"/>
  <c r="C62" i="5"/>
  <c r="C61" i="5"/>
  <c r="C60" i="5"/>
  <c r="C59" i="5"/>
  <c r="C58" i="5"/>
  <c r="C57" i="5"/>
  <c r="C56" i="5"/>
  <c r="C55" i="5"/>
  <c r="C54" i="5"/>
  <c r="C53" i="5"/>
  <c r="C52" i="5"/>
  <c r="C51" i="5"/>
  <c r="C50" i="5"/>
  <c r="C49" i="5"/>
  <c r="C48" i="5"/>
  <c r="C47" i="5"/>
  <c r="C46" i="5"/>
  <c r="C45" i="5"/>
  <c r="C44" i="5"/>
  <c r="C43" i="5"/>
  <c r="C42" i="5"/>
  <c r="C41" i="5"/>
  <c r="C40" i="5"/>
  <c r="C39" i="5"/>
  <c r="C38" i="5"/>
  <c r="C37" i="5"/>
  <c r="C36" i="5"/>
  <c r="C35" i="5"/>
  <c r="C34" i="5"/>
  <c r="C33" i="5"/>
  <c r="C32" i="5"/>
  <c r="C31" i="5"/>
  <c r="C30" i="5"/>
  <c r="C29" i="5"/>
  <c r="C28" i="5"/>
  <c r="C27" i="5"/>
  <c r="C26" i="5"/>
  <c r="C25" i="5"/>
  <c r="C24" i="5"/>
  <c r="C23" i="5"/>
  <c r="C22" i="5"/>
  <c r="C21" i="5"/>
  <c r="C20" i="5"/>
  <c r="C19" i="5"/>
  <c r="C18" i="5"/>
  <c r="C17" i="5"/>
  <c r="C16" i="5"/>
  <c r="C15" i="5"/>
  <c r="C14" i="5"/>
  <c r="C13" i="5"/>
  <c r="C12" i="5"/>
  <c r="C11" i="5"/>
  <c r="C10" i="5"/>
  <c r="C9" i="5"/>
  <c r="C8" i="5"/>
  <c r="C7" i="5"/>
  <c r="C6" i="5"/>
  <c r="C3" i="5"/>
  <c r="F226" i="9"/>
  <c r="C251" i="9"/>
  <c r="C249" i="9"/>
  <c r="C247" i="9"/>
  <c r="C245" i="9"/>
  <c r="C243" i="9"/>
  <c r="C239" i="9"/>
  <c r="C237" i="9"/>
  <c r="C235" i="9"/>
  <c r="C233" i="9"/>
  <c r="C231" i="9"/>
  <c r="C229" i="9"/>
  <c r="E5" i="9"/>
  <c r="F5" i="9" s="1"/>
  <c r="E6" i="9"/>
  <c r="F6" i="9" s="1"/>
  <c r="E7" i="9"/>
  <c r="F7" i="9" s="1"/>
  <c r="E8" i="9"/>
  <c r="F8" i="9" s="1"/>
  <c r="E9" i="9"/>
  <c r="F9" i="9" s="1"/>
  <c r="E10" i="9"/>
  <c r="F10" i="9" s="1"/>
  <c r="E11" i="9"/>
  <c r="F11" i="9" s="1"/>
  <c r="E12" i="9"/>
  <c r="F12" i="9" s="1"/>
  <c r="E13" i="9"/>
  <c r="F13" i="9" s="1"/>
  <c r="E14" i="9"/>
  <c r="F14" i="9" s="1"/>
  <c r="E15" i="9"/>
  <c r="F15" i="9" s="1"/>
  <c r="E16" i="9"/>
  <c r="F16" i="9" s="1"/>
  <c r="E17" i="9"/>
  <c r="F17" i="9" s="1"/>
  <c r="E18" i="9"/>
  <c r="F18" i="9" s="1"/>
  <c r="E19" i="9"/>
  <c r="F19" i="9" s="1"/>
  <c r="E20" i="9"/>
  <c r="F20" i="9" s="1"/>
  <c r="E21" i="9"/>
  <c r="F21" i="9" s="1"/>
  <c r="E22" i="9"/>
  <c r="F22" i="9" s="1"/>
  <c r="E23" i="9"/>
  <c r="F23" i="9" s="1"/>
  <c r="E24" i="9"/>
  <c r="F24" i="9" s="1"/>
  <c r="E25" i="9"/>
  <c r="F25" i="9" s="1"/>
  <c r="E26" i="9"/>
  <c r="F26" i="9" s="1"/>
  <c r="E27" i="9"/>
  <c r="F27" i="9" s="1"/>
  <c r="E28" i="9"/>
  <c r="F28" i="9" s="1"/>
  <c r="E29" i="9"/>
  <c r="F29" i="9" s="1"/>
  <c r="E30" i="9"/>
  <c r="F30" i="9" s="1"/>
  <c r="E31" i="9"/>
  <c r="F31" i="9" s="1"/>
  <c r="E32" i="9"/>
  <c r="F32" i="9" s="1"/>
  <c r="E33" i="9"/>
  <c r="F33" i="9" s="1"/>
  <c r="E34" i="9"/>
  <c r="F34" i="9" s="1"/>
  <c r="E35" i="9"/>
  <c r="F35" i="9" s="1"/>
  <c r="E36" i="9"/>
  <c r="F36" i="9" s="1"/>
  <c r="E37" i="9"/>
  <c r="F37" i="9" s="1"/>
  <c r="E38" i="9"/>
  <c r="F38" i="9" s="1"/>
  <c r="E39" i="9"/>
  <c r="F39" i="9" s="1"/>
  <c r="E40" i="9"/>
  <c r="F40" i="9" s="1"/>
  <c r="E41" i="9"/>
  <c r="F41" i="9" s="1"/>
  <c r="E42" i="9"/>
  <c r="F42" i="9" s="1"/>
  <c r="E43" i="9"/>
  <c r="F43" i="9" s="1"/>
  <c r="E44" i="9"/>
  <c r="F44" i="9" s="1"/>
  <c r="E45" i="9"/>
  <c r="F45" i="9" s="1"/>
  <c r="E46" i="9"/>
  <c r="F46" i="9" s="1"/>
  <c r="E47" i="9"/>
  <c r="F47" i="9" s="1"/>
  <c r="E48" i="9"/>
  <c r="F48" i="9" s="1"/>
  <c r="E49" i="9"/>
  <c r="F49" i="9" s="1"/>
  <c r="E50" i="9"/>
  <c r="F50" i="9" s="1"/>
  <c r="E51" i="9"/>
  <c r="F51" i="9" s="1"/>
  <c r="E52" i="9"/>
  <c r="F52" i="9" s="1"/>
  <c r="E53" i="9"/>
  <c r="F53" i="9" s="1"/>
  <c r="E54" i="9"/>
  <c r="F54" i="9" s="1"/>
  <c r="E55" i="9"/>
  <c r="F55" i="9" s="1"/>
  <c r="E56" i="9"/>
  <c r="F56" i="9" s="1"/>
  <c r="E57" i="9"/>
  <c r="F57" i="9" s="1"/>
  <c r="E58" i="9"/>
  <c r="F58" i="9" s="1"/>
  <c r="E60" i="9"/>
  <c r="F60" i="9" s="1"/>
  <c r="E61" i="9"/>
  <c r="F61" i="9" s="1"/>
  <c r="E62" i="9"/>
  <c r="F62" i="9" s="1"/>
  <c r="E63" i="9"/>
  <c r="F63" i="9" s="1"/>
  <c r="E64" i="9"/>
  <c r="F64" i="9" s="1"/>
  <c r="E65" i="9"/>
  <c r="F65" i="9" s="1"/>
  <c r="E66" i="9"/>
  <c r="F66" i="9" s="1"/>
  <c r="E67" i="9"/>
  <c r="F67" i="9" s="1"/>
  <c r="E68" i="9"/>
  <c r="F68" i="9" s="1"/>
  <c r="E69" i="9"/>
  <c r="F69" i="9" s="1"/>
  <c r="E70" i="9"/>
  <c r="F70" i="9" s="1"/>
  <c r="E71" i="9"/>
  <c r="F71" i="9" s="1"/>
  <c r="E72" i="9"/>
  <c r="F72" i="9" s="1"/>
  <c r="E73" i="9"/>
  <c r="F73" i="9" s="1"/>
  <c r="E74" i="9"/>
  <c r="F74" i="9" s="1"/>
  <c r="E76" i="9"/>
  <c r="F76" i="9" s="1"/>
  <c r="E77" i="9"/>
  <c r="F77" i="9" s="1"/>
  <c r="E78" i="9"/>
  <c r="F78" i="9" s="1"/>
  <c r="E79" i="9"/>
  <c r="F79" i="9" s="1"/>
  <c r="E80" i="9"/>
  <c r="F80" i="9" s="1"/>
  <c r="E81" i="9"/>
  <c r="F81" i="9" s="1"/>
  <c r="E82" i="9"/>
  <c r="F82" i="9" s="1"/>
  <c r="E83" i="9"/>
  <c r="F83" i="9" s="1"/>
  <c r="E84" i="9"/>
  <c r="F84" i="9" s="1"/>
  <c r="E85" i="9"/>
  <c r="F85" i="9" s="1"/>
  <c r="E86" i="9"/>
  <c r="F86" i="9" s="1"/>
  <c r="E87" i="9"/>
  <c r="F87" i="9" s="1"/>
  <c r="E88" i="9"/>
  <c r="F88" i="9" s="1"/>
  <c r="E89" i="9"/>
  <c r="F89" i="9" s="1"/>
  <c r="E90" i="9"/>
  <c r="F90" i="9" s="1"/>
  <c r="E91" i="9"/>
  <c r="F91" i="9" s="1"/>
  <c r="E92" i="9"/>
  <c r="F92" i="9" s="1"/>
  <c r="E93" i="9"/>
  <c r="F93" i="9" s="1"/>
  <c r="E95" i="9"/>
  <c r="F95" i="9" s="1"/>
  <c r="E96" i="9"/>
  <c r="F96" i="9" s="1"/>
  <c r="E97" i="9"/>
  <c r="F97" i="9" s="1"/>
  <c r="E98" i="9"/>
  <c r="F98" i="9" s="1"/>
  <c r="E99" i="9"/>
  <c r="F99" i="9" s="1"/>
  <c r="E100" i="9"/>
  <c r="F100" i="9" s="1"/>
  <c r="E101" i="9"/>
  <c r="F101" i="9" s="1"/>
  <c r="E102" i="9"/>
  <c r="F102" i="9" s="1"/>
  <c r="E103" i="9"/>
  <c r="F103" i="9" s="1"/>
  <c r="E104" i="9"/>
  <c r="F104" i="9" s="1"/>
  <c r="E105" i="9"/>
  <c r="F105" i="9" s="1"/>
  <c r="E106" i="9"/>
  <c r="F106" i="9" s="1"/>
  <c r="E107" i="9"/>
  <c r="F107" i="9" s="1"/>
  <c r="E108" i="9"/>
  <c r="F108" i="9" s="1"/>
  <c r="E109" i="9"/>
  <c r="F109" i="9" s="1"/>
  <c r="E111" i="9"/>
  <c r="F111" i="9" s="1"/>
  <c r="E112" i="9"/>
  <c r="F112" i="9" s="1"/>
  <c r="E113" i="9"/>
  <c r="F113" i="9" s="1"/>
  <c r="E114" i="9"/>
  <c r="F114" i="9" s="1"/>
  <c r="E115" i="9"/>
  <c r="F115" i="9" s="1"/>
  <c r="E116" i="9"/>
  <c r="F116" i="9" s="1"/>
  <c r="E117" i="9"/>
  <c r="F117" i="9" s="1"/>
  <c r="E118" i="9"/>
  <c r="F118" i="9" s="1"/>
  <c r="E119" i="9"/>
  <c r="F119" i="9" s="1"/>
  <c r="E120" i="9"/>
  <c r="F120" i="9" s="1"/>
  <c r="E121" i="9"/>
  <c r="F121" i="9" s="1"/>
  <c r="E122" i="9"/>
  <c r="F122" i="9" s="1"/>
  <c r="E124" i="9"/>
  <c r="F124" i="9" s="1"/>
  <c r="E125" i="9"/>
  <c r="F125" i="9" s="1"/>
  <c r="E126" i="9"/>
  <c r="F126" i="9" s="1"/>
  <c r="E127" i="9"/>
  <c r="F127" i="9" s="1"/>
  <c r="E128" i="9"/>
  <c r="F128" i="9" s="1"/>
  <c r="E129" i="9"/>
  <c r="F129" i="9" s="1"/>
  <c r="E130" i="9"/>
  <c r="F130" i="9" s="1"/>
  <c r="E131" i="9"/>
  <c r="F131" i="9" s="1"/>
  <c r="E132" i="9"/>
  <c r="F132" i="9" s="1"/>
  <c r="E133" i="9"/>
  <c r="F133" i="9" s="1"/>
  <c r="E134" i="9"/>
  <c r="F134" i="9" s="1"/>
  <c r="E135" i="9"/>
  <c r="F135" i="9" s="1"/>
  <c r="E136" i="9"/>
  <c r="F136" i="9" s="1"/>
  <c r="E137" i="9"/>
  <c r="F137" i="9" s="1"/>
  <c r="E138" i="9"/>
  <c r="F138" i="9" s="1"/>
  <c r="E140" i="9"/>
  <c r="F140" i="9" s="1"/>
  <c r="E142" i="9"/>
  <c r="F142" i="9" s="1"/>
  <c r="E143" i="9"/>
  <c r="F143" i="9" s="1"/>
  <c r="E144" i="9"/>
  <c r="F144" i="9" s="1"/>
  <c r="E145" i="9"/>
  <c r="F145" i="9" s="1"/>
  <c r="E146" i="9"/>
  <c r="F146" i="9" s="1"/>
  <c r="E147" i="9"/>
  <c r="F147" i="9" s="1"/>
  <c r="E148" i="9"/>
  <c r="F148" i="9" s="1"/>
  <c r="E149" i="9"/>
  <c r="F149" i="9" s="1"/>
  <c r="E151" i="9"/>
  <c r="F151" i="9" s="1"/>
  <c r="E152" i="9"/>
  <c r="F152" i="9" s="1"/>
  <c r="E153" i="9"/>
  <c r="F153" i="9" s="1"/>
  <c r="E154" i="9"/>
  <c r="F154" i="9" s="1"/>
  <c r="E156" i="9"/>
  <c r="F156" i="9" s="1"/>
  <c r="E157" i="9"/>
  <c r="F157" i="9" s="1"/>
  <c r="E159" i="9"/>
  <c r="F159" i="9" s="1"/>
  <c r="E160" i="9"/>
  <c r="F160" i="9" s="1"/>
  <c r="E161" i="9"/>
  <c r="F161" i="9" s="1"/>
  <c r="E162" i="9"/>
  <c r="F162" i="9" s="1"/>
  <c r="E163" i="9"/>
  <c r="F163" i="9" s="1"/>
  <c r="E164" i="9"/>
  <c r="F164" i="9" s="1"/>
  <c r="E165" i="9"/>
  <c r="F165" i="9" s="1"/>
  <c r="E166" i="9"/>
  <c r="F166" i="9" s="1"/>
  <c r="E167" i="9"/>
  <c r="F167" i="9" s="1"/>
  <c r="E168" i="9"/>
  <c r="F168" i="9" s="1"/>
  <c r="E170" i="9"/>
  <c r="F170" i="9" s="1"/>
  <c r="E171" i="9"/>
  <c r="F171" i="9" s="1"/>
  <c r="E172" i="9"/>
  <c r="F172" i="9" s="1"/>
  <c r="E173" i="9"/>
  <c r="F173" i="9" s="1"/>
  <c r="E174" i="9"/>
  <c r="F174" i="9" s="1"/>
  <c r="E175" i="9"/>
  <c r="F175" i="9" s="1"/>
  <c r="E176" i="9"/>
  <c r="F176" i="9" s="1"/>
  <c r="E177" i="9"/>
  <c r="F177" i="9" s="1"/>
  <c r="E178" i="9"/>
  <c r="F178" i="9" s="1"/>
  <c r="E179" i="9"/>
  <c r="F179" i="9" s="1"/>
  <c r="E180" i="9"/>
  <c r="F180" i="9" s="1"/>
  <c r="E181" i="9"/>
  <c r="F181" i="9" s="1"/>
  <c r="E182" i="9"/>
  <c r="F182" i="9" s="1"/>
  <c r="E183" i="9"/>
  <c r="F183" i="9" s="1"/>
  <c r="E185" i="9"/>
  <c r="F185" i="9" s="1"/>
  <c r="E186" i="9"/>
  <c r="F186" i="9" s="1"/>
  <c r="E188" i="9"/>
  <c r="F188" i="9" s="1"/>
  <c r="E189" i="9"/>
  <c r="F189" i="9" s="1"/>
  <c r="E190" i="9"/>
  <c r="F190" i="9" s="1"/>
  <c r="E191" i="9"/>
  <c r="F191" i="9" s="1"/>
  <c r="E193" i="9"/>
  <c r="F193" i="9" s="1"/>
  <c r="E194" i="9"/>
  <c r="F194" i="9" s="1"/>
  <c r="E195" i="9"/>
  <c r="F195" i="9" s="1"/>
  <c r="E196" i="9"/>
  <c r="F196" i="9" s="1"/>
  <c r="E197" i="9"/>
  <c r="F197" i="9" s="1"/>
  <c r="E198" i="9"/>
  <c r="F198" i="9" s="1"/>
  <c r="E200" i="9"/>
  <c r="F200" i="9" s="1"/>
  <c r="E202" i="9"/>
  <c r="F202" i="9" s="1"/>
  <c r="E203" i="9"/>
  <c r="F203" i="9" s="1"/>
  <c r="E204" i="9"/>
  <c r="F204" i="9" s="1"/>
  <c r="E205" i="9"/>
  <c r="F205" i="9" s="1"/>
  <c r="E206" i="9"/>
  <c r="F206" i="9" s="1"/>
  <c r="E207" i="9"/>
  <c r="F207" i="9" s="1"/>
  <c r="E209" i="9"/>
  <c r="F209" i="9" s="1"/>
  <c r="E211" i="9"/>
  <c r="F211" i="9" s="1"/>
  <c r="E212" i="9"/>
  <c r="F212" i="9" s="1"/>
  <c r="E227" i="9"/>
  <c r="B218" i="9"/>
  <c r="E214" i="9"/>
  <c r="F214" i="9" s="1"/>
  <c r="C214" i="9"/>
  <c r="C213" i="9"/>
  <c r="C212" i="9"/>
  <c r="C211" i="9"/>
  <c r="C210" i="9"/>
  <c r="C209" i="9"/>
  <c r="C208" i="9"/>
  <c r="C207" i="9"/>
  <c r="C206" i="9"/>
  <c r="C205" i="9"/>
  <c r="C204" i="9"/>
  <c r="C203" i="9"/>
  <c r="C202" i="9"/>
  <c r="C201" i="9"/>
  <c r="C200" i="9"/>
  <c r="C199" i="9"/>
  <c r="C198" i="9"/>
  <c r="C197" i="9"/>
  <c r="C196" i="9"/>
  <c r="C195" i="9"/>
  <c r="C194" i="9"/>
  <c r="C193" i="9"/>
  <c r="C192" i="9"/>
  <c r="C191" i="9"/>
  <c r="C190" i="9"/>
  <c r="C189" i="9"/>
  <c r="C188" i="9"/>
  <c r="C187" i="9"/>
  <c r="C186" i="9"/>
  <c r="C185" i="9"/>
  <c r="C184" i="9"/>
  <c r="C183" i="9"/>
  <c r="C182" i="9"/>
  <c r="C181" i="9"/>
  <c r="C180" i="9"/>
  <c r="C179" i="9"/>
  <c r="C178" i="9"/>
  <c r="C177" i="9"/>
  <c r="C176" i="9"/>
  <c r="C175" i="9"/>
  <c r="C174" i="9"/>
  <c r="C173" i="9"/>
  <c r="C172" i="9"/>
  <c r="C171" i="9"/>
  <c r="C170" i="9"/>
  <c r="C169" i="9"/>
  <c r="C168" i="9"/>
  <c r="C167" i="9"/>
  <c r="C166" i="9"/>
  <c r="C165" i="9"/>
  <c r="C164" i="9"/>
  <c r="C163" i="9"/>
  <c r="C162" i="9"/>
  <c r="C161" i="9"/>
  <c r="C160" i="9"/>
  <c r="C159" i="9"/>
  <c r="C158" i="9"/>
  <c r="C157" i="9"/>
  <c r="C156" i="9"/>
  <c r="C155" i="9"/>
  <c r="C154" i="9"/>
  <c r="C153" i="9"/>
  <c r="C152" i="9"/>
  <c r="C151" i="9"/>
  <c r="C150" i="9"/>
  <c r="C149" i="9"/>
  <c r="C148" i="9"/>
  <c r="C147" i="9"/>
  <c r="C146" i="9"/>
  <c r="C145" i="9"/>
  <c r="C144" i="9"/>
  <c r="C143" i="9"/>
  <c r="C142" i="9"/>
  <c r="C141" i="9"/>
  <c r="C140" i="9"/>
  <c r="C139" i="9"/>
  <c r="C138" i="9"/>
  <c r="C137" i="9"/>
  <c r="C136" i="9"/>
  <c r="C135" i="9"/>
  <c r="C134" i="9"/>
  <c r="C133" i="9"/>
  <c r="C132" i="9"/>
  <c r="C131" i="9"/>
  <c r="C130" i="9"/>
  <c r="C129" i="9"/>
  <c r="C128" i="9"/>
  <c r="C127" i="9"/>
  <c r="C126" i="9"/>
  <c r="C125" i="9"/>
  <c r="C124" i="9"/>
  <c r="C123" i="9"/>
  <c r="C122" i="9"/>
  <c r="C121" i="9"/>
  <c r="C120" i="9"/>
  <c r="C119" i="9"/>
  <c r="C118" i="9"/>
  <c r="C117" i="9"/>
  <c r="C116" i="9"/>
  <c r="C115" i="9"/>
  <c r="C114" i="9"/>
  <c r="C113" i="9"/>
  <c r="C112" i="9"/>
  <c r="C111" i="9"/>
  <c r="C110" i="9"/>
  <c r="C109" i="9"/>
  <c r="C108" i="9"/>
  <c r="C107" i="9"/>
  <c r="C106" i="9"/>
  <c r="C105" i="9"/>
  <c r="C104" i="9"/>
  <c r="C103" i="9"/>
  <c r="C102" i="9"/>
  <c r="C101" i="9"/>
  <c r="C100" i="9"/>
  <c r="C99" i="9"/>
  <c r="C98" i="9"/>
  <c r="C97" i="9"/>
  <c r="C96" i="9"/>
  <c r="C95" i="9"/>
  <c r="C94" i="9"/>
  <c r="C93" i="9"/>
  <c r="C92" i="9"/>
  <c r="C91" i="9"/>
  <c r="C90" i="9"/>
  <c r="C89" i="9"/>
  <c r="C88" i="9"/>
  <c r="C87" i="9"/>
  <c r="C86" i="9"/>
  <c r="C85" i="9"/>
  <c r="C84" i="9"/>
  <c r="C83" i="9"/>
  <c r="C82" i="9"/>
  <c r="C81" i="9"/>
  <c r="C80" i="9"/>
  <c r="C79" i="9"/>
  <c r="C78" i="9"/>
  <c r="C77" i="9"/>
  <c r="C76" i="9"/>
  <c r="C75" i="9"/>
  <c r="C74" i="9"/>
  <c r="C73" i="9"/>
  <c r="C72" i="9"/>
  <c r="C71" i="9"/>
  <c r="C70" i="9"/>
  <c r="C69" i="9"/>
  <c r="C68" i="9"/>
  <c r="C67" i="9"/>
  <c r="C66" i="9"/>
  <c r="C65" i="9"/>
  <c r="C64" i="9"/>
  <c r="C63" i="9"/>
  <c r="C62" i="9"/>
  <c r="C61" i="9"/>
  <c r="C60" i="9"/>
  <c r="C59" i="9"/>
  <c r="C58" i="9"/>
  <c r="C57" i="9"/>
  <c r="C56" i="9"/>
  <c r="C55" i="9"/>
  <c r="C54" i="9"/>
  <c r="C53" i="9"/>
  <c r="C52" i="9"/>
  <c r="C51" i="9"/>
  <c r="C50" i="9"/>
  <c r="C49" i="9"/>
  <c r="C48" i="9"/>
  <c r="C47" i="9"/>
  <c r="C46" i="9"/>
  <c r="C45" i="9"/>
  <c r="C44" i="9"/>
  <c r="C43" i="9"/>
  <c r="C42" i="9"/>
  <c r="C41" i="9"/>
  <c r="C40" i="9"/>
  <c r="C39" i="9"/>
  <c r="C38" i="9"/>
  <c r="C37" i="9"/>
  <c r="C36" i="9"/>
  <c r="C35" i="9"/>
  <c r="C34" i="9"/>
  <c r="C33" i="9"/>
  <c r="C32" i="9"/>
  <c r="C31" i="9"/>
  <c r="C30" i="9"/>
  <c r="C29" i="9"/>
  <c r="C28" i="9"/>
  <c r="C27" i="9"/>
  <c r="C26" i="9"/>
  <c r="C25" i="9"/>
  <c r="C24" i="9"/>
  <c r="C23" i="9"/>
  <c r="C22" i="9"/>
  <c r="C21" i="9"/>
  <c r="C20" i="9"/>
  <c r="C19" i="9"/>
  <c r="C18" i="9"/>
  <c r="C17" i="9"/>
  <c r="C16" i="9"/>
  <c r="C15" i="9"/>
  <c r="C14" i="9"/>
  <c r="C13" i="9"/>
  <c r="C12" i="9"/>
  <c r="C11" i="9"/>
  <c r="C10" i="9"/>
  <c r="C9" i="9"/>
  <c r="C8" i="9"/>
  <c r="C7" i="9"/>
  <c r="C6" i="9"/>
  <c r="C5" i="9"/>
  <c r="C4" i="9"/>
  <c r="C3" i="9"/>
  <c r="B77" i="27"/>
  <c r="B65" i="27"/>
  <c r="B75" i="27"/>
  <c r="B63" i="27"/>
  <c r="B73" i="27"/>
  <c r="B61" i="27"/>
  <c r="B71" i="27"/>
  <c r="B59" i="27"/>
  <c r="B69" i="27"/>
  <c r="B57" i="27"/>
  <c r="B55" i="27"/>
  <c r="C52" i="27"/>
  <c r="D336" i="28" l="1"/>
  <c r="E336" i="28"/>
  <c r="D324" i="28"/>
  <c r="E324" i="28" s="1"/>
  <c r="D308" i="28"/>
  <c r="E308" i="28"/>
  <c r="D296" i="28"/>
  <c r="E296" i="28" s="1"/>
  <c r="D284" i="28"/>
  <c r="E284" i="28" s="1"/>
  <c r="D272" i="28"/>
  <c r="E272" i="28" s="1"/>
  <c r="D264" i="28"/>
  <c r="E264" i="28" s="1"/>
  <c r="D248" i="28"/>
  <c r="E248" i="28" s="1"/>
  <c r="D240" i="28"/>
  <c r="E240" i="28" s="1"/>
  <c r="D232" i="28"/>
  <c r="E232" i="28" s="1"/>
  <c r="D224" i="28"/>
  <c r="E224" i="28" s="1"/>
  <c r="D216" i="28"/>
  <c r="E216" i="28"/>
  <c r="D208" i="28"/>
  <c r="E208" i="28" s="1"/>
  <c r="D200" i="28"/>
  <c r="E200" i="28"/>
  <c r="D192" i="28"/>
  <c r="E192" i="28" s="1"/>
  <c r="D184" i="28"/>
  <c r="E184" i="28"/>
  <c r="D172" i="28"/>
  <c r="E172" i="28" s="1"/>
  <c r="D164" i="28"/>
  <c r="E164" i="28"/>
  <c r="D156" i="28"/>
  <c r="E156" i="28" s="1"/>
  <c r="D148" i="28"/>
  <c r="E148" i="28"/>
  <c r="D140" i="28"/>
  <c r="E140" i="28" s="1"/>
  <c r="D132" i="28"/>
  <c r="E132" i="28"/>
  <c r="D124" i="28"/>
  <c r="E124" i="28" s="1"/>
  <c r="D116" i="28"/>
  <c r="E116" i="28"/>
  <c r="D108" i="28"/>
  <c r="E108" i="28" s="1"/>
  <c r="D104" i="28"/>
  <c r="E104" i="28"/>
  <c r="D100" i="28"/>
  <c r="E100" i="28" s="1"/>
  <c r="D92" i="28"/>
  <c r="E92" i="28"/>
  <c r="D88" i="28"/>
  <c r="E88" i="28"/>
  <c r="D84" i="28"/>
  <c r="E84" i="28"/>
  <c r="D80" i="28"/>
  <c r="E80" i="28"/>
  <c r="D76" i="28"/>
  <c r="E76" i="28"/>
  <c r="D72" i="28"/>
  <c r="E72" i="28" s="1"/>
  <c r="D68" i="28"/>
  <c r="E68" i="28"/>
  <c r="D64" i="28"/>
  <c r="E64" i="28" s="1"/>
  <c r="D56" i="28"/>
  <c r="E56" i="28" s="1"/>
  <c r="D52" i="28"/>
  <c r="E52" i="28"/>
  <c r="D48" i="28"/>
  <c r="E48" i="28" s="1"/>
  <c r="D44" i="28"/>
  <c r="E44" i="28"/>
  <c r="D40" i="28"/>
  <c r="E40" i="28" s="1"/>
  <c r="D36" i="28"/>
  <c r="E36" i="28"/>
  <c r="D32" i="28"/>
  <c r="E32" i="28" s="1"/>
  <c r="D28" i="28"/>
  <c r="E28" i="28" s="1"/>
  <c r="D24" i="28"/>
  <c r="E24" i="28"/>
  <c r="D20" i="28"/>
  <c r="E20" i="28"/>
  <c r="D16" i="28"/>
  <c r="E16" i="28"/>
  <c r="D12" i="28"/>
  <c r="E12" i="28" s="1"/>
  <c r="D8" i="28"/>
  <c r="E8" i="28"/>
  <c r="D343" i="28"/>
  <c r="E343" i="28" s="1"/>
  <c r="D339" i="28"/>
  <c r="E339" i="28" s="1"/>
  <c r="D335" i="28"/>
  <c r="E335" i="28" s="1"/>
  <c r="D331" i="28"/>
  <c r="E331" i="28"/>
  <c r="D327" i="28"/>
  <c r="E327" i="28" s="1"/>
  <c r="D323" i="28"/>
  <c r="E323" i="28" s="1"/>
  <c r="D319" i="28"/>
  <c r="E319" i="28"/>
  <c r="D315" i="28"/>
  <c r="E315" i="28" s="1"/>
  <c r="D311" i="28"/>
  <c r="E311" i="28"/>
  <c r="D307" i="28"/>
  <c r="E307" i="28" s="1"/>
  <c r="D303" i="28"/>
  <c r="E303" i="28"/>
  <c r="D299" i="28"/>
  <c r="E299" i="28" s="1"/>
  <c r="D295" i="28"/>
  <c r="E295" i="28"/>
  <c r="D291" i="28"/>
  <c r="E291" i="28" s="1"/>
  <c r="D287" i="28"/>
  <c r="E287" i="28"/>
  <c r="D283" i="28"/>
  <c r="E283" i="28" s="1"/>
  <c r="D279" i="28"/>
  <c r="E279" i="28"/>
  <c r="D275" i="28"/>
  <c r="E275" i="28" s="1"/>
  <c r="D271" i="28"/>
  <c r="E271" i="28"/>
  <c r="D267" i="28"/>
  <c r="E267" i="28" s="1"/>
  <c r="D263" i="28"/>
  <c r="E263" i="28"/>
  <c r="D259" i="28"/>
  <c r="E259" i="28" s="1"/>
  <c r="D255" i="28"/>
  <c r="E255" i="28"/>
  <c r="D251" i="28"/>
  <c r="E251" i="28" s="1"/>
  <c r="D247" i="28"/>
  <c r="E247" i="28"/>
  <c r="D243" i="28"/>
  <c r="E243" i="28" s="1"/>
  <c r="D239" i="28"/>
  <c r="E239" i="28"/>
  <c r="D235" i="28"/>
  <c r="E235" i="28" s="1"/>
  <c r="D231" i="28"/>
  <c r="E231" i="28"/>
  <c r="D227" i="28"/>
  <c r="E227" i="28" s="1"/>
  <c r="D223" i="28"/>
  <c r="E223" i="28"/>
  <c r="D219" i="28"/>
  <c r="E219" i="28" s="1"/>
  <c r="D215" i="28"/>
  <c r="E215" i="28"/>
  <c r="D211" i="28"/>
  <c r="E211" i="28" s="1"/>
  <c r="D207" i="28"/>
  <c r="E207" i="28"/>
  <c r="D203" i="28"/>
  <c r="E203" i="28"/>
  <c r="D199" i="28"/>
  <c r="E199" i="28"/>
  <c r="D195" i="28"/>
  <c r="E195" i="28" s="1"/>
  <c r="D191" i="28"/>
  <c r="E191" i="28"/>
  <c r="D187" i="28"/>
  <c r="E187" i="28" s="1"/>
  <c r="D183" i="28"/>
  <c r="E183" i="28"/>
  <c r="D179" i="28"/>
  <c r="E179" i="28" s="1"/>
  <c r="D175" i="28"/>
  <c r="E175" i="28"/>
  <c r="D171" i="28"/>
  <c r="E171" i="28" s="1"/>
  <c r="D167" i="28"/>
  <c r="E167" i="28"/>
  <c r="D163" i="28"/>
  <c r="E163" i="28" s="1"/>
  <c r="D159" i="28"/>
  <c r="E159" i="28"/>
  <c r="D155" i="28"/>
  <c r="E155" i="28"/>
  <c r="D151" i="28"/>
  <c r="E151" i="28"/>
  <c r="D147" i="28"/>
  <c r="E147" i="28" s="1"/>
  <c r="D143" i="28"/>
  <c r="E143" i="28"/>
  <c r="D139" i="28"/>
  <c r="E139" i="28" s="1"/>
  <c r="D135" i="28"/>
  <c r="E135" i="28"/>
  <c r="D131" i="28"/>
  <c r="E131" i="28" s="1"/>
  <c r="D127" i="28"/>
  <c r="E127" i="28"/>
  <c r="D123" i="28"/>
  <c r="E123" i="28" s="1"/>
  <c r="D119" i="28"/>
  <c r="E119" i="28"/>
  <c r="D115" i="28"/>
  <c r="E115" i="28"/>
  <c r="D111" i="28"/>
  <c r="E111" i="28"/>
  <c r="D107" i="28"/>
  <c r="E107" i="28" s="1"/>
  <c r="D103" i="28"/>
  <c r="E103" i="28"/>
  <c r="D99" i="28"/>
  <c r="E99" i="28" s="1"/>
  <c r="D95" i="28"/>
  <c r="E95" i="28" s="1"/>
  <c r="D91" i="28"/>
  <c r="E91" i="28" s="1"/>
  <c r="D87" i="28"/>
  <c r="E87" i="28"/>
  <c r="D83" i="28"/>
  <c r="E83" i="28" s="1"/>
  <c r="D79" i="28"/>
  <c r="E79" i="28"/>
  <c r="D75" i="28"/>
  <c r="E75" i="28" s="1"/>
  <c r="D71" i="28"/>
  <c r="E71" i="28" s="1"/>
  <c r="D67" i="28"/>
  <c r="E67" i="28" s="1"/>
  <c r="D63" i="28"/>
  <c r="E63" i="28" s="1"/>
  <c r="D59" i="28"/>
  <c r="E59" i="28" s="1"/>
  <c r="D55" i="28"/>
  <c r="E55" i="28"/>
  <c r="D51" i="28"/>
  <c r="E51" i="28" s="1"/>
  <c r="D47" i="28"/>
  <c r="E47" i="28"/>
  <c r="D43" i="28"/>
  <c r="E43" i="28" s="1"/>
  <c r="D39" i="28"/>
  <c r="E39" i="28" s="1"/>
  <c r="D35" i="28"/>
  <c r="E35" i="28" s="1"/>
  <c r="D31" i="28"/>
  <c r="E31" i="28" s="1"/>
  <c r="D27" i="28"/>
  <c r="E27" i="28" s="1"/>
  <c r="D23" i="28"/>
  <c r="E23" i="28"/>
  <c r="D19" i="28"/>
  <c r="E19" i="28" s="1"/>
  <c r="D15" i="28"/>
  <c r="E15" i="28"/>
  <c r="D11" i="28"/>
  <c r="E11" i="28" s="1"/>
  <c r="D7" i="28"/>
  <c r="E7" i="28" s="1"/>
  <c r="D344" i="28"/>
  <c r="E344" i="28" s="1"/>
  <c r="D332" i="28"/>
  <c r="E332" i="28"/>
  <c r="D316" i="28"/>
  <c r="E316" i="28"/>
  <c r="D304" i="28"/>
  <c r="E304" i="28" s="1"/>
  <c r="D292" i="28"/>
  <c r="E292" i="28" s="1"/>
  <c r="D280" i="28"/>
  <c r="E280" i="28" s="1"/>
  <c r="D256" i="28"/>
  <c r="E256" i="28"/>
  <c r="D60" i="28"/>
  <c r="E60" i="28" s="1"/>
  <c r="D342" i="28"/>
  <c r="E342" i="28"/>
  <c r="D338" i="28"/>
  <c r="E338" i="28" s="1"/>
  <c r="D334" i="28"/>
  <c r="E334" i="28"/>
  <c r="D330" i="28"/>
  <c r="E330" i="28" s="1"/>
  <c r="D326" i="28"/>
  <c r="E326" i="28" s="1"/>
  <c r="D322" i="28"/>
  <c r="E322" i="28" s="1"/>
  <c r="D318" i="28"/>
  <c r="E318" i="28"/>
  <c r="D314" i="28"/>
  <c r="E314" i="28" s="1"/>
  <c r="D310" i="28"/>
  <c r="E310" i="28"/>
  <c r="D306" i="28"/>
  <c r="E306" i="28" s="1"/>
  <c r="D302" i="28"/>
  <c r="E302" i="28"/>
  <c r="D298" i="28"/>
  <c r="E298" i="28" s="1"/>
  <c r="D294" i="28"/>
  <c r="E294" i="28" s="1"/>
  <c r="D290" i="28"/>
  <c r="E290" i="28" s="1"/>
  <c r="D286" i="28"/>
  <c r="E286" i="28"/>
  <c r="D282" i="28"/>
  <c r="E282" i="28" s="1"/>
  <c r="D278" i="28"/>
  <c r="E278" i="28"/>
  <c r="D274" i="28"/>
  <c r="E274" i="28" s="1"/>
  <c r="D270" i="28"/>
  <c r="E270" i="28"/>
  <c r="D266" i="28"/>
  <c r="E266" i="28" s="1"/>
  <c r="D262" i="28"/>
  <c r="E262" i="28" s="1"/>
  <c r="D258" i="28"/>
  <c r="E258" i="28" s="1"/>
  <c r="D254" i="28"/>
  <c r="E254" i="28"/>
  <c r="D250" i="28"/>
  <c r="E250" i="28" s="1"/>
  <c r="D246" i="28"/>
  <c r="E246" i="28"/>
  <c r="D242" i="28"/>
  <c r="E242" i="28" s="1"/>
  <c r="D238" i="28"/>
  <c r="E238" i="28"/>
  <c r="D234" i="28"/>
  <c r="E234" i="28" s="1"/>
  <c r="D230" i="28"/>
  <c r="E230" i="28" s="1"/>
  <c r="D226" i="28"/>
  <c r="E226" i="28" s="1"/>
  <c r="D222" i="28"/>
  <c r="E222" i="28"/>
  <c r="D218" i="28"/>
  <c r="E218" i="28"/>
  <c r="D214" i="28"/>
  <c r="E214" i="28"/>
  <c r="D210" i="28"/>
  <c r="E210" i="28"/>
  <c r="D206" i="28"/>
  <c r="E206" i="28"/>
  <c r="D202" i="28"/>
  <c r="E202" i="28" s="1"/>
  <c r="D198" i="28"/>
  <c r="E198" i="28"/>
  <c r="D194" i="28"/>
  <c r="E194" i="28" s="1"/>
  <c r="D190" i="28"/>
  <c r="E190" i="28"/>
  <c r="D186" i="28"/>
  <c r="E186" i="28"/>
  <c r="D182" i="28"/>
  <c r="E182" i="28"/>
  <c r="D178" i="28"/>
  <c r="E178" i="28" s="1"/>
  <c r="D174" i="28"/>
  <c r="E174" i="28" s="1"/>
  <c r="D170" i="28"/>
  <c r="E170" i="28" s="1"/>
  <c r="D166" i="28"/>
  <c r="E166" i="28"/>
  <c r="D162" i="28"/>
  <c r="E162" i="28"/>
  <c r="D158" i="28"/>
  <c r="E158" i="28"/>
  <c r="D154" i="28"/>
  <c r="E154" i="28" s="1"/>
  <c r="D150" i="28"/>
  <c r="E150" i="28"/>
  <c r="D146" i="28"/>
  <c r="E146" i="28" s="1"/>
  <c r="D142" i="28"/>
  <c r="E142" i="28"/>
  <c r="D138" i="28"/>
  <c r="E138" i="28" s="1"/>
  <c r="D134" i="28"/>
  <c r="E134" i="28" s="1"/>
  <c r="D130" i="28"/>
  <c r="E130" i="28" s="1"/>
  <c r="D126" i="28"/>
  <c r="E126" i="28"/>
  <c r="D122" i="28"/>
  <c r="E122" i="28"/>
  <c r="D118" i="28"/>
  <c r="E118" i="28"/>
  <c r="D114" i="28"/>
  <c r="E114" i="28" s="1"/>
  <c r="D110" i="28"/>
  <c r="E110" i="28"/>
  <c r="D106" i="28"/>
  <c r="E106" i="28"/>
  <c r="D102" i="28"/>
  <c r="E102" i="28"/>
  <c r="D98" i="28"/>
  <c r="E98" i="28" s="1"/>
  <c r="D94" i="28"/>
  <c r="E94" i="28"/>
  <c r="D90" i="28"/>
  <c r="E90" i="28" s="1"/>
  <c r="D86" i="28"/>
  <c r="E86" i="28" s="1"/>
  <c r="D82" i="28"/>
  <c r="E82" i="28" s="1"/>
  <c r="D78" i="28"/>
  <c r="E78" i="28"/>
  <c r="D74" i="28"/>
  <c r="E74" i="28" s="1"/>
  <c r="D70" i="28"/>
  <c r="E70" i="28"/>
  <c r="D66" i="28"/>
  <c r="E66" i="28" s="1"/>
  <c r="D62" i="28"/>
  <c r="E62" i="28"/>
  <c r="D58" i="28"/>
  <c r="E58" i="28" s="1"/>
  <c r="D54" i="28"/>
  <c r="E54" i="28" s="1"/>
  <c r="D50" i="28"/>
  <c r="E50" i="28" s="1"/>
  <c r="D46" i="28"/>
  <c r="E46" i="28"/>
  <c r="D42" i="28"/>
  <c r="E42" i="28" s="1"/>
  <c r="D38" i="28"/>
  <c r="E38" i="28"/>
  <c r="D34" i="28"/>
  <c r="E34" i="28" s="1"/>
  <c r="D30" i="28"/>
  <c r="E30" i="28"/>
  <c r="D26" i="28"/>
  <c r="E26" i="28" s="1"/>
  <c r="D22" i="28"/>
  <c r="E22" i="28" s="1"/>
  <c r="D18" i="28"/>
  <c r="E18" i="28" s="1"/>
  <c r="D14" i="28"/>
  <c r="E14" i="28"/>
  <c r="D10" i="28"/>
  <c r="E10" i="28" s="1"/>
  <c r="D6" i="28"/>
  <c r="E6" i="28"/>
  <c r="D340" i="28"/>
  <c r="E340" i="28" s="1"/>
  <c r="D328" i="28"/>
  <c r="E328" i="28" s="1"/>
  <c r="D320" i="28"/>
  <c r="E320" i="28"/>
  <c r="D312" i="28"/>
  <c r="E312" i="28"/>
  <c r="D300" i="28"/>
  <c r="E300" i="28"/>
  <c r="D288" i="28"/>
  <c r="E288" i="28"/>
  <c r="D276" i="28"/>
  <c r="E276" i="28"/>
  <c r="D268" i="28"/>
  <c r="E268" i="28"/>
  <c r="D260" i="28"/>
  <c r="E260" i="28"/>
  <c r="D252" i="28"/>
  <c r="E252" i="28"/>
  <c r="D244" i="28"/>
  <c r="E244" i="28"/>
  <c r="D236" i="28"/>
  <c r="E236" i="28"/>
  <c r="D228" i="28"/>
  <c r="E228" i="28"/>
  <c r="D220" i="28"/>
  <c r="E220" i="28"/>
  <c r="D212" i="28"/>
  <c r="E212" i="28"/>
  <c r="D204" i="28"/>
  <c r="E204" i="28"/>
  <c r="D196" i="28"/>
  <c r="E196" i="28"/>
  <c r="D188" i="28"/>
  <c r="E188" i="28"/>
  <c r="D180" i="28"/>
  <c r="E180" i="28"/>
  <c r="E176" i="28"/>
  <c r="D176" i="28"/>
  <c r="D168" i="28"/>
  <c r="E168" i="28"/>
  <c r="D160" i="28"/>
  <c r="E160" i="28"/>
  <c r="D152" i="28"/>
  <c r="E152" i="28"/>
  <c r="D144" i="28"/>
  <c r="E144" i="28"/>
  <c r="D136" i="28"/>
  <c r="E136" i="28"/>
  <c r="D128" i="28"/>
  <c r="E128" i="28" s="1"/>
  <c r="D120" i="28"/>
  <c r="E120" i="28" s="1"/>
  <c r="E112" i="28"/>
  <c r="D112" i="28"/>
  <c r="D96" i="28"/>
  <c r="E96" i="28"/>
  <c r="D341" i="28"/>
  <c r="E341" i="28" s="1"/>
  <c r="D337" i="28"/>
  <c r="E337" i="28" s="1"/>
  <c r="D333" i="28"/>
  <c r="E333" i="28" s="1"/>
  <c r="D329" i="28"/>
  <c r="E329" i="28" s="1"/>
  <c r="D325" i="28"/>
  <c r="E325" i="28"/>
  <c r="D321" i="28"/>
  <c r="E321" i="28" s="1"/>
  <c r="D317" i="28"/>
  <c r="E317" i="28"/>
  <c r="D313" i="28"/>
  <c r="E313" i="28" s="1"/>
  <c r="D309" i="28"/>
  <c r="E309" i="28"/>
  <c r="D305" i="28"/>
  <c r="E305" i="28"/>
  <c r="D301" i="28"/>
  <c r="E301" i="28"/>
  <c r="D297" i="28"/>
  <c r="E297" i="28" s="1"/>
  <c r="D293" i="28"/>
  <c r="E293" i="28"/>
  <c r="D289" i="28"/>
  <c r="E289" i="28" s="1"/>
  <c r="D285" i="28"/>
  <c r="E285" i="28"/>
  <c r="D281" i="28"/>
  <c r="E281" i="28" s="1"/>
  <c r="D277" i="28"/>
  <c r="E277" i="28"/>
  <c r="D273" i="28"/>
  <c r="E273" i="28" s="1"/>
  <c r="D269" i="28"/>
  <c r="E269" i="28"/>
  <c r="D265" i="28"/>
  <c r="E265" i="28" s="1"/>
  <c r="D261" i="28"/>
  <c r="E261" i="28"/>
  <c r="D257" i="28"/>
  <c r="E257" i="28" s="1"/>
  <c r="D253" i="28"/>
  <c r="E253" i="28"/>
  <c r="D249" i="28"/>
  <c r="E249" i="28" s="1"/>
  <c r="D245" i="28"/>
  <c r="E245" i="28"/>
  <c r="D241" i="28"/>
  <c r="E241" i="28" s="1"/>
  <c r="D237" i="28"/>
  <c r="E237" i="28"/>
  <c r="D233" i="28"/>
  <c r="E233" i="28" s="1"/>
  <c r="D229" i="28"/>
  <c r="E229" i="28"/>
  <c r="D225" i="28"/>
  <c r="E225" i="28" s="1"/>
  <c r="D221" i="28"/>
  <c r="E221" i="28"/>
  <c r="D217" i="28"/>
  <c r="E217" i="28" s="1"/>
  <c r="D213" i="28"/>
  <c r="E213" i="28"/>
  <c r="D209" i="28"/>
  <c r="E209" i="28" s="1"/>
  <c r="D205" i="28"/>
  <c r="E205" i="28"/>
  <c r="D201" i="28"/>
  <c r="E201" i="28"/>
  <c r="D197" i="28"/>
  <c r="E197" i="28"/>
  <c r="D193" i="28"/>
  <c r="E193" i="28"/>
  <c r="D189" i="28"/>
  <c r="E189" i="28"/>
  <c r="D185" i="28"/>
  <c r="E185" i="28" s="1"/>
  <c r="D181" i="28"/>
  <c r="E181" i="28"/>
  <c r="D177" i="28"/>
  <c r="E177" i="28" s="1"/>
  <c r="D173" i="28"/>
  <c r="E173" i="28"/>
  <c r="D169" i="28"/>
  <c r="E169" i="28" s="1"/>
  <c r="D165" i="28"/>
  <c r="E165" i="28"/>
  <c r="D161" i="28"/>
  <c r="E161" i="28" s="1"/>
  <c r="D157" i="28"/>
  <c r="E157" i="28"/>
  <c r="D153" i="28"/>
  <c r="E153" i="28" s="1"/>
  <c r="D149" i="28"/>
  <c r="E149" i="28"/>
  <c r="D145" i="28"/>
  <c r="E145" i="28"/>
  <c r="D141" i="28"/>
  <c r="E141" i="28"/>
  <c r="D137" i="28"/>
  <c r="E137" i="28" s="1"/>
  <c r="D133" i="28"/>
  <c r="E133" i="28"/>
  <c r="D129" i="28"/>
  <c r="E129" i="28" s="1"/>
  <c r="D125" i="28"/>
  <c r="E125" i="28"/>
  <c r="D121" i="28"/>
  <c r="E121" i="28" s="1"/>
  <c r="D117" i="28"/>
  <c r="E117" i="28"/>
  <c r="D113" i="28"/>
  <c r="E113" i="28" s="1"/>
  <c r="D109" i="28"/>
  <c r="E109" i="28"/>
  <c r="D105" i="28"/>
  <c r="E105" i="28" s="1"/>
  <c r="D101" i="28"/>
  <c r="E101" i="28"/>
  <c r="D97" i="28"/>
  <c r="E97" i="28" s="1"/>
  <c r="D93" i="28"/>
  <c r="E93" i="28" s="1"/>
  <c r="D89" i="28"/>
  <c r="E89" i="28" s="1"/>
  <c r="D85" i="28"/>
  <c r="E85" i="28" s="1"/>
  <c r="D81" i="28"/>
  <c r="E81" i="28" s="1"/>
  <c r="D77" i="28"/>
  <c r="E77" i="28" s="1"/>
  <c r="D73" i="28"/>
  <c r="E73" i="28" s="1"/>
  <c r="D69" i="28"/>
  <c r="E69" i="28" s="1"/>
  <c r="D65" i="28"/>
  <c r="E65" i="28" s="1"/>
  <c r="D61" i="28"/>
  <c r="E61" i="28" s="1"/>
  <c r="D57" i="28"/>
  <c r="E57" i="28"/>
  <c r="D53" i="28"/>
  <c r="E53" i="28" s="1"/>
  <c r="D49" i="28"/>
  <c r="E49" i="28" s="1"/>
  <c r="D45" i="28"/>
  <c r="E45" i="28" s="1"/>
  <c r="D41" i="28"/>
  <c r="E41" i="28" s="1"/>
  <c r="D37" i="28"/>
  <c r="E37" i="28"/>
  <c r="D33" i="28"/>
  <c r="E33" i="28" s="1"/>
  <c r="D29" i="28"/>
  <c r="E29" i="28" s="1"/>
  <c r="D25" i="28"/>
  <c r="E25" i="28" s="1"/>
  <c r="D21" i="28"/>
  <c r="E21" i="28" s="1"/>
  <c r="D17" i="28"/>
  <c r="E17" i="28" s="1"/>
  <c r="D13" i="28"/>
  <c r="E13" i="28" s="1"/>
  <c r="D9" i="28"/>
  <c r="E9" i="28" s="1"/>
  <c r="D5" i="28"/>
  <c r="E5" i="28" s="1"/>
  <c r="D321" i="6"/>
  <c r="E321" i="6" s="1"/>
  <c r="D309" i="6"/>
  <c r="E309" i="6"/>
  <c r="D297" i="6"/>
  <c r="E297" i="6" s="1"/>
  <c r="D285" i="6"/>
  <c r="E285" i="6"/>
  <c r="D277" i="6"/>
  <c r="E277" i="6" s="1"/>
  <c r="D257" i="6"/>
  <c r="E257" i="6" s="1"/>
  <c r="D241" i="6"/>
  <c r="E241" i="6" s="1"/>
  <c r="D213" i="6"/>
  <c r="E213" i="6" s="1"/>
  <c r="D201" i="6"/>
  <c r="E201" i="6"/>
  <c r="D189" i="6"/>
  <c r="E189" i="6"/>
  <c r="D177" i="6"/>
  <c r="E177" i="6" s="1"/>
  <c r="D165" i="6"/>
  <c r="E165" i="6" s="1"/>
  <c r="D153" i="6"/>
  <c r="E153" i="6" s="1"/>
  <c r="D141" i="6"/>
  <c r="E141" i="6" s="1"/>
  <c r="D129" i="6"/>
  <c r="E129" i="6" s="1"/>
  <c r="D121" i="6"/>
  <c r="E121" i="6" s="1"/>
  <c r="D113" i="6"/>
  <c r="E113" i="6" s="1"/>
  <c r="D105" i="6"/>
  <c r="E105" i="6" s="1"/>
  <c r="D97" i="6"/>
  <c r="E97" i="6" s="1"/>
  <c r="D89" i="6"/>
  <c r="E89" i="6" s="1"/>
  <c r="D81" i="6"/>
  <c r="E81" i="6"/>
  <c r="D69" i="6"/>
  <c r="E69" i="6" s="1"/>
  <c r="D65" i="6"/>
  <c r="E65" i="6" s="1"/>
  <c r="D61" i="6"/>
  <c r="E61" i="6" s="1"/>
  <c r="D57" i="6"/>
  <c r="E57" i="6" s="1"/>
  <c r="D53" i="6"/>
  <c r="E53" i="6" s="1"/>
  <c r="D49" i="6"/>
  <c r="E49" i="6" s="1"/>
  <c r="D45" i="6"/>
  <c r="E45" i="6" s="1"/>
  <c r="D37" i="6"/>
  <c r="E37" i="6" s="1"/>
  <c r="D33" i="6"/>
  <c r="E33" i="6" s="1"/>
  <c r="D24" i="6"/>
  <c r="E24" i="6" s="1"/>
  <c r="D19" i="6"/>
  <c r="E19" i="6" s="1"/>
  <c r="D15" i="6"/>
  <c r="E15" i="6" s="1"/>
  <c r="D11" i="6"/>
  <c r="E11" i="6" s="1"/>
  <c r="D7" i="6"/>
  <c r="E7" i="6" s="1"/>
  <c r="D324" i="6"/>
  <c r="E324" i="6" s="1"/>
  <c r="D320" i="6"/>
  <c r="E320" i="6" s="1"/>
  <c r="D316" i="6"/>
  <c r="E316" i="6" s="1"/>
  <c r="D312" i="6"/>
  <c r="E312" i="6" s="1"/>
  <c r="D308" i="6"/>
  <c r="E308" i="6" s="1"/>
  <c r="D304" i="6"/>
  <c r="E304" i="6" s="1"/>
  <c r="D300" i="6"/>
  <c r="E300" i="6" s="1"/>
  <c r="D296" i="6"/>
  <c r="E296" i="6" s="1"/>
  <c r="D292" i="6"/>
  <c r="E292" i="6" s="1"/>
  <c r="D288" i="6"/>
  <c r="E288" i="6" s="1"/>
  <c r="D284" i="6"/>
  <c r="E284" i="6" s="1"/>
  <c r="D280" i="6"/>
  <c r="E280" i="6" s="1"/>
  <c r="D276" i="6"/>
  <c r="E276" i="6" s="1"/>
  <c r="D272" i="6"/>
  <c r="E272" i="6"/>
  <c r="D264" i="6"/>
  <c r="E264" i="6" s="1"/>
  <c r="D260" i="6"/>
  <c r="E260" i="6"/>
  <c r="D256" i="6"/>
  <c r="E256" i="6" s="1"/>
  <c r="D252" i="6"/>
  <c r="E252" i="6" s="1"/>
  <c r="D248" i="6"/>
  <c r="E248" i="6" s="1"/>
  <c r="D244" i="6"/>
  <c r="E244" i="6" s="1"/>
  <c r="D240" i="6"/>
  <c r="E240" i="6" s="1"/>
  <c r="D232" i="6"/>
  <c r="E232" i="6" s="1"/>
  <c r="D228" i="6"/>
  <c r="E228" i="6" s="1"/>
  <c r="D224" i="6"/>
  <c r="E224" i="6" s="1"/>
  <c r="D220" i="6"/>
  <c r="E220" i="6" s="1"/>
  <c r="D216" i="6"/>
  <c r="E216" i="6" s="1"/>
  <c r="D212" i="6"/>
  <c r="E212" i="6" s="1"/>
  <c r="D208" i="6"/>
  <c r="E208" i="6" s="1"/>
  <c r="D204" i="6"/>
  <c r="E204" i="6" s="1"/>
  <c r="D200" i="6"/>
  <c r="E200" i="6" s="1"/>
  <c r="D196" i="6"/>
  <c r="E196" i="6" s="1"/>
  <c r="D192" i="6"/>
  <c r="E192" i="6" s="1"/>
  <c r="D188" i="6"/>
  <c r="E188" i="6" s="1"/>
  <c r="D184" i="6"/>
  <c r="E184" i="6"/>
  <c r="D180" i="6"/>
  <c r="E180" i="6" s="1"/>
  <c r="D176" i="6"/>
  <c r="E176" i="6" s="1"/>
  <c r="D172" i="6"/>
  <c r="E172" i="6" s="1"/>
  <c r="D168" i="6"/>
  <c r="E168" i="6" s="1"/>
  <c r="D164" i="6"/>
  <c r="E164" i="6" s="1"/>
  <c r="D160" i="6"/>
  <c r="E160" i="6" s="1"/>
  <c r="D156" i="6"/>
  <c r="E156" i="6" s="1"/>
  <c r="D152" i="6"/>
  <c r="E152" i="6" s="1"/>
  <c r="D148" i="6"/>
  <c r="E148" i="6" s="1"/>
  <c r="D144" i="6"/>
  <c r="E144" i="6" s="1"/>
  <c r="D140" i="6"/>
  <c r="E140" i="6" s="1"/>
  <c r="D136" i="6"/>
  <c r="E136" i="6" s="1"/>
  <c r="D132" i="6"/>
  <c r="E132" i="6"/>
  <c r="D128" i="6"/>
  <c r="E128" i="6" s="1"/>
  <c r="D124" i="6"/>
  <c r="E124" i="6" s="1"/>
  <c r="D120" i="6"/>
  <c r="E120" i="6" s="1"/>
  <c r="D116" i="6"/>
  <c r="E116" i="6" s="1"/>
  <c r="D112" i="6"/>
  <c r="E112" i="6" s="1"/>
  <c r="D108" i="6"/>
  <c r="E108" i="6" s="1"/>
  <c r="D104" i="6"/>
  <c r="E104" i="6" s="1"/>
  <c r="D100" i="6"/>
  <c r="E100" i="6" s="1"/>
  <c r="D96" i="6"/>
  <c r="E96" i="6" s="1"/>
  <c r="D92" i="6"/>
  <c r="E92" i="6" s="1"/>
  <c r="D88" i="6"/>
  <c r="E88" i="6" s="1"/>
  <c r="D84" i="6"/>
  <c r="E84" i="6" s="1"/>
  <c r="D80" i="6"/>
  <c r="E80" i="6" s="1"/>
  <c r="D76" i="6"/>
  <c r="E76" i="6" s="1"/>
  <c r="D72" i="6"/>
  <c r="E72" i="6" s="1"/>
  <c r="D68" i="6"/>
  <c r="E68" i="6" s="1"/>
  <c r="D64" i="6"/>
  <c r="E64" i="6" s="1"/>
  <c r="D60" i="6"/>
  <c r="E60" i="6" s="1"/>
  <c r="D56" i="6"/>
  <c r="E56" i="6" s="1"/>
  <c r="D52" i="6"/>
  <c r="E52" i="6" s="1"/>
  <c r="D48" i="6"/>
  <c r="E48" i="6" s="1"/>
  <c r="D44" i="6"/>
  <c r="E44" i="6" s="1"/>
  <c r="D40" i="6"/>
  <c r="E40" i="6" s="1"/>
  <c r="D36" i="6"/>
  <c r="E36" i="6" s="1"/>
  <c r="D32" i="6"/>
  <c r="E32" i="6" s="1"/>
  <c r="D22" i="6"/>
  <c r="E22" i="6" s="1"/>
  <c r="D18" i="6"/>
  <c r="E18" i="6"/>
  <c r="D14" i="6"/>
  <c r="E14" i="6" s="1"/>
  <c r="D10" i="6"/>
  <c r="E10" i="6" s="1"/>
  <c r="D6" i="6"/>
  <c r="E6" i="6" s="1"/>
  <c r="D317" i="6"/>
  <c r="E317" i="6" s="1"/>
  <c r="D301" i="6"/>
  <c r="E301" i="6" s="1"/>
  <c r="D289" i="6"/>
  <c r="E289" i="6" s="1"/>
  <c r="D265" i="6"/>
  <c r="E265" i="6" s="1"/>
  <c r="D253" i="6"/>
  <c r="E253" i="6" s="1"/>
  <c r="D249" i="6"/>
  <c r="E249" i="6"/>
  <c r="D229" i="6"/>
  <c r="E229" i="6" s="1"/>
  <c r="D221" i="6"/>
  <c r="E221" i="6"/>
  <c r="D209" i="6"/>
  <c r="E209" i="6" s="1"/>
  <c r="D197" i="6"/>
  <c r="E197" i="6" s="1"/>
  <c r="D185" i="6"/>
  <c r="E185" i="6" s="1"/>
  <c r="D173" i="6"/>
  <c r="E173" i="6" s="1"/>
  <c r="D157" i="6"/>
  <c r="E157" i="6" s="1"/>
  <c r="D137" i="6"/>
  <c r="E137" i="6" s="1"/>
  <c r="D41" i="6"/>
  <c r="E41" i="6" s="1"/>
  <c r="D327" i="6"/>
  <c r="E327" i="6" s="1"/>
  <c r="D323" i="6"/>
  <c r="E323" i="6" s="1"/>
  <c r="D319" i="6"/>
  <c r="E319" i="6" s="1"/>
  <c r="D315" i="6"/>
  <c r="E315" i="6" s="1"/>
  <c r="D311" i="6"/>
  <c r="E311" i="6" s="1"/>
  <c r="D307" i="6"/>
  <c r="E307" i="6" s="1"/>
  <c r="D303" i="6"/>
  <c r="E303" i="6" s="1"/>
  <c r="D299" i="6"/>
  <c r="E299" i="6" s="1"/>
  <c r="D295" i="6"/>
  <c r="E295" i="6" s="1"/>
  <c r="D291" i="6"/>
  <c r="E291" i="6" s="1"/>
  <c r="D287" i="6"/>
  <c r="E287" i="6" s="1"/>
  <c r="D283" i="6"/>
  <c r="E283" i="6" s="1"/>
  <c r="D279" i="6"/>
  <c r="E279" i="6" s="1"/>
  <c r="D275" i="6"/>
  <c r="E275" i="6" s="1"/>
  <c r="D267" i="6"/>
  <c r="E267" i="6" s="1"/>
  <c r="D263" i="6"/>
  <c r="E263" i="6" s="1"/>
  <c r="D259" i="6"/>
  <c r="E259" i="6" s="1"/>
  <c r="D255" i="6"/>
  <c r="E255" i="6" s="1"/>
  <c r="D251" i="6"/>
  <c r="E251" i="6" s="1"/>
  <c r="D247" i="6"/>
  <c r="E247" i="6" s="1"/>
  <c r="D243" i="6"/>
  <c r="E243" i="6" s="1"/>
  <c r="D239" i="6"/>
  <c r="E239" i="6" s="1"/>
  <c r="D231" i="6"/>
  <c r="E231" i="6" s="1"/>
  <c r="D227" i="6"/>
  <c r="E227" i="6" s="1"/>
  <c r="D223" i="6"/>
  <c r="E223" i="6" s="1"/>
  <c r="D219" i="6"/>
  <c r="E219" i="6" s="1"/>
  <c r="D215" i="6"/>
  <c r="E215" i="6" s="1"/>
  <c r="D211" i="6"/>
  <c r="E211" i="6" s="1"/>
  <c r="D207" i="6"/>
  <c r="E207" i="6"/>
  <c r="D203" i="6"/>
  <c r="E203" i="6" s="1"/>
  <c r="D199" i="6"/>
  <c r="E199" i="6" s="1"/>
  <c r="D195" i="6"/>
  <c r="E195" i="6" s="1"/>
  <c r="D191" i="6"/>
  <c r="E191" i="6" s="1"/>
  <c r="D187" i="6"/>
  <c r="E187" i="6" s="1"/>
  <c r="D183" i="6"/>
  <c r="E183" i="6" s="1"/>
  <c r="D179" i="6"/>
  <c r="E179" i="6" s="1"/>
  <c r="D175" i="6"/>
  <c r="E175" i="6" s="1"/>
  <c r="D171" i="6"/>
  <c r="E171" i="6" s="1"/>
  <c r="D167" i="6"/>
  <c r="E167" i="6" s="1"/>
  <c r="D163" i="6"/>
  <c r="E163" i="6" s="1"/>
  <c r="D159" i="6"/>
  <c r="E159" i="6"/>
  <c r="D155" i="6"/>
  <c r="E155" i="6"/>
  <c r="D151" i="6"/>
  <c r="E151" i="6" s="1"/>
  <c r="D147" i="6"/>
  <c r="E147" i="6" s="1"/>
  <c r="D143" i="6"/>
  <c r="E143" i="6" s="1"/>
  <c r="D139" i="6"/>
  <c r="E139" i="6" s="1"/>
  <c r="D135" i="6"/>
  <c r="E135" i="6" s="1"/>
  <c r="D131" i="6"/>
  <c r="E131" i="6" s="1"/>
  <c r="D127" i="6"/>
  <c r="E127" i="6" s="1"/>
  <c r="D123" i="6"/>
  <c r="E123" i="6" s="1"/>
  <c r="D119" i="6"/>
  <c r="E119" i="6" s="1"/>
  <c r="D115" i="6"/>
  <c r="E115" i="6"/>
  <c r="D111" i="6"/>
  <c r="E111" i="6" s="1"/>
  <c r="D107" i="6"/>
  <c r="E107" i="6" s="1"/>
  <c r="D103" i="6"/>
  <c r="E103" i="6" s="1"/>
  <c r="D99" i="6"/>
  <c r="E99" i="6" s="1"/>
  <c r="D95" i="6"/>
  <c r="E95" i="6" s="1"/>
  <c r="D91" i="6"/>
  <c r="E91" i="6" s="1"/>
  <c r="D87" i="6"/>
  <c r="E87" i="6" s="1"/>
  <c r="D83" i="6"/>
  <c r="E83" i="6" s="1"/>
  <c r="D79" i="6"/>
  <c r="E79" i="6" s="1"/>
  <c r="D75" i="6"/>
  <c r="E75" i="6" s="1"/>
  <c r="D71" i="6"/>
  <c r="E71" i="6" s="1"/>
  <c r="D67" i="6"/>
  <c r="E67" i="6" s="1"/>
  <c r="D63" i="6"/>
  <c r="E63" i="6" s="1"/>
  <c r="D59" i="6"/>
  <c r="E59" i="6" s="1"/>
  <c r="D55" i="6"/>
  <c r="E55" i="6" s="1"/>
  <c r="D51" i="6"/>
  <c r="E51" i="6" s="1"/>
  <c r="D47" i="6"/>
  <c r="E47" i="6" s="1"/>
  <c r="D43" i="6"/>
  <c r="E43" i="6" s="1"/>
  <c r="D39" i="6"/>
  <c r="E39" i="6"/>
  <c r="D35" i="6"/>
  <c r="E35" i="6" s="1"/>
  <c r="D26" i="6"/>
  <c r="E26" i="6"/>
  <c r="D21" i="6"/>
  <c r="E21" i="6" s="1"/>
  <c r="D17" i="6"/>
  <c r="E17" i="6" s="1"/>
  <c r="D13" i="6"/>
  <c r="E13" i="6" s="1"/>
  <c r="D9" i="6"/>
  <c r="E9" i="6" s="1"/>
  <c r="D5" i="6"/>
  <c r="E5" i="6" s="1"/>
  <c r="D325" i="6"/>
  <c r="E325" i="6" s="1"/>
  <c r="D313" i="6"/>
  <c r="E313" i="6" s="1"/>
  <c r="D305" i="6"/>
  <c r="E305" i="6"/>
  <c r="D293" i="6"/>
  <c r="E293" i="6"/>
  <c r="D281" i="6"/>
  <c r="E281" i="6" s="1"/>
  <c r="D273" i="6"/>
  <c r="E273" i="6" s="1"/>
  <c r="D261" i="6"/>
  <c r="E261" i="6" s="1"/>
  <c r="D245" i="6"/>
  <c r="E245" i="6" s="1"/>
  <c r="D237" i="6"/>
  <c r="E237" i="6" s="1"/>
  <c r="D225" i="6"/>
  <c r="E225" i="6" s="1"/>
  <c r="D217" i="6"/>
  <c r="E217" i="6" s="1"/>
  <c r="D205" i="6"/>
  <c r="E205" i="6"/>
  <c r="D193" i="6"/>
  <c r="E193" i="6"/>
  <c r="D181" i="6"/>
  <c r="E181" i="6" s="1"/>
  <c r="D169" i="6"/>
  <c r="E169" i="6" s="1"/>
  <c r="D161" i="6"/>
  <c r="E161" i="6" s="1"/>
  <c r="D149" i="6"/>
  <c r="E149" i="6" s="1"/>
  <c r="D145" i="6"/>
  <c r="E145" i="6" s="1"/>
  <c r="D133" i="6"/>
  <c r="E133" i="6" s="1"/>
  <c r="D125" i="6"/>
  <c r="E125" i="6" s="1"/>
  <c r="D117" i="6"/>
  <c r="E117" i="6" s="1"/>
  <c r="D109" i="6"/>
  <c r="E109" i="6" s="1"/>
  <c r="D101" i="6"/>
  <c r="E101" i="6" s="1"/>
  <c r="D93" i="6"/>
  <c r="E93" i="6" s="1"/>
  <c r="D85" i="6"/>
  <c r="E85" i="6" s="1"/>
  <c r="D77" i="6"/>
  <c r="E77" i="6" s="1"/>
  <c r="D73" i="6"/>
  <c r="E73" i="6"/>
  <c r="D326" i="6"/>
  <c r="E326" i="6" s="1"/>
  <c r="D322" i="6"/>
  <c r="E322" i="6" s="1"/>
  <c r="D318" i="6"/>
  <c r="E318" i="6"/>
  <c r="D314" i="6"/>
  <c r="E314" i="6" s="1"/>
  <c r="D310" i="6"/>
  <c r="E310" i="6" s="1"/>
  <c r="D306" i="6"/>
  <c r="E306" i="6" s="1"/>
  <c r="D302" i="6"/>
  <c r="E302" i="6" s="1"/>
  <c r="D298" i="6"/>
  <c r="E298" i="6" s="1"/>
  <c r="D294" i="6"/>
  <c r="E294" i="6" s="1"/>
  <c r="D290" i="6"/>
  <c r="E290" i="6" s="1"/>
  <c r="D286" i="6"/>
  <c r="E286" i="6" s="1"/>
  <c r="D282" i="6"/>
  <c r="E282" i="6" s="1"/>
  <c r="D278" i="6"/>
  <c r="E278" i="6" s="1"/>
  <c r="D274" i="6"/>
  <c r="E274" i="6" s="1"/>
  <c r="D266" i="6"/>
  <c r="E266" i="6" s="1"/>
  <c r="D262" i="6"/>
  <c r="E262" i="6" s="1"/>
  <c r="D258" i="6"/>
  <c r="E258" i="6" s="1"/>
  <c r="D254" i="6"/>
  <c r="E254" i="6" s="1"/>
  <c r="D250" i="6"/>
  <c r="E250" i="6" s="1"/>
  <c r="D246" i="6"/>
  <c r="E246" i="6" s="1"/>
  <c r="D242" i="6"/>
  <c r="E242" i="6" s="1"/>
  <c r="D238" i="6"/>
  <c r="E238" i="6" s="1"/>
  <c r="D230" i="6"/>
  <c r="E230" i="6" s="1"/>
  <c r="D226" i="6"/>
  <c r="E226" i="6" s="1"/>
  <c r="D222" i="6"/>
  <c r="E222" i="6" s="1"/>
  <c r="D218" i="6"/>
  <c r="E218" i="6" s="1"/>
  <c r="D214" i="6"/>
  <c r="E214" i="6" s="1"/>
  <c r="D210" i="6"/>
  <c r="E210" i="6" s="1"/>
  <c r="D206" i="6"/>
  <c r="E206" i="6" s="1"/>
  <c r="D202" i="6"/>
  <c r="E202" i="6" s="1"/>
  <c r="D198" i="6"/>
  <c r="E198" i="6" s="1"/>
  <c r="D194" i="6"/>
  <c r="E194" i="6" s="1"/>
  <c r="D190" i="6"/>
  <c r="E190" i="6" s="1"/>
  <c r="D186" i="6"/>
  <c r="E186" i="6" s="1"/>
  <c r="D182" i="6"/>
  <c r="E182" i="6" s="1"/>
  <c r="D178" i="6"/>
  <c r="E178" i="6" s="1"/>
  <c r="D174" i="6"/>
  <c r="E174" i="6" s="1"/>
  <c r="D170" i="6"/>
  <c r="E170" i="6" s="1"/>
  <c r="D166" i="6"/>
  <c r="E166" i="6" s="1"/>
  <c r="D162" i="6"/>
  <c r="E162" i="6" s="1"/>
  <c r="D158" i="6"/>
  <c r="E158" i="6" s="1"/>
  <c r="D154" i="6"/>
  <c r="E154" i="6" s="1"/>
  <c r="D150" i="6"/>
  <c r="E150" i="6" s="1"/>
  <c r="D146" i="6"/>
  <c r="E146" i="6"/>
  <c r="D142" i="6"/>
  <c r="E142" i="6" s="1"/>
  <c r="D138" i="6"/>
  <c r="E138" i="6" s="1"/>
  <c r="D134" i="6"/>
  <c r="E134" i="6" s="1"/>
  <c r="D130" i="6"/>
  <c r="E130" i="6" s="1"/>
  <c r="D126" i="6"/>
  <c r="E126" i="6" s="1"/>
  <c r="D122" i="6"/>
  <c r="E122" i="6" s="1"/>
  <c r="D118" i="6"/>
  <c r="E118" i="6" s="1"/>
  <c r="D114" i="6"/>
  <c r="E114" i="6" s="1"/>
  <c r="D110" i="6"/>
  <c r="E110" i="6" s="1"/>
  <c r="D106" i="6"/>
  <c r="E106" i="6" s="1"/>
  <c r="D102" i="6"/>
  <c r="E102" i="6" s="1"/>
  <c r="D98" i="6"/>
  <c r="E98" i="6"/>
  <c r="D94" i="6"/>
  <c r="E94" i="6" s="1"/>
  <c r="D90" i="6"/>
  <c r="E90" i="6" s="1"/>
  <c r="D86" i="6"/>
  <c r="E86" i="6" s="1"/>
  <c r="D82" i="6"/>
  <c r="E82" i="6" s="1"/>
  <c r="D78" i="6"/>
  <c r="E78" i="6" s="1"/>
  <c r="D74" i="6"/>
  <c r="E74" i="6" s="1"/>
  <c r="D70" i="6"/>
  <c r="E70" i="6" s="1"/>
  <c r="E66" i="6"/>
  <c r="D66" i="6"/>
  <c r="D62" i="6"/>
  <c r="E62" i="6" s="1"/>
  <c r="E58" i="6"/>
  <c r="D58" i="6"/>
  <c r="D54" i="6"/>
  <c r="E54" i="6" s="1"/>
  <c r="E50" i="6"/>
  <c r="D50" i="6"/>
  <c r="E46" i="6"/>
  <c r="D46" i="6"/>
  <c r="D42" i="6"/>
  <c r="E42" i="6" s="1"/>
  <c r="D38" i="6"/>
  <c r="E38" i="6" s="1"/>
  <c r="D34" i="6"/>
  <c r="E34" i="6" s="1"/>
  <c r="D25" i="6"/>
  <c r="E25" i="6" s="1"/>
  <c r="D20" i="6"/>
  <c r="E20" i="6" s="1"/>
  <c r="D16" i="6"/>
  <c r="E16" i="6" s="1"/>
  <c r="D12" i="6"/>
  <c r="E12" i="6" s="1"/>
  <c r="D8" i="6"/>
  <c r="E8" i="6" s="1"/>
  <c r="D261" i="5"/>
  <c r="E261" i="5" s="1"/>
  <c r="D253" i="5"/>
  <c r="E253" i="5" s="1"/>
  <c r="D249" i="5"/>
  <c r="E249" i="5" s="1"/>
  <c r="D241" i="5"/>
  <c r="E241" i="5" s="1"/>
  <c r="D233" i="5"/>
  <c r="E233" i="5" s="1"/>
  <c r="D225" i="5"/>
  <c r="E225" i="5" s="1"/>
  <c r="D217" i="5"/>
  <c r="E217" i="5"/>
  <c r="D209" i="5"/>
  <c r="E209" i="5" s="1"/>
  <c r="D201" i="5"/>
  <c r="E201" i="5"/>
  <c r="D197" i="5"/>
  <c r="E197" i="5" s="1"/>
  <c r="D189" i="5"/>
  <c r="E189" i="5"/>
  <c r="D181" i="5"/>
  <c r="E181" i="5" s="1"/>
  <c r="D173" i="5"/>
  <c r="E173" i="5" s="1"/>
  <c r="D165" i="5"/>
  <c r="E165" i="5" s="1"/>
  <c r="D157" i="5"/>
  <c r="E157" i="5" s="1"/>
  <c r="D149" i="5"/>
  <c r="E149" i="5" s="1"/>
  <c r="D141" i="5"/>
  <c r="E141" i="5" s="1"/>
  <c r="D133" i="5"/>
  <c r="E133" i="5" s="1"/>
  <c r="D125" i="5"/>
  <c r="E125" i="5" s="1"/>
  <c r="D117" i="5"/>
  <c r="E117" i="5" s="1"/>
  <c r="D109" i="5"/>
  <c r="E109" i="5" s="1"/>
  <c r="D105" i="5"/>
  <c r="E105" i="5"/>
  <c r="D101" i="5"/>
  <c r="E101" i="5" s="1"/>
  <c r="D93" i="5"/>
  <c r="E93" i="5" s="1"/>
  <c r="D89" i="5"/>
  <c r="E89" i="5" s="1"/>
  <c r="E85" i="5"/>
  <c r="D85" i="5"/>
  <c r="D81" i="5"/>
  <c r="E81" i="5" s="1"/>
  <c r="D77" i="5"/>
  <c r="E77" i="5" s="1"/>
  <c r="D73" i="5"/>
  <c r="E73" i="5" s="1"/>
  <c r="D69" i="5"/>
  <c r="E69" i="5" s="1"/>
  <c r="D65" i="5"/>
  <c r="E65" i="5" s="1"/>
  <c r="D61" i="5"/>
  <c r="E61" i="5" s="1"/>
  <c r="D57" i="5"/>
  <c r="E57" i="5" s="1"/>
  <c r="D53" i="5"/>
  <c r="E53" i="5" s="1"/>
  <c r="D49" i="5"/>
  <c r="E49" i="5" s="1"/>
  <c r="D45" i="5"/>
  <c r="E45" i="5" s="1"/>
  <c r="D41" i="5"/>
  <c r="E41" i="5" s="1"/>
  <c r="D37" i="5"/>
  <c r="E37" i="5" s="1"/>
  <c r="D33" i="5"/>
  <c r="E33" i="5" s="1"/>
  <c r="D29" i="5"/>
  <c r="E29" i="5" s="1"/>
  <c r="D25" i="5"/>
  <c r="E25" i="5" s="1"/>
  <c r="E21" i="5"/>
  <c r="D21" i="5"/>
  <c r="D17" i="5"/>
  <c r="E17" i="5" s="1"/>
  <c r="D13" i="5"/>
  <c r="E13" i="5" s="1"/>
  <c r="D5" i="5"/>
  <c r="E5" i="5" s="1"/>
  <c r="D268" i="5"/>
  <c r="E268" i="5" s="1"/>
  <c r="D264" i="5"/>
  <c r="E264" i="5" s="1"/>
  <c r="D260" i="5"/>
  <c r="E260" i="5" s="1"/>
  <c r="D256" i="5"/>
  <c r="E256" i="5"/>
  <c r="D252" i="5"/>
  <c r="E252" i="5" s="1"/>
  <c r="D248" i="5"/>
  <c r="E248" i="5"/>
  <c r="D244" i="5"/>
  <c r="E244" i="5" s="1"/>
  <c r="D240" i="5"/>
  <c r="E240" i="5" s="1"/>
  <c r="D236" i="5"/>
  <c r="E236" i="5" s="1"/>
  <c r="D232" i="5"/>
  <c r="E232" i="5" s="1"/>
  <c r="D228" i="5"/>
  <c r="E228" i="5" s="1"/>
  <c r="D224" i="5"/>
  <c r="E224" i="5" s="1"/>
  <c r="D220" i="5"/>
  <c r="E220" i="5" s="1"/>
  <c r="D216" i="5"/>
  <c r="E216" i="5" s="1"/>
  <c r="D212" i="5"/>
  <c r="E212" i="5" s="1"/>
  <c r="D208" i="5"/>
  <c r="E208" i="5" s="1"/>
  <c r="D204" i="5"/>
  <c r="E204" i="5" s="1"/>
  <c r="D200" i="5"/>
  <c r="E200" i="5" s="1"/>
  <c r="D196" i="5"/>
  <c r="E196" i="5" s="1"/>
  <c r="D192" i="5"/>
  <c r="E192" i="5" s="1"/>
  <c r="D188" i="5"/>
  <c r="E188" i="5" s="1"/>
  <c r="D184" i="5"/>
  <c r="E184" i="5" s="1"/>
  <c r="D180" i="5"/>
  <c r="E180" i="5" s="1"/>
  <c r="D176" i="5"/>
  <c r="E176" i="5" s="1"/>
  <c r="E172" i="5"/>
  <c r="D172" i="5"/>
  <c r="D168" i="5"/>
  <c r="E168" i="5"/>
  <c r="D164" i="5"/>
  <c r="E164" i="5" s="1"/>
  <c r="D160" i="5"/>
  <c r="E160" i="5" s="1"/>
  <c r="E156" i="5"/>
  <c r="D156" i="5"/>
  <c r="D152" i="5"/>
  <c r="E152" i="5" s="1"/>
  <c r="E148" i="5"/>
  <c r="D148" i="5"/>
  <c r="E144" i="5"/>
  <c r="D144" i="5"/>
  <c r="E140" i="5"/>
  <c r="D140" i="5"/>
  <c r="D136" i="5"/>
  <c r="E136" i="5" s="1"/>
  <c r="E132" i="5"/>
  <c r="D132" i="5"/>
  <c r="D128" i="5"/>
  <c r="E128" i="5" s="1"/>
  <c r="D124" i="5"/>
  <c r="E124" i="5" s="1"/>
  <c r="D120" i="5"/>
  <c r="E120" i="5" s="1"/>
  <c r="D116" i="5"/>
  <c r="E116" i="5" s="1"/>
  <c r="D112" i="5"/>
  <c r="E112" i="5" s="1"/>
  <c r="D108" i="5"/>
  <c r="E108" i="5" s="1"/>
  <c r="D104" i="5"/>
  <c r="E104" i="5" s="1"/>
  <c r="E100" i="5"/>
  <c r="D100" i="5"/>
  <c r="D96" i="5"/>
  <c r="E96" i="5" s="1"/>
  <c r="E92" i="5"/>
  <c r="D92" i="5"/>
  <c r="D88" i="5"/>
  <c r="E88" i="5"/>
  <c r="D84" i="5"/>
  <c r="E84" i="5" s="1"/>
  <c r="D80" i="5"/>
  <c r="E80" i="5" s="1"/>
  <c r="E76" i="5"/>
  <c r="D76" i="5"/>
  <c r="D72" i="5"/>
  <c r="E72" i="5"/>
  <c r="D68" i="5"/>
  <c r="E68" i="5" s="1"/>
  <c r="D64" i="5"/>
  <c r="E64" i="5" s="1"/>
  <c r="D60" i="5"/>
  <c r="E60" i="5" s="1"/>
  <c r="D56" i="5"/>
  <c r="E56" i="5" s="1"/>
  <c r="D52" i="5"/>
  <c r="E52" i="5" s="1"/>
  <c r="D48" i="5"/>
  <c r="E48" i="5" s="1"/>
  <c r="D44" i="5"/>
  <c r="E44" i="5" s="1"/>
  <c r="D40" i="5"/>
  <c r="E40" i="5"/>
  <c r="D36" i="5"/>
  <c r="E36" i="5" s="1"/>
  <c r="D32" i="5"/>
  <c r="E32" i="5" s="1"/>
  <c r="D28" i="5"/>
  <c r="E28" i="5" s="1"/>
  <c r="D24" i="5"/>
  <c r="E24" i="5" s="1"/>
  <c r="D20" i="5"/>
  <c r="E20" i="5" s="1"/>
  <c r="D16" i="5"/>
  <c r="E16" i="5" s="1"/>
  <c r="E12" i="5"/>
  <c r="D12" i="5"/>
  <c r="D8" i="5"/>
  <c r="E8" i="5" s="1"/>
  <c r="D265" i="5"/>
  <c r="E265" i="5" s="1"/>
  <c r="D257" i="5"/>
  <c r="E257" i="5" s="1"/>
  <c r="D245" i="5"/>
  <c r="E245" i="5" s="1"/>
  <c r="D237" i="5"/>
  <c r="E237" i="5" s="1"/>
  <c r="E229" i="5"/>
  <c r="D229" i="5"/>
  <c r="D221" i="5"/>
  <c r="E221" i="5" s="1"/>
  <c r="D213" i="5"/>
  <c r="E213" i="5" s="1"/>
  <c r="D205" i="5"/>
  <c r="E205" i="5"/>
  <c r="D193" i="5"/>
  <c r="E193" i="5" s="1"/>
  <c r="D185" i="5"/>
  <c r="E185" i="5" s="1"/>
  <c r="E177" i="5"/>
  <c r="D177" i="5"/>
  <c r="D169" i="5"/>
  <c r="E169" i="5" s="1"/>
  <c r="D161" i="5"/>
  <c r="E161" i="5" s="1"/>
  <c r="D153" i="5"/>
  <c r="E153" i="5" s="1"/>
  <c r="D145" i="5"/>
  <c r="E145" i="5" s="1"/>
  <c r="D137" i="5"/>
  <c r="E137" i="5"/>
  <c r="D129" i="5"/>
  <c r="E129" i="5" s="1"/>
  <c r="D121" i="5"/>
  <c r="E121" i="5" s="1"/>
  <c r="D113" i="5"/>
  <c r="E113" i="5" s="1"/>
  <c r="D97" i="5"/>
  <c r="E97" i="5" s="1"/>
  <c r="D9" i="5"/>
  <c r="E9" i="5" s="1"/>
  <c r="D267" i="5"/>
  <c r="E267" i="5" s="1"/>
  <c r="D263" i="5"/>
  <c r="E263" i="5" s="1"/>
  <c r="D259" i="5"/>
  <c r="E259" i="5" s="1"/>
  <c r="D255" i="5"/>
  <c r="E255" i="5" s="1"/>
  <c r="D251" i="5"/>
  <c r="E251" i="5" s="1"/>
  <c r="D247" i="5"/>
  <c r="E247" i="5" s="1"/>
  <c r="D243" i="5"/>
  <c r="E243" i="5"/>
  <c r="D239" i="5"/>
  <c r="E239" i="5" s="1"/>
  <c r="D235" i="5"/>
  <c r="E235" i="5" s="1"/>
  <c r="D231" i="5"/>
  <c r="E231" i="5" s="1"/>
  <c r="D227" i="5"/>
  <c r="E227" i="5"/>
  <c r="D223" i="5"/>
  <c r="E223" i="5" s="1"/>
  <c r="D219" i="5"/>
  <c r="E219" i="5" s="1"/>
  <c r="D215" i="5"/>
  <c r="E215" i="5" s="1"/>
  <c r="D211" i="5"/>
  <c r="E211" i="5" s="1"/>
  <c r="D207" i="5"/>
  <c r="E207" i="5" s="1"/>
  <c r="D203" i="5"/>
  <c r="E203" i="5"/>
  <c r="D199" i="5"/>
  <c r="E199" i="5" s="1"/>
  <c r="D195" i="5"/>
  <c r="E195" i="5" s="1"/>
  <c r="D191" i="5"/>
  <c r="E191" i="5" s="1"/>
  <c r="D187" i="5"/>
  <c r="E187" i="5" s="1"/>
  <c r="D183" i="5"/>
  <c r="E183" i="5" s="1"/>
  <c r="D179" i="5"/>
  <c r="E179" i="5" s="1"/>
  <c r="D175" i="5"/>
  <c r="E175" i="5" s="1"/>
  <c r="D171" i="5"/>
  <c r="E171" i="5"/>
  <c r="D167" i="5"/>
  <c r="E167" i="5" s="1"/>
  <c r="D163" i="5"/>
  <c r="E163" i="5" s="1"/>
  <c r="D159" i="5"/>
  <c r="E159" i="5" s="1"/>
  <c r="D155" i="5"/>
  <c r="E155" i="5" s="1"/>
  <c r="D151" i="5"/>
  <c r="E151" i="5"/>
  <c r="D147" i="5"/>
  <c r="E147" i="5" s="1"/>
  <c r="D143" i="5"/>
  <c r="E143" i="5" s="1"/>
  <c r="D139" i="5"/>
  <c r="E139" i="5"/>
  <c r="D135" i="5"/>
  <c r="E135" i="5" s="1"/>
  <c r="D131" i="5"/>
  <c r="E131" i="5" s="1"/>
  <c r="D127" i="5"/>
  <c r="E127" i="5" s="1"/>
  <c r="D123" i="5"/>
  <c r="E123" i="5" s="1"/>
  <c r="D119" i="5"/>
  <c r="E119" i="5" s="1"/>
  <c r="D115" i="5"/>
  <c r="E115" i="5" s="1"/>
  <c r="D111" i="5"/>
  <c r="E111" i="5" s="1"/>
  <c r="D107" i="5"/>
  <c r="E107" i="5"/>
  <c r="D103" i="5"/>
  <c r="E103" i="5" s="1"/>
  <c r="D99" i="5"/>
  <c r="E99" i="5"/>
  <c r="D95" i="5"/>
  <c r="E95" i="5" s="1"/>
  <c r="D91" i="5"/>
  <c r="E91" i="5" s="1"/>
  <c r="D87" i="5"/>
  <c r="E87" i="5" s="1"/>
  <c r="D83" i="5"/>
  <c r="E83" i="5" s="1"/>
  <c r="D79" i="5"/>
  <c r="E79" i="5"/>
  <c r="D75" i="5"/>
  <c r="E75" i="5" s="1"/>
  <c r="D71" i="5"/>
  <c r="E71" i="5" s="1"/>
  <c r="D67" i="5"/>
  <c r="E67" i="5"/>
  <c r="D63" i="5"/>
  <c r="E63" i="5" s="1"/>
  <c r="D59" i="5"/>
  <c r="E59" i="5"/>
  <c r="D55" i="5"/>
  <c r="E55" i="5" s="1"/>
  <c r="D51" i="5"/>
  <c r="E51" i="5" s="1"/>
  <c r="D47" i="5"/>
  <c r="E47" i="5" s="1"/>
  <c r="D43" i="5"/>
  <c r="E43" i="5" s="1"/>
  <c r="D39" i="5"/>
  <c r="E39" i="5" s="1"/>
  <c r="D35" i="5"/>
  <c r="E35" i="5" s="1"/>
  <c r="D31" i="5"/>
  <c r="E31" i="5" s="1"/>
  <c r="D27" i="5"/>
  <c r="E27" i="5"/>
  <c r="D23" i="5"/>
  <c r="E23" i="5" s="1"/>
  <c r="D19" i="5"/>
  <c r="E19" i="5" s="1"/>
  <c r="D15" i="5"/>
  <c r="E15" i="5" s="1"/>
  <c r="D11" i="5"/>
  <c r="E11" i="5" s="1"/>
  <c r="D7" i="5"/>
  <c r="E7" i="5" s="1"/>
  <c r="D266" i="5"/>
  <c r="E266" i="5" s="1"/>
  <c r="E262" i="5"/>
  <c r="D262" i="5"/>
  <c r="D258" i="5"/>
  <c r="E258" i="5" s="1"/>
  <c r="D254" i="5"/>
  <c r="E254" i="5" s="1"/>
  <c r="D250" i="5"/>
  <c r="E250" i="5"/>
  <c r="D246" i="5"/>
  <c r="E246" i="5" s="1"/>
  <c r="D242" i="5"/>
  <c r="E242" i="5" s="1"/>
  <c r="D238" i="5"/>
  <c r="E238" i="5" s="1"/>
  <c r="D234" i="5"/>
  <c r="E234" i="5" s="1"/>
  <c r="D230" i="5"/>
  <c r="E230" i="5" s="1"/>
  <c r="D226" i="5"/>
  <c r="E226" i="5" s="1"/>
  <c r="D222" i="5"/>
  <c r="E222" i="5" s="1"/>
  <c r="D218" i="5"/>
  <c r="E218" i="5"/>
  <c r="D214" i="5"/>
  <c r="E214" i="5" s="1"/>
  <c r="D210" i="5"/>
  <c r="E210" i="5"/>
  <c r="D206" i="5"/>
  <c r="E206" i="5" s="1"/>
  <c r="D202" i="5"/>
  <c r="E202" i="5" s="1"/>
  <c r="E198" i="5"/>
  <c r="D198" i="5"/>
  <c r="D194" i="5"/>
  <c r="E194" i="5" s="1"/>
  <c r="D190" i="5"/>
  <c r="E190" i="5"/>
  <c r="D186" i="5"/>
  <c r="E186" i="5" s="1"/>
  <c r="D182" i="5"/>
  <c r="E182" i="5" s="1"/>
  <c r="D178" i="5"/>
  <c r="E178" i="5"/>
  <c r="D174" i="5"/>
  <c r="E174" i="5" s="1"/>
  <c r="D170" i="5"/>
  <c r="E170" i="5" s="1"/>
  <c r="D166" i="5"/>
  <c r="E166" i="5" s="1"/>
  <c r="D162" i="5"/>
  <c r="E162" i="5" s="1"/>
  <c r="D158" i="5"/>
  <c r="E158" i="5"/>
  <c r="D154" i="5"/>
  <c r="E154" i="5" s="1"/>
  <c r="D150" i="5"/>
  <c r="E150" i="5" s="1"/>
  <c r="D146" i="5"/>
  <c r="E146" i="5" s="1"/>
  <c r="D142" i="5"/>
  <c r="E142" i="5" s="1"/>
  <c r="D138" i="5"/>
  <c r="E138" i="5"/>
  <c r="D134" i="5"/>
  <c r="E134" i="5" s="1"/>
  <c r="D130" i="5"/>
  <c r="E130" i="5"/>
  <c r="D126" i="5"/>
  <c r="E126" i="5" s="1"/>
  <c r="D122" i="5"/>
  <c r="E122" i="5" s="1"/>
  <c r="E118" i="5"/>
  <c r="D118" i="5"/>
  <c r="D114" i="5"/>
  <c r="E114" i="5" s="1"/>
  <c r="D110" i="5"/>
  <c r="E110" i="5"/>
  <c r="D106" i="5"/>
  <c r="E106" i="5" s="1"/>
  <c r="D102" i="5"/>
  <c r="E102" i="5" s="1"/>
  <c r="D98" i="5"/>
  <c r="E98" i="5" s="1"/>
  <c r="D94" i="5"/>
  <c r="E94" i="5" s="1"/>
  <c r="D90" i="5"/>
  <c r="E90" i="5" s="1"/>
  <c r="D86" i="5"/>
  <c r="E86" i="5" s="1"/>
  <c r="D82" i="5"/>
  <c r="E82" i="5" s="1"/>
  <c r="D78" i="5"/>
  <c r="E78" i="5" s="1"/>
  <c r="D74" i="5"/>
  <c r="E74" i="5" s="1"/>
  <c r="D70" i="5"/>
  <c r="E70" i="5" s="1"/>
  <c r="D66" i="5"/>
  <c r="E66" i="5"/>
  <c r="D62" i="5"/>
  <c r="E62" i="5" s="1"/>
  <c r="D58" i="5"/>
  <c r="E58" i="5" s="1"/>
  <c r="E54" i="5"/>
  <c r="D54" i="5"/>
  <c r="D50" i="5"/>
  <c r="E50" i="5" s="1"/>
  <c r="D46" i="5"/>
  <c r="E46" i="5" s="1"/>
  <c r="D42" i="5"/>
  <c r="E42" i="5" s="1"/>
  <c r="E38" i="5"/>
  <c r="D38" i="5"/>
  <c r="D34" i="5"/>
  <c r="E34" i="5" s="1"/>
  <c r="D30" i="5"/>
  <c r="E30" i="5" s="1"/>
  <c r="E26" i="5"/>
  <c r="D26" i="5"/>
  <c r="E22" i="5"/>
  <c r="D22" i="5"/>
  <c r="D18" i="5"/>
  <c r="E18" i="5" s="1"/>
  <c r="D14" i="5"/>
  <c r="E14" i="5" s="1"/>
  <c r="E10" i="5"/>
  <c r="D10" i="5"/>
  <c r="D6" i="5"/>
  <c r="E6" i="5" s="1"/>
  <c r="D202" i="32"/>
  <c r="E202" i="32" s="1"/>
  <c r="D194" i="32"/>
  <c r="E194" i="32" s="1"/>
  <c r="D186" i="32"/>
  <c r="E186" i="32" s="1"/>
  <c r="D178" i="32"/>
  <c r="E178" i="32" s="1"/>
  <c r="D166" i="32"/>
  <c r="E166" i="32" s="1"/>
  <c r="E158" i="32"/>
  <c r="D158" i="32"/>
  <c r="D150" i="32"/>
  <c r="E150" i="32" s="1"/>
  <c r="D142" i="32"/>
  <c r="E142" i="32" s="1"/>
  <c r="D134" i="32"/>
  <c r="E134" i="32" s="1"/>
  <c r="D126" i="32"/>
  <c r="E126" i="32" s="1"/>
  <c r="D118" i="32"/>
  <c r="E118" i="32" s="1"/>
  <c r="D110" i="32"/>
  <c r="E110" i="32" s="1"/>
  <c r="D102" i="32"/>
  <c r="E102" i="32" s="1"/>
  <c r="D94" i="32"/>
  <c r="E94" i="32" s="1"/>
  <c r="D86" i="32"/>
  <c r="E86" i="32" s="1"/>
  <c r="D78" i="32"/>
  <c r="E78" i="32" s="1"/>
  <c r="D70" i="32"/>
  <c r="E70" i="32" s="1"/>
  <c r="D62" i="32"/>
  <c r="E62" i="32" s="1"/>
  <c r="D58" i="32"/>
  <c r="E58" i="32" s="1"/>
  <c r="D174" i="32"/>
  <c r="E174" i="32" s="1"/>
  <c r="D54" i="32"/>
  <c r="E54" i="32" s="1"/>
  <c r="D46" i="32"/>
  <c r="E46" i="32" s="1"/>
  <c r="D38" i="32"/>
  <c r="E38" i="32" s="1"/>
  <c r="D30" i="32"/>
  <c r="E30" i="32" s="1"/>
  <c r="D10" i="32"/>
  <c r="E10" i="32" s="1"/>
  <c r="D205" i="32"/>
  <c r="E205" i="32" s="1"/>
  <c r="D201" i="32"/>
  <c r="E201" i="32" s="1"/>
  <c r="D197" i="32"/>
  <c r="E197" i="32" s="1"/>
  <c r="D193" i="32"/>
  <c r="E193" i="32" s="1"/>
  <c r="D189" i="32"/>
  <c r="E189" i="32" s="1"/>
  <c r="D185" i="32"/>
  <c r="E185" i="32" s="1"/>
  <c r="D181" i="32"/>
  <c r="E181" i="32" s="1"/>
  <c r="D177" i="32"/>
  <c r="E177" i="32" s="1"/>
  <c r="D173" i="32"/>
  <c r="E173" i="32" s="1"/>
  <c r="D169" i="32"/>
  <c r="E169" i="32" s="1"/>
  <c r="D165" i="32"/>
  <c r="E165" i="32" s="1"/>
  <c r="D161" i="32"/>
  <c r="E161" i="32" s="1"/>
  <c r="D157" i="32"/>
  <c r="E157" i="32" s="1"/>
  <c r="D153" i="32"/>
  <c r="E153" i="32" s="1"/>
  <c r="D149" i="32"/>
  <c r="E149" i="32" s="1"/>
  <c r="D145" i="32"/>
  <c r="E145" i="32" s="1"/>
  <c r="D141" i="32"/>
  <c r="E141" i="32"/>
  <c r="D137" i="32"/>
  <c r="E137" i="32" s="1"/>
  <c r="D133" i="32"/>
  <c r="E133" i="32" s="1"/>
  <c r="D129" i="32"/>
  <c r="E129" i="32" s="1"/>
  <c r="D125" i="32"/>
  <c r="E125" i="32" s="1"/>
  <c r="D121" i="32"/>
  <c r="E121" i="32" s="1"/>
  <c r="D117" i="32"/>
  <c r="E117" i="32" s="1"/>
  <c r="D113" i="32"/>
  <c r="E113" i="32" s="1"/>
  <c r="D109" i="32"/>
  <c r="E109" i="32" s="1"/>
  <c r="D105" i="32"/>
  <c r="E105" i="32" s="1"/>
  <c r="D101" i="32"/>
  <c r="E101" i="32" s="1"/>
  <c r="D97" i="32"/>
  <c r="E97" i="32" s="1"/>
  <c r="D93" i="32"/>
  <c r="E93" i="32" s="1"/>
  <c r="D89" i="32"/>
  <c r="E89" i="32" s="1"/>
  <c r="D85" i="32"/>
  <c r="E85" i="32" s="1"/>
  <c r="D81" i="32"/>
  <c r="E81" i="32" s="1"/>
  <c r="D77" i="32"/>
  <c r="E77" i="32" s="1"/>
  <c r="D73" i="32"/>
  <c r="E73" i="32" s="1"/>
  <c r="D69" i="32"/>
  <c r="E69" i="32" s="1"/>
  <c r="D65" i="32"/>
  <c r="E65" i="32" s="1"/>
  <c r="D61" i="32"/>
  <c r="E61" i="32" s="1"/>
  <c r="D57" i="32"/>
  <c r="E57" i="32" s="1"/>
  <c r="D53" i="32"/>
  <c r="E53" i="32" s="1"/>
  <c r="D49" i="32"/>
  <c r="E49" i="32" s="1"/>
  <c r="D45" i="32"/>
  <c r="E45" i="32" s="1"/>
  <c r="D41" i="32"/>
  <c r="E41" i="32" s="1"/>
  <c r="D37" i="32"/>
  <c r="E37" i="32" s="1"/>
  <c r="D33" i="32"/>
  <c r="E33" i="32" s="1"/>
  <c r="D29" i="32"/>
  <c r="E29" i="32" s="1"/>
  <c r="D25" i="32"/>
  <c r="E25" i="32" s="1"/>
  <c r="D21" i="32"/>
  <c r="E21" i="32" s="1"/>
  <c r="D17" i="32"/>
  <c r="E17" i="32" s="1"/>
  <c r="D13" i="32"/>
  <c r="E13" i="32" s="1"/>
  <c r="D9" i="32"/>
  <c r="E9" i="32" s="1"/>
  <c r="D5" i="32"/>
  <c r="E5" i="32" s="1"/>
  <c r="D206" i="32"/>
  <c r="E206" i="32" s="1"/>
  <c r="D198" i="32"/>
  <c r="E198" i="32" s="1"/>
  <c r="D190" i="32"/>
  <c r="E190" i="32" s="1"/>
  <c r="D182" i="32"/>
  <c r="E182" i="32" s="1"/>
  <c r="D170" i="32"/>
  <c r="E170" i="32" s="1"/>
  <c r="D162" i="32"/>
  <c r="E162" i="32" s="1"/>
  <c r="D154" i="32"/>
  <c r="E154" i="32" s="1"/>
  <c r="D146" i="32"/>
  <c r="E146" i="32" s="1"/>
  <c r="D138" i="32"/>
  <c r="E138" i="32" s="1"/>
  <c r="D130" i="32"/>
  <c r="E130" i="32" s="1"/>
  <c r="D122" i="32"/>
  <c r="E122" i="32" s="1"/>
  <c r="D114" i="32"/>
  <c r="E114" i="32" s="1"/>
  <c r="D106" i="32"/>
  <c r="E106" i="32" s="1"/>
  <c r="D98" i="32"/>
  <c r="E98" i="32" s="1"/>
  <c r="D90" i="32"/>
  <c r="E90" i="32" s="1"/>
  <c r="D82" i="32"/>
  <c r="E82" i="32" s="1"/>
  <c r="D74" i="32"/>
  <c r="E74" i="32" s="1"/>
  <c r="D66" i="32"/>
  <c r="E66" i="32" s="1"/>
  <c r="D50" i="32"/>
  <c r="E50" i="32" s="1"/>
  <c r="D42" i="32"/>
  <c r="E42" i="32"/>
  <c r="D34" i="32"/>
  <c r="E34" i="32" s="1"/>
  <c r="D26" i="32"/>
  <c r="E26" i="32" s="1"/>
  <c r="D22" i="32"/>
  <c r="E22" i="32" s="1"/>
  <c r="D18" i="32"/>
  <c r="E18" i="32" s="1"/>
  <c r="D14" i="32"/>
  <c r="E14" i="32" s="1"/>
  <c r="D6" i="32"/>
  <c r="E6" i="32" s="1"/>
  <c r="D75" i="31"/>
  <c r="E75" i="31"/>
  <c r="E63" i="31"/>
  <c r="D63" i="31"/>
  <c r="D55" i="31"/>
  <c r="E55" i="31"/>
  <c r="D190" i="31"/>
  <c r="E190" i="31" s="1"/>
  <c r="D186" i="31"/>
  <c r="E186" i="31" s="1"/>
  <c r="D182" i="31"/>
  <c r="E182" i="31" s="1"/>
  <c r="D178" i="31"/>
  <c r="E178" i="31" s="1"/>
  <c r="E174" i="31"/>
  <c r="D174" i="31"/>
  <c r="E170" i="31"/>
  <c r="D170" i="31"/>
  <c r="E166" i="31"/>
  <c r="D166" i="31"/>
  <c r="D162" i="31"/>
  <c r="E162" i="31" s="1"/>
  <c r="E158" i="31"/>
  <c r="D158" i="31"/>
  <c r="D154" i="31"/>
  <c r="E154" i="31" s="1"/>
  <c r="D150" i="31"/>
  <c r="E150" i="31" s="1"/>
  <c r="D146" i="31"/>
  <c r="E146" i="31" s="1"/>
  <c r="D142" i="31"/>
  <c r="E142" i="31" s="1"/>
  <c r="E138" i="31"/>
  <c r="D138" i="31"/>
  <c r="D134" i="31"/>
  <c r="E134" i="31" s="1"/>
  <c r="D130" i="31"/>
  <c r="E130" i="31" s="1"/>
  <c r="E126" i="31"/>
  <c r="D126" i="31"/>
  <c r="D122" i="31"/>
  <c r="E122" i="31" s="1"/>
  <c r="E118" i="31"/>
  <c r="D118" i="31"/>
  <c r="E114" i="31"/>
  <c r="D114" i="31"/>
  <c r="E110" i="31"/>
  <c r="D110" i="31"/>
  <c r="D106" i="31"/>
  <c r="E106" i="31"/>
  <c r="E102" i="31"/>
  <c r="D102" i="31"/>
  <c r="D98" i="31"/>
  <c r="E98" i="31" s="1"/>
  <c r="D94" i="31"/>
  <c r="E94" i="31" s="1"/>
  <c r="D90" i="31"/>
  <c r="E90" i="31" s="1"/>
  <c r="D86" i="31"/>
  <c r="E86" i="31"/>
  <c r="D82" i="31"/>
  <c r="E82" i="31" s="1"/>
  <c r="D78" i="31"/>
  <c r="E78" i="31" s="1"/>
  <c r="D74" i="31"/>
  <c r="E74" i="31" s="1"/>
  <c r="D70" i="31"/>
  <c r="E70" i="31" s="1"/>
  <c r="D66" i="31"/>
  <c r="E66" i="31" s="1"/>
  <c r="D62" i="31"/>
  <c r="E62" i="31" s="1"/>
  <c r="D58" i="31"/>
  <c r="E58" i="31" s="1"/>
  <c r="D54" i="31"/>
  <c r="E54" i="31" s="1"/>
  <c r="E50" i="31"/>
  <c r="D50" i="31"/>
  <c r="D46" i="31"/>
  <c r="E46" i="31" s="1"/>
  <c r="D42" i="31"/>
  <c r="E42" i="31" s="1"/>
  <c r="D38" i="31"/>
  <c r="E38" i="31" s="1"/>
  <c r="D34" i="31"/>
  <c r="E34" i="31"/>
  <c r="D30" i="31"/>
  <c r="E30" i="31" s="1"/>
  <c r="D26" i="31"/>
  <c r="E26" i="31" s="1"/>
  <c r="D22" i="31"/>
  <c r="E22" i="31" s="1"/>
  <c r="E18" i="31"/>
  <c r="D18" i="31"/>
  <c r="D14" i="31"/>
  <c r="E14" i="31" s="1"/>
  <c r="D10" i="31"/>
  <c r="E10" i="31" s="1"/>
  <c r="D6" i="31"/>
  <c r="E6" i="31" s="1"/>
  <c r="E131" i="31"/>
  <c r="D131" i="31"/>
  <c r="D127" i="31"/>
  <c r="E127" i="31"/>
  <c r="E83" i="31"/>
  <c r="D83" i="31"/>
  <c r="D189" i="31"/>
  <c r="E189" i="31" s="1"/>
  <c r="D185" i="31"/>
  <c r="E185" i="31" s="1"/>
  <c r="D181" i="31"/>
  <c r="E181" i="31" s="1"/>
  <c r="D177" i="31"/>
  <c r="E177" i="31" s="1"/>
  <c r="D173" i="31"/>
  <c r="E173" i="31" s="1"/>
  <c r="D169" i="31"/>
  <c r="E169" i="31" s="1"/>
  <c r="D165" i="31"/>
  <c r="E165" i="31"/>
  <c r="D161" i="31"/>
  <c r="E161" i="31" s="1"/>
  <c r="D157" i="31"/>
  <c r="E157" i="31" s="1"/>
  <c r="D153" i="31"/>
  <c r="E153" i="31" s="1"/>
  <c r="D149" i="31"/>
  <c r="E149" i="31"/>
  <c r="E145" i="31"/>
  <c r="D145" i="31"/>
  <c r="D141" i="31"/>
  <c r="E141" i="31" s="1"/>
  <c r="D137" i="31"/>
  <c r="E137" i="31" s="1"/>
  <c r="D133" i="31"/>
  <c r="E133" i="31" s="1"/>
  <c r="D129" i="31"/>
  <c r="E129" i="31" s="1"/>
  <c r="D125" i="31"/>
  <c r="E125" i="31" s="1"/>
  <c r="D121" i="31"/>
  <c r="E121" i="31"/>
  <c r="D117" i="31"/>
  <c r="E117" i="31" s="1"/>
  <c r="D113" i="31"/>
  <c r="E113" i="31" s="1"/>
  <c r="D109" i="31"/>
  <c r="E109" i="31" s="1"/>
  <c r="D105" i="31"/>
  <c r="E105" i="31" s="1"/>
  <c r="D101" i="31"/>
  <c r="E101" i="31" s="1"/>
  <c r="E97" i="31"/>
  <c r="D97" i="31"/>
  <c r="D93" i="31"/>
  <c r="E93" i="31" s="1"/>
  <c r="D89" i="31"/>
  <c r="E89" i="31"/>
  <c r="D85" i="31"/>
  <c r="E85" i="31" s="1"/>
  <c r="D81" i="31"/>
  <c r="E81" i="31"/>
  <c r="D77" i="31"/>
  <c r="E77" i="31" s="1"/>
  <c r="D73" i="31"/>
  <c r="E73" i="31" s="1"/>
  <c r="D69" i="31"/>
  <c r="E69" i="31" s="1"/>
  <c r="D65" i="31"/>
  <c r="E65" i="31" s="1"/>
  <c r="D61" i="31"/>
  <c r="E61" i="31" s="1"/>
  <c r="D57" i="31"/>
  <c r="E57" i="31" s="1"/>
  <c r="D53" i="31"/>
  <c r="E53" i="31" s="1"/>
  <c r="D49" i="31"/>
  <c r="E49" i="31" s="1"/>
  <c r="D45" i="31"/>
  <c r="E45" i="31"/>
  <c r="D41" i="31"/>
  <c r="E41" i="31" s="1"/>
  <c r="D37" i="31"/>
  <c r="E37" i="31" s="1"/>
  <c r="D33" i="31"/>
  <c r="E33" i="31" s="1"/>
  <c r="D29" i="31"/>
  <c r="E29" i="31" s="1"/>
  <c r="D25" i="31"/>
  <c r="E25" i="31" s="1"/>
  <c r="D21" i="31"/>
  <c r="E21" i="31" s="1"/>
  <c r="D17" i="31"/>
  <c r="E17" i="31"/>
  <c r="D13" i="31"/>
  <c r="E13" i="31" s="1"/>
  <c r="D9" i="31"/>
  <c r="E9" i="31"/>
  <c r="D5" i="31"/>
  <c r="E5" i="31" s="1"/>
  <c r="D112" i="31"/>
  <c r="E112" i="31"/>
  <c r="D100" i="31"/>
  <c r="E100" i="31"/>
  <c r="D92" i="31"/>
  <c r="E92" i="31"/>
  <c r="D40" i="31"/>
  <c r="E40" i="31"/>
  <c r="D36" i="31"/>
  <c r="E36" i="31"/>
  <c r="D32" i="31"/>
  <c r="E32" i="31"/>
  <c r="D20" i="31"/>
  <c r="E20" i="31"/>
  <c r="D16" i="31"/>
  <c r="E16" i="31"/>
  <c r="D270" i="7"/>
  <c r="E270" i="7" s="1"/>
  <c r="D266" i="7"/>
  <c r="E266" i="7" s="1"/>
  <c r="D262" i="7"/>
  <c r="E262" i="7" s="1"/>
  <c r="D258" i="7"/>
  <c r="E258" i="7" s="1"/>
  <c r="D254" i="7"/>
  <c r="E254" i="7" s="1"/>
  <c r="D250" i="7"/>
  <c r="E250" i="7" s="1"/>
  <c r="D246" i="7"/>
  <c r="E246" i="7" s="1"/>
  <c r="D242" i="7"/>
  <c r="E242" i="7" s="1"/>
  <c r="D238" i="7"/>
  <c r="E238" i="7" s="1"/>
  <c r="D234" i="7"/>
  <c r="E234" i="7" s="1"/>
  <c r="D230" i="7"/>
  <c r="E230" i="7" s="1"/>
  <c r="D226" i="7"/>
  <c r="E226" i="7" s="1"/>
  <c r="D222" i="7"/>
  <c r="E222" i="7" s="1"/>
  <c r="D218" i="7"/>
  <c r="E218" i="7" s="1"/>
  <c r="D214" i="7"/>
  <c r="E214" i="7"/>
  <c r="D210" i="7"/>
  <c r="E210" i="7" s="1"/>
  <c r="D206" i="7"/>
  <c r="E206" i="7" s="1"/>
  <c r="D202" i="7"/>
  <c r="E202" i="7" s="1"/>
  <c r="D198" i="7"/>
  <c r="E198" i="7" s="1"/>
  <c r="D194" i="7"/>
  <c r="E194" i="7"/>
  <c r="D190" i="7"/>
  <c r="E190" i="7" s="1"/>
  <c r="D186" i="7"/>
  <c r="E186" i="7" s="1"/>
  <c r="D182" i="7"/>
  <c r="E182" i="7" s="1"/>
  <c r="D178" i="7"/>
  <c r="E178" i="7" s="1"/>
  <c r="D174" i="7"/>
  <c r="E174" i="7" s="1"/>
  <c r="D170" i="7"/>
  <c r="E170" i="7" s="1"/>
  <c r="D166" i="7"/>
  <c r="E166" i="7" s="1"/>
  <c r="D162" i="7"/>
  <c r="E162" i="7" s="1"/>
  <c r="D158" i="7"/>
  <c r="E158" i="7" s="1"/>
  <c r="D154" i="7"/>
  <c r="E154" i="7" s="1"/>
  <c r="D150" i="7"/>
  <c r="E150" i="7" s="1"/>
  <c r="D146" i="7"/>
  <c r="E146" i="7" s="1"/>
  <c r="D142" i="7"/>
  <c r="E142" i="7" s="1"/>
  <c r="D138" i="7"/>
  <c r="E138" i="7" s="1"/>
  <c r="D134" i="7"/>
  <c r="E134" i="7" s="1"/>
  <c r="D130" i="7"/>
  <c r="E130" i="7" s="1"/>
  <c r="D126" i="7"/>
  <c r="E126" i="7" s="1"/>
  <c r="D122" i="7"/>
  <c r="E122" i="7" s="1"/>
  <c r="D118" i="7"/>
  <c r="E118" i="7" s="1"/>
  <c r="D114" i="7"/>
  <c r="E114" i="7" s="1"/>
  <c r="D110" i="7"/>
  <c r="E110" i="7" s="1"/>
  <c r="D106" i="7"/>
  <c r="E106" i="7" s="1"/>
  <c r="D102" i="7"/>
  <c r="E102" i="7" s="1"/>
  <c r="D98" i="7"/>
  <c r="E98" i="7" s="1"/>
  <c r="E94" i="7"/>
  <c r="D94" i="7"/>
  <c r="D90" i="7"/>
  <c r="E90" i="7" s="1"/>
  <c r="D86" i="7"/>
  <c r="E86" i="7" s="1"/>
  <c r="D82" i="7"/>
  <c r="E82" i="7" s="1"/>
  <c r="E78" i="7"/>
  <c r="D78" i="7"/>
  <c r="D74" i="7"/>
  <c r="E74" i="7" s="1"/>
  <c r="D70" i="7"/>
  <c r="E70" i="7" s="1"/>
  <c r="D66" i="7"/>
  <c r="E66" i="7" s="1"/>
  <c r="D62" i="7"/>
  <c r="E62" i="7" s="1"/>
  <c r="D58" i="7"/>
  <c r="E58" i="7" s="1"/>
  <c r="D54" i="7"/>
  <c r="E54" i="7" s="1"/>
  <c r="D50" i="7"/>
  <c r="E50" i="7" s="1"/>
  <c r="D46" i="7"/>
  <c r="E46" i="7" s="1"/>
  <c r="D42" i="7"/>
  <c r="E42" i="7" s="1"/>
  <c r="D38" i="7"/>
  <c r="E38" i="7" s="1"/>
  <c r="D34" i="7"/>
  <c r="E34" i="7" s="1"/>
  <c r="E30" i="7"/>
  <c r="D30" i="7"/>
  <c r="D26" i="7"/>
  <c r="E26" i="7" s="1"/>
  <c r="D22" i="7"/>
  <c r="E22" i="7" s="1"/>
  <c r="D18" i="7"/>
  <c r="E18" i="7" s="1"/>
  <c r="D14" i="7"/>
  <c r="E14" i="7" s="1"/>
  <c r="D10" i="7"/>
  <c r="E10" i="7" s="1"/>
  <c r="D6" i="7"/>
  <c r="E6" i="7" s="1"/>
  <c r="D273" i="7"/>
  <c r="E273" i="7" s="1"/>
  <c r="D269" i="7"/>
  <c r="E269" i="7" s="1"/>
  <c r="D265" i="7"/>
  <c r="E265" i="7" s="1"/>
  <c r="D261" i="7"/>
  <c r="E261" i="7" s="1"/>
  <c r="D257" i="7"/>
  <c r="E257" i="7" s="1"/>
  <c r="D253" i="7"/>
  <c r="E253" i="7" s="1"/>
  <c r="D249" i="7"/>
  <c r="E249" i="7" s="1"/>
  <c r="D245" i="7"/>
  <c r="E245" i="7" s="1"/>
  <c r="D241" i="7"/>
  <c r="E241" i="7"/>
  <c r="D237" i="7"/>
  <c r="E237" i="7" s="1"/>
  <c r="D233" i="7"/>
  <c r="E233" i="7" s="1"/>
  <c r="D229" i="7"/>
  <c r="E229" i="7" s="1"/>
  <c r="D225" i="7"/>
  <c r="E225" i="7" s="1"/>
  <c r="D221" i="7"/>
  <c r="E221" i="7" s="1"/>
  <c r="D217" i="7"/>
  <c r="E217" i="7" s="1"/>
  <c r="D213" i="7"/>
  <c r="E213" i="7" s="1"/>
  <c r="D209" i="7"/>
  <c r="E209" i="7" s="1"/>
  <c r="D205" i="7"/>
  <c r="E205" i="7" s="1"/>
  <c r="D201" i="7"/>
  <c r="E201" i="7" s="1"/>
  <c r="D197" i="7"/>
  <c r="E197" i="7" s="1"/>
  <c r="D193" i="7"/>
  <c r="E193" i="7" s="1"/>
  <c r="D189" i="7"/>
  <c r="E189" i="7" s="1"/>
  <c r="D185" i="7"/>
  <c r="E185" i="7" s="1"/>
  <c r="D181" i="7"/>
  <c r="E181" i="7" s="1"/>
  <c r="D177" i="7"/>
  <c r="E177" i="7" s="1"/>
  <c r="D173" i="7"/>
  <c r="E173" i="7" s="1"/>
  <c r="D169" i="7"/>
  <c r="E169" i="7" s="1"/>
  <c r="D165" i="7"/>
  <c r="E165" i="7" s="1"/>
  <c r="D161" i="7"/>
  <c r="E161" i="7" s="1"/>
  <c r="D157" i="7"/>
  <c r="E157" i="7" s="1"/>
  <c r="D153" i="7"/>
  <c r="E153" i="7"/>
  <c r="D149" i="7"/>
  <c r="E149" i="7" s="1"/>
  <c r="D145" i="7"/>
  <c r="E145" i="7" s="1"/>
  <c r="D141" i="7"/>
  <c r="E141" i="7" s="1"/>
  <c r="D137" i="7"/>
  <c r="E137" i="7" s="1"/>
  <c r="D133" i="7"/>
  <c r="E133" i="7" s="1"/>
  <c r="D129" i="7"/>
  <c r="E129" i="7" s="1"/>
  <c r="D125" i="7"/>
  <c r="E125" i="7" s="1"/>
  <c r="D121" i="7"/>
  <c r="E121" i="7" s="1"/>
  <c r="D117" i="7"/>
  <c r="E117" i="7" s="1"/>
  <c r="D113" i="7"/>
  <c r="E113" i="7" s="1"/>
  <c r="D109" i="7"/>
  <c r="E109" i="7" s="1"/>
  <c r="D105" i="7"/>
  <c r="E105" i="7" s="1"/>
  <c r="D101" i="7"/>
  <c r="E101" i="7" s="1"/>
  <c r="D97" i="7"/>
  <c r="E97" i="7" s="1"/>
  <c r="D93" i="7"/>
  <c r="E93" i="7" s="1"/>
  <c r="D89" i="7"/>
  <c r="E89" i="7" s="1"/>
  <c r="D85" i="7"/>
  <c r="E85" i="7"/>
  <c r="D81" i="7"/>
  <c r="E81" i="7" s="1"/>
  <c r="D77" i="7"/>
  <c r="E77" i="7" s="1"/>
  <c r="D73" i="7"/>
  <c r="E73" i="7" s="1"/>
  <c r="D69" i="7"/>
  <c r="E69" i="7" s="1"/>
  <c r="D65" i="7"/>
  <c r="E65" i="7" s="1"/>
  <c r="D61" i="7"/>
  <c r="E61" i="7" s="1"/>
  <c r="D57" i="7"/>
  <c r="E57" i="7" s="1"/>
  <c r="D53" i="7"/>
  <c r="E53" i="7" s="1"/>
  <c r="D49" i="7"/>
  <c r="E49" i="7" s="1"/>
  <c r="D45" i="7"/>
  <c r="E45" i="7" s="1"/>
  <c r="D41" i="7"/>
  <c r="E41" i="7" s="1"/>
  <c r="D37" i="7"/>
  <c r="E37" i="7" s="1"/>
  <c r="D33" i="7"/>
  <c r="E33" i="7" s="1"/>
  <c r="D29" i="7"/>
  <c r="E29" i="7" s="1"/>
  <c r="D25" i="7"/>
  <c r="E25" i="7" s="1"/>
  <c r="D21" i="7"/>
  <c r="E21" i="7" s="1"/>
  <c r="D17" i="7"/>
  <c r="E17" i="7" s="1"/>
  <c r="D13" i="7"/>
  <c r="E13" i="7" s="1"/>
  <c r="D9" i="7"/>
  <c r="E9" i="7" s="1"/>
  <c r="D5" i="7"/>
  <c r="E5" i="7" s="1"/>
  <c r="D271" i="7"/>
  <c r="E271" i="7" s="1"/>
  <c r="D267" i="7"/>
  <c r="E267" i="7" s="1"/>
  <c r="D263" i="7"/>
  <c r="E263" i="7" s="1"/>
  <c r="D259" i="7"/>
  <c r="E259" i="7" s="1"/>
  <c r="D255" i="7"/>
  <c r="E255" i="7" s="1"/>
  <c r="D251" i="7"/>
  <c r="E251" i="7" s="1"/>
  <c r="D247" i="7"/>
  <c r="E247" i="7" s="1"/>
  <c r="D243" i="7"/>
  <c r="E243" i="7" s="1"/>
  <c r="D239" i="7"/>
  <c r="E239" i="7" s="1"/>
  <c r="D235" i="7"/>
  <c r="E235" i="7" s="1"/>
  <c r="D231" i="7"/>
  <c r="E231" i="7" s="1"/>
  <c r="D227" i="7"/>
  <c r="E227" i="7" s="1"/>
  <c r="D223" i="7"/>
  <c r="E223" i="7" s="1"/>
  <c r="D219" i="7"/>
  <c r="E219" i="7" s="1"/>
  <c r="D215" i="7"/>
  <c r="E215" i="7" s="1"/>
  <c r="D211" i="7"/>
  <c r="E211" i="7" s="1"/>
  <c r="D207" i="7"/>
  <c r="E207" i="7" s="1"/>
  <c r="D203" i="7"/>
  <c r="E203" i="7" s="1"/>
  <c r="D199" i="7"/>
  <c r="E199" i="7" s="1"/>
  <c r="D195" i="7"/>
  <c r="E195" i="7" s="1"/>
  <c r="D191" i="7"/>
  <c r="E191" i="7" s="1"/>
  <c r="D187" i="7"/>
  <c r="E187" i="7" s="1"/>
  <c r="D183" i="7"/>
  <c r="E183" i="7"/>
  <c r="D179" i="7"/>
  <c r="E179" i="7" s="1"/>
  <c r="D175" i="7"/>
  <c r="E175" i="7" s="1"/>
  <c r="D171" i="7"/>
  <c r="E171" i="7" s="1"/>
  <c r="D167" i="7"/>
  <c r="E167" i="7" s="1"/>
  <c r="D163" i="7"/>
  <c r="E163" i="7" s="1"/>
  <c r="D159" i="7"/>
  <c r="E159" i="7" s="1"/>
  <c r="D155" i="7"/>
  <c r="E155" i="7" s="1"/>
  <c r="D151" i="7"/>
  <c r="E151" i="7" s="1"/>
  <c r="D147" i="7"/>
  <c r="E147" i="7" s="1"/>
  <c r="D143" i="7"/>
  <c r="E143" i="7" s="1"/>
  <c r="D139" i="7"/>
  <c r="E139" i="7" s="1"/>
  <c r="D135" i="7"/>
  <c r="E135" i="7" s="1"/>
  <c r="D131" i="7"/>
  <c r="E131" i="7" s="1"/>
  <c r="D127" i="7"/>
  <c r="E127" i="7" s="1"/>
  <c r="D123" i="7"/>
  <c r="E123" i="7" s="1"/>
  <c r="D119" i="7"/>
  <c r="E119" i="7" s="1"/>
  <c r="D115" i="7"/>
  <c r="E115" i="7" s="1"/>
  <c r="D111" i="7"/>
  <c r="E111" i="7" s="1"/>
  <c r="D107" i="7"/>
  <c r="E107" i="7" s="1"/>
  <c r="D103" i="7"/>
  <c r="E103" i="7" s="1"/>
  <c r="D99" i="7"/>
  <c r="E99" i="7" s="1"/>
  <c r="D95" i="7"/>
  <c r="E95" i="7" s="1"/>
  <c r="D91" i="7"/>
  <c r="E91" i="7" s="1"/>
  <c r="D87" i="7"/>
  <c r="E87" i="7" s="1"/>
  <c r="E83" i="7"/>
  <c r="D83" i="7"/>
  <c r="D79" i="7"/>
  <c r="E79" i="7" s="1"/>
  <c r="D75" i="7"/>
  <c r="E75" i="7"/>
  <c r="D71" i="7"/>
  <c r="E71" i="7"/>
  <c r="D67" i="7"/>
  <c r="E67" i="7" s="1"/>
  <c r="D63" i="7"/>
  <c r="E63" i="7" s="1"/>
  <c r="D59" i="7"/>
  <c r="E59" i="7" s="1"/>
  <c r="D55" i="7"/>
  <c r="E55" i="7" s="1"/>
  <c r="E51" i="7"/>
  <c r="D51" i="7"/>
  <c r="D47" i="7"/>
  <c r="E47" i="7" s="1"/>
  <c r="D43" i="7"/>
  <c r="E43" i="7" s="1"/>
  <c r="D39" i="7"/>
  <c r="E39" i="7" s="1"/>
  <c r="E35" i="7"/>
  <c r="D35" i="7"/>
  <c r="D31" i="7"/>
  <c r="E31" i="7" s="1"/>
  <c r="D27" i="7"/>
  <c r="E27" i="7" s="1"/>
  <c r="D23" i="7"/>
  <c r="E23" i="7" s="1"/>
  <c r="D19" i="7"/>
  <c r="E19" i="7" s="1"/>
  <c r="D15" i="7"/>
  <c r="E15" i="7" s="1"/>
  <c r="D11" i="7"/>
  <c r="E11" i="7"/>
  <c r="D7" i="7"/>
  <c r="E7" i="7" s="1"/>
  <c r="D171" i="8"/>
  <c r="E171" i="8"/>
  <c r="D163" i="8"/>
  <c r="E163" i="8" s="1"/>
  <c r="D155" i="8"/>
  <c r="E155" i="8"/>
  <c r="D151" i="8"/>
  <c r="E151" i="8" s="1"/>
  <c r="D143" i="8"/>
  <c r="E143" i="8" s="1"/>
  <c r="D135" i="8"/>
  <c r="E135" i="8" s="1"/>
  <c r="D127" i="8"/>
  <c r="E127" i="8" s="1"/>
  <c r="D119" i="8"/>
  <c r="E119" i="8" s="1"/>
  <c r="D111" i="8"/>
  <c r="E111" i="8"/>
  <c r="D103" i="8"/>
  <c r="E103" i="8" s="1"/>
  <c r="D95" i="8"/>
  <c r="E95" i="8"/>
  <c r="D87" i="8"/>
  <c r="E87" i="8" s="1"/>
  <c r="D79" i="8"/>
  <c r="E79" i="8" s="1"/>
  <c r="D71" i="8"/>
  <c r="E71" i="8" s="1"/>
  <c r="D63" i="8"/>
  <c r="E63" i="8"/>
  <c r="D51" i="8"/>
  <c r="E51" i="8" s="1"/>
  <c r="D11" i="8"/>
  <c r="E11" i="8"/>
  <c r="D170" i="8"/>
  <c r="E170" i="8" s="1"/>
  <c r="D166" i="8"/>
  <c r="E166" i="8"/>
  <c r="D162" i="8"/>
  <c r="E162" i="8" s="1"/>
  <c r="D158" i="8"/>
  <c r="E158" i="8"/>
  <c r="D154" i="8"/>
  <c r="E154" i="8" s="1"/>
  <c r="D150" i="8"/>
  <c r="E150" i="8"/>
  <c r="D146" i="8"/>
  <c r="E146" i="8" s="1"/>
  <c r="D142" i="8"/>
  <c r="E142" i="8"/>
  <c r="D138" i="8"/>
  <c r="E138" i="8" s="1"/>
  <c r="D134" i="8"/>
  <c r="E134" i="8"/>
  <c r="D130" i="8"/>
  <c r="E130" i="8" s="1"/>
  <c r="D126" i="8"/>
  <c r="E126" i="8"/>
  <c r="D122" i="8"/>
  <c r="E122" i="8" s="1"/>
  <c r="D118" i="8"/>
  <c r="E118" i="8"/>
  <c r="D114" i="8"/>
  <c r="E114" i="8" s="1"/>
  <c r="D110" i="8"/>
  <c r="E110" i="8"/>
  <c r="D106" i="8"/>
  <c r="E106" i="8" s="1"/>
  <c r="D102" i="8"/>
  <c r="E102" i="8"/>
  <c r="D98" i="8"/>
  <c r="E98" i="8" s="1"/>
  <c r="D94" i="8"/>
  <c r="E94" i="8"/>
  <c r="D90" i="8"/>
  <c r="E90" i="8" s="1"/>
  <c r="D86" i="8"/>
  <c r="E86" i="8"/>
  <c r="D82" i="8"/>
  <c r="E82" i="8" s="1"/>
  <c r="D78" i="8"/>
  <c r="E78" i="8"/>
  <c r="D74" i="8"/>
  <c r="E74" i="8" s="1"/>
  <c r="D70" i="8"/>
  <c r="E70" i="8"/>
  <c r="D66" i="8"/>
  <c r="E66" i="8" s="1"/>
  <c r="D62" i="8"/>
  <c r="E62" i="8"/>
  <c r="D58" i="8"/>
  <c r="E58" i="8" s="1"/>
  <c r="D54" i="8"/>
  <c r="E54" i="8"/>
  <c r="D50" i="8"/>
  <c r="E50" i="8" s="1"/>
  <c r="D46" i="8"/>
  <c r="E46" i="8"/>
  <c r="D42" i="8"/>
  <c r="E42" i="8" s="1"/>
  <c r="D38" i="8"/>
  <c r="E38" i="8"/>
  <c r="D34" i="8"/>
  <c r="E34" i="8" s="1"/>
  <c r="D30" i="8"/>
  <c r="E30" i="8"/>
  <c r="D26" i="8"/>
  <c r="E26" i="8" s="1"/>
  <c r="D22" i="8"/>
  <c r="E22" i="8"/>
  <c r="D18" i="8"/>
  <c r="E18" i="8" s="1"/>
  <c r="D14" i="8"/>
  <c r="E14" i="8"/>
  <c r="D10" i="8"/>
  <c r="E10" i="8" s="1"/>
  <c r="D6" i="8"/>
  <c r="E6" i="8"/>
  <c r="D39" i="8"/>
  <c r="E39" i="8" s="1"/>
  <c r="D169" i="8"/>
  <c r="E169" i="8"/>
  <c r="D165" i="8"/>
  <c r="E165" i="8" s="1"/>
  <c r="D161" i="8"/>
  <c r="E161" i="8"/>
  <c r="D157" i="8"/>
  <c r="E157" i="8" s="1"/>
  <c r="D153" i="8"/>
  <c r="E153" i="8"/>
  <c r="D149" i="8"/>
  <c r="E149" i="8" s="1"/>
  <c r="D145" i="8"/>
  <c r="E145" i="8"/>
  <c r="D141" i="8"/>
  <c r="E141" i="8" s="1"/>
  <c r="D137" i="8"/>
  <c r="E137" i="8"/>
  <c r="D133" i="8"/>
  <c r="E133" i="8" s="1"/>
  <c r="D129" i="8"/>
  <c r="E129" i="8"/>
  <c r="D125" i="8"/>
  <c r="E125" i="8" s="1"/>
  <c r="D121" i="8"/>
  <c r="E121" i="8"/>
  <c r="D117" i="8"/>
  <c r="E117" i="8" s="1"/>
  <c r="D113" i="8"/>
  <c r="E113" i="8"/>
  <c r="D109" i="8"/>
  <c r="E109" i="8" s="1"/>
  <c r="D105" i="8"/>
  <c r="E105" i="8"/>
  <c r="D101" i="8"/>
  <c r="E101" i="8" s="1"/>
  <c r="D97" i="8"/>
  <c r="E97" i="8"/>
  <c r="D93" i="8"/>
  <c r="E93" i="8" s="1"/>
  <c r="D89" i="8"/>
  <c r="E89" i="8"/>
  <c r="D85" i="8"/>
  <c r="E85" i="8"/>
  <c r="D81" i="8"/>
  <c r="E81" i="8"/>
  <c r="D77" i="8"/>
  <c r="E77" i="8" s="1"/>
  <c r="D73" i="8"/>
  <c r="E73" i="8"/>
  <c r="D69" i="8"/>
  <c r="E69" i="8" s="1"/>
  <c r="D65" i="8"/>
  <c r="E65" i="8"/>
  <c r="D61" i="8"/>
  <c r="E61" i="8" s="1"/>
  <c r="D57" i="8"/>
  <c r="E57" i="8"/>
  <c r="D53" i="8"/>
  <c r="E53" i="8" s="1"/>
  <c r="D49" i="8"/>
  <c r="E49" i="8"/>
  <c r="D45" i="8"/>
  <c r="E45" i="8" s="1"/>
  <c r="D41" i="8"/>
  <c r="E41" i="8"/>
  <c r="D37" i="8"/>
  <c r="E37" i="8" s="1"/>
  <c r="D33" i="8"/>
  <c r="E33" i="8"/>
  <c r="D29" i="8"/>
  <c r="E29" i="8" s="1"/>
  <c r="D25" i="8"/>
  <c r="E25" i="8"/>
  <c r="D21" i="8"/>
  <c r="E21" i="8" s="1"/>
  <c r="D17" i="8"/>
  <c r="E17" i="8"/>
  <c r="D13" i="8"/>
  <c r="E13" i="8" s="1"/>
  <c r="D9" i="8"/>
  <c r="E9" i="8"/>
  <c r="D5" i="8"/>
  <c r="E5" i="8" s="1"/>
  <c r="D167" i="8"/>
  <c r="E167" i="8" s="1"/>
  <c r="D159" i="8"/>
  <c r="E159" i="8"/>
  <c r="D147" i="8"/>
  <c r="E147" i="8" s="1"/>
  <c r="D139" i="8"/>
  <c r="E139" i="8"/>
  <c r="D131" i="8"/>
  <c r="E131" i="8" s="1"/>
  <c r="D123" i="8"/>
  <c r="E123" i="8"/>
  <c r="D115" i="8"/>
  <c r="E115" i="8" s="1"/>
  <c r="D107" i="8"/>
  <c r="E107" i="8" s="1"/>
  <c r="D99" i="8"/>
  <c r="E99" i="8" s="1"/>
  <c r="D91" i="8"/>
  <c r="E91" i="8"/>
  <c r="D83" i="8"/>
  <c r="E83" i="8" s="1"/>
  <c r="D75" i="8"/>
  <c r="E75" i="8"/>
  <c r="D67" i="8"/>
  <c r="E67" i="8" s="1"/>
  <c r="D59" i="8"/>
  <c r="E59" i="8"/>
  <c r="D55" i="8"/>
  <c r="E55" i="8" s="1"/>
  <c r="D47" i="8"/>
  <c r="E47" i="8" s="1"/>
  <c r="D43" i="8"/>
  <c r="E43" i="8"/>
  <c r="D35" i="8"/>
  <c r="E35" i="8" s="1"/>
  <c r="D31" i="8"/>
  <c r="E31" i="8"/>
  <c r="D27" i="8"/>
  <c r="E27" i="8"/>
  <c r="D23" i="8"/>
  <c r="E23" i="8" s="1"/>
  <c r="D19" i="8"/>
  <c r="E19" i="8" s="1"/>
  <c r="D15" i="8"/>
  <c r="E15" i="8"/>
  <c r="D7" i="8"/>
  <c r="E7" i="8"/>
  <c r="D172" i="8"/>
  <c r="E172" i="8"/>
  <c r="D168" i="8"/>
  <c r="E168" i="8"/>
  <c r="D164" i="8"/>
  <c r="E164" i="8"/>
  <c r="D160" i="8"/>
  <c r="E160" i="8"/>
  <c r="D156" i="8"/>
  <c r="E156" i="8"/>
  <c r="D152" i="8"/>
  <c r="E152" i="8"/>
  <c r="D148" i="8"/>
  <c r="E148" i="8"/>
  <c r="D144" i="8"/>
  <c r="E144" i="8"/>
  <c r="D140" i="8"/>
  <c r="E140" i="8"/>
  <c r="D136" i="8"/>
  <c r="E136" i="8"/>
  <c r="D132" i="8"/>
  <c r="E132" i="8"/>
  <c r="D128" i="8"/>
  <c r="E128" i="8"/>
  <c r="D124" i="8"/>
  <c r="E124" i="8"/>
  <c r="D120" i="8"/>
  <c r="E120" i="8"/>
  <c r="D116" i="8"/>
  <c r="E116" i="8"/>
  <c r="D112" i="8"/>
  <c r="E112" i="8"/>
  <c r="D108" i="8"/>
  <c r="E108" i="8"/>
  <c r="D104" i="8"/>
  <c r="E104" i="8"/>
  <c r="D100" i="8"/>
  <c r="E100" i="8"/>
  <c r="D96" i="8"/>
  <c r="E96" i="8"/>
  <c r="D92" i="8"/>
  <c r="E92" i="8"/>
  <c r="D88" i="8"/>
  <c r="E88" i="8"/>
  <c r="D84" i="8"/>
  <c r="E84" i="8"/>
  <c r="D80" i="8"/>
  <c r="E80" i="8"/>
  <c r="D76" i="8"/>
  <c r="E76" i="8"/>
  <c r="D72" i="8"/>
  <c r="E72" i="8"/>
  <c r="D68" i="8"/>
  <c r="E68" i="8"/>
  <c r="D64" i="8"/>
  <c r="E64" i="8"/>
  <c r="D60" i="8"/>
  <c r="E60" i="8"/>
  <c r="D56" i="8"/>
  <c r="E56" i="8"/>
  <c r="D52" i="8"/>
  <c r="E52" i="8"/>
  <c r="D48" i="8"/>
  <c r="E48" i="8"/>
  <c r="D44" i="8"/>
  <c r="E44" i="8"/>
  <c r="D40" i="8"/>
  <c r="E40" i="8"/>
  <c r="D36" i="8"/>
  <c r="E36" i="8"/>
  <c r="D32" i="8"/>
  <c r="E32" i="8"/>
  <c r="D28" i="8"/>
  <c r="E28" i="8"/>
  <c r="D24" i="8"/>
  <c r="E24" i="8"/>
  <c r="D20" i="8"/>
  <c r="E20" i="8"/>
  <c r="D16" i="8"/>
  <c r="E16" i="8"/>
  <c r="D12" i="8"/>
  <c r="E12" i="8"/>
  <c r="D8" i="8"/>
  <c r="E8" i="8"/>
  <c r="J348" i="29" a="1"/>
  <c r="J348" i="29" s="1"/>
  <c r="A348" i="28" s="1"/>
  <c r="D126" i="34"/>
  <c r="E126" i="34" s="1"/>
  <c r="D122" i="34"/>
  <c r="E122" i="34" s="1"/>
  <c r="E94" i="34"/>
  <c r="D94" i="34"/>
  <c r="D79" i="34"/>
  <c r="E79" i="34" s="1"/>
  <c r="D59" i="34"/>
  <c r="E59" i="34"/>
  <c r="D39" i="34"/>
  <c r="E39" i="34" s="1"/>
  <c r="D7" i="34"/>
  <c r="E7" i="34" s="1"/>
  <c r="E123" i="34"/>
  <c r="D123" i="34"/>
  <c r="D103" i="34"/>
  <c r="E103" i="34"/>
  <c r="D124" i="34"/>
  <c r="E124" i="34" s="1"/>
  <c r="D88" i="34"/>
  <c r="E88" i="34" s="1"/>
  <c r="D37" i="34"/>
  <c r="E37" i="34" s="1"/>
  <c r="E312" i="20"/>
  <c r="F219" i="9"/>
  <c r="F227" i="9" s="1"/>
  <c r="T330" i="23" a="1"/>
  <c r="T330" i="23" s="1"/>
  <c r="E341" i="6" s="1"/>
  <c r="G174" i="25" a="1"/>
  <c r="G174" i="25" s="1"/>
  <c r="E184" i="8" s="1"/>
  <c r="A176" i="8"/>
  <c r="L275" i="22" a="1"/>
  <c r="L275" i="22" s="1"/>
  <c r="E280" i="5" s="1"/>
  <c r="C2" i="20"/>
  <c r="C53" i="27"/>
  <c r="A311" i="20"/>
  <c r="E319" i="20"/>
  <c r="A310" i="20"/>
  <c r="E196" i="31" l="1"/>
  <c r="E204" i="31" s="1"/>
  <c r="E278" i="7"/>
  <c r="E286" i="7" s="1"/>
  <c r="E349" i="28"/>
  <c r="E357" i="28" s="1"/>
  <c r="E334" i="6"/>
  <c r="E342" i="6" s="1"/>
  <c r="E273" i="5"/>
  <c r="E281" i="5" s="1"/>
  <c r="E212" i="32"/>
  <c r="E220" i="32" s="1"/>
  <c r="E177" i="8"/>
  <c r="E185" i="8" s="1"/>
  <c r="E166" i="34"/>
  <c r="E174" i="34" s="1"/>
  <c r="E320" i="20"/>
</calcChain>
</file>

<file path=xl/comments1.xml><?xml version="1.0" encoding="utf-8"?>
<comments xmlns="http://schemas.openxmlformats.org/spreadsheetml/2006/main">
  <authors>
    <author>DWC</author>
  </authors>
  <commentList>
    <comment ref="B2" authorId="0">
      <text>
        <r>
          <rPr>
            <sz val="8"/>
            <color indexed="81"/>
            <rFont val="Tahoma"/>
            <family val="2"/>
          </rPr>
          <t>Solid Birch Frame with MDF Center Panel
Glue &amp; Staple or Metal Clip Assembly
Full Overlay Doors and Drawers
Under Mount Full Extension Soft Close Drawer Glides
Concealed European Style Hinges with Soft Close Feature
UV Coated Natural Interior
½” Plywood Box with Painted Exterior
Stocking Location:  Georgia and Nevada</t>
        </r>
      </text>
    </comment>
    <comment ref="D2" authorId="0">
      <text>
        <r>
          <rPr>
            <sz val="8"/>
            <color indexed="81"/>
            <rFont val="Tahoma"/>
            <family val="2"/>
          </rPr>
          <t>Cabinet Box: 1/2", 7 ply, plywood
Drawer Box: 5/8" solid wood, dovetailed
Drawer Slide: Full Extension, Under Mount, Soft Close
Wood Species: Russian Birch
Door Hinge: DTC 6 Way Adjustable, Soft Close
Shelves, Adjustable, 3/4" Plywood
Cabinet Interior Finish: Natural
Cabinet Exterior Finish: Country Linen to Match Doors
Finish Color: Country Linen
Glazing: Yes: Wiped Lines
Base Corner Blocks: 3/4" Plywood
Face Frame: 1 1/2" Rails and Stiles, Solid Wood
Door: 9 Piece Raised Panel with Applied Molding
Drawer Head: 9 Piece Raised Panel with Applied Molding
Approvals: KCMA, CARB, E-1
Assembly: Glue and Staples, No Cams or Brackets
Full Overlay; No Center Stiles
Stocking Location:  Missouri</t>
        </r>
      </text>
    </comment>
    <comment ref="B3" authorId="0">
      <text>
        <r>
          <rPr>
            <sz val="8"/>
            <color indexed="81"/>
            <rFont val="Tahoma"/>
            <family val="2"/>
          </rPr>
          <t>Solid Birch Frame with MDF Center Panel
Glue &amp; Staple or Metal Clip Assembly
Full Overlay Doors and Drawers
Under Mount Full Extension Soft Close Drawer Glides
Concealed European Style Hinges with Soft Close Feature
UV Coated Natural Interior
½” Plywood box with Painted Exterior
Stocking Location:  Georgia and Nevada</t>
        </r>
      </text>
    </comment>
    <comment ref="D3" authorId="0">
      <text>
        <r>
          <rPr>
            <sz val="8"/>
            <color indexed="81"/>
            <rFont val="Tahoma"/>
            <family val="2"/>
          </rPr>
          <t>Cabinet Box: 1/2", 7 ply, plywood
Drawer Box: 5/8" solid wood, dovetailed
Drawer Slide: Full Extension, Under Mount, Soft Close
Wood Species: Russian Birch
Door Hinge: DTC 6 Way Adjustable, Soft Close
Shelves, Adjustable, 5/8" Plywood
Cabinet Interior Finish: Natural
Cabinet Exterior Finish: Espresso to Match Doors
Finish Color: Espresso
Glazing: Yes Wiped
Base Corner Blocks: Plastic
Face Frame: 1 1/2" Rails and Stiles, Solid Wood
Door: 9 Piece Raised Panel Miter
Drawer Head: 9 Piece Miter
Approvals: KCMA, CARB, E-1
Assembly: Glue and Staples, No Cams or Brackets
Full Overlay; No Center Stiles
Stocking Location:  Missouri</t>
        </r>
      </text>
    </comment>
    <comment ref="B4" authorId="0">
      <text>
        <r>
          <rPr>
            <sz val="8"/>
            <color indexed="81"/>
            <rFont val="Tahoma"/>
            <family val="2"/>
          </rPr>
          <t>Solid Birch Frame With Solid Birch Center Panel
Glue &amp; Staple or Metal Clip Assembly
Full Overlay Doors and Drawers
Under Mount Full Extension Soft Close Drawer Glides
Concealed European Style Hinges with Soft Close Feature
UV Coated Natural Interior
½” Plywood Box with Stained Exterior
Stocking Location:  Georgia and Nevada</t>
        </r>
      </text>
    </comment>
    <comment ref="D4" authorId="0">
      <text>
        <r>
          <rPr>
            <sz val="8"/>
            <color indexed="81"/>
            <rFont val="Tahoma"/>
            <family val="2"/>
          </rPr>
          <t>Cabinet Box: 1/2", 7 ply, plywood
Drawer Box: 5/8" solid wood, dovetailed
Drawer Slide: Full Extension, Under Mount, Soft Close
Wood Species: Russian Birch
Door Hinge: DTC 6 Way Adjustable, Soft Close
Shelves, Adjustable, 3/4" Plywood
Cabinet Interior Finish: Natural
Cabinet Exterior Finish: Bourbon to Match Doors
Finish Color: Bourbon
Glazing: No
Base Corner Blocks: 3/4" Plywood
Face Frame: 1 1/2" Rails and Stiles, Solid Wood
Door: 5 Piece with Solid Center Panel; 3 1/2" Stiles and Rails
Drawer Head: Slab or Five Piece
Approvals: KCMA, CARB, E-1
Assembly: Glue and Staples, No Cams or Brackets
Full Overlay; No Center Stiles
Stocking Location:  Missouri</t>
        </r>
      </text>
    </comment>
    <comment ref="B5" authorId="0">
      <text>
        <r>
          <rPr>
            <sz val="8"/>
            <color indexed="81"/>
            <rFont val="Tahoma"/>
            <family val="2"/>
          </rPr>
          <t>Solid Birch Frame with Veneered MDF Center Panel
Glue &amp; Staple or Metal Clip Assembly
Full Overlay Doors and Drawers
Under Mount Full Extension Soft Close Drawer Glides
Concealed European Style Hinges with Soft Close Feature
UV Coated Natural Interior
½” Plywood Box with Stained Exterior
Stocking Location:  Georgia and Nevada</t>
        </r>
      </text>
    </comment>
    <comment ref="D5" authorId="0">
      <text>
        <r>
          <rPr>
            <sz val="8"/>
            <color indexed="81"/>
            <rFont val="Tahoma"/>
            <family val="2"/>
          </rPr>
          <t>Cabinet Box: 1/2", 7 ply, plywood
Drawer Box: 5/8" solid wood, dovetailed
Drawer Slide: Full Extension, Under Mount, Soft Close
Wood Species: Russian Birch
Door Hinge: DTC 6 Way Adjustable, Soft Close
Shelves, Adjustable, 3/4" Plywood
Cabinet Interior Finish: Natural
Cabinet Exterior Finish: White to Match Doors
Finish Color: White
Glazing: No
Base Corner Blocks: 3/4" Plywood
Face Frame: 1 1/2" Rails and Stiles, Solid Wood
Door: 5 Piece with Solid Center Panel; 3 1/2" Stiles and Rails
Drawer Head: Slab or Five Piece
Approvals: KCMA, CARB, E-1
Assembly: Glue and Staples, No Cams or Brackets
Full Overlay; No Center Stiles
Stocking Location:  Missouri</t>
        </r>
      </text>
    </comment>
    <comment ref="B6" authorId="0">
      <text>
        <r>
          <rPr>
            <sz val="8"/>
            <color indexed="81"/>
            <rFont val="Tahoma"/>
            <family val="2"/>
          </rPr>
          <t>Five-piece HDF Door
Glue &amp; Staple or Metal Clip Assembly
Full Overlay Doors and Drawers
Under Mount Full Extension Soft Close Drawer Glides
Concealed European Style Hinges with Soft Close Feature
UV Coated Natural Interior
½” Plywood Box with Stained Exterior
Stocking Location:  Georgia</t>
        </r>
      </text>
    </comment>
    <comment ref="D6" authorId="0">
      <text>
        <r>
          <rPr>
            <sz val="8"/>
            <color indexed="81"/>
            <rFont val="Tahoma"/>
            <family val="2"/>
          </rPr>
          <t>Cabinet Box: 1/2", 7 ply, plywood
Drawer Box: 5/8" solid wood, dovetailed
Drawer Slide: Full Extension, Under Mount, Soft Close
Wood Species: Russian Birch
Door Hinge: DTC 6 Way Adjustable, Soft Close
Shelves, Adjustable, 5/8" Plywood
Cabinet Interior Finish: Natural
Cabinet Exterior Finish: Mocha to Match Doors
Finish Color: Mocha
Glazing: Yes, Black Lines
Base Corner Blocks: Plastic
Face Frame: 1 1/2" Rails and Stiles, Solid Wood
Door: 9 Piece Raised Panel with Applied Molding
Drawer Head: 9 Piece Raised Panel with Applied Molding
Approvals: KCMA, CARB, E-1
Assembly: Glue and Staples, No Cams or Brackets
Full Overlay; No Center Stiles
Stocking Location:  Missouri</t>
        </r>
      </text>
    </comment>
    <comment ref="B7" authorId="0">
      <text>
        <r>
          <rPr>
            <sz val="8"/>
            <color indexed="81"/>
            <rFont val="Tahoma"/>
            <family val="2"/>
          </rPr>
          <t>Five-piece HDF Door
Glue &amp; Staple or Metal Clip Assembly
Full Overlay Doors and Drawers
Under Mount Full Extension Soft Close Drawer Glides
Concealed European Style Hinges with Soft Close Feature
UV Coated Natural Interior
½” Plywood Box with Stained Exterior
Stocking Location:  Georgia</t>
        </r>
      </text>
    </comment>
    <comment ref="D7" authorId="0">
      <text>
        <r>
          <rPr>
            <sz val="8"/>
            <color indexed="81"/>
            <rFont val="Tahoma"/>
            <family val="2"/>
          </rPr>
          <t>Cabinet Box: 1/2", 7 ply, plywood
Drawer Box: 5/8" solid wood, dovetailed
Drawer Slide: Full Extension, Under Mount, Soft Close
Wood Species: Russian Birch
Door Hinge: DTC 6 Way Adjustable, Soft Close
Shelves, Adjustable, 5/8" Plywood
Cabinet Interior Finish: Natural
Cabinet Exterior Finish: Cafe to Match Doors
Finish Color: Cafe
Glazing: Yes, Black Lines
Base Corner Blocks: Plastic
Face Frame: 1 1/2" Rails and Stiles, Solid Wood
Door: 9 Piece Raised Panel with Applied Molding
Drawer Head: 9 Piece Raised Panel with Applied Molding
Approvals: KCMA, CARB, E-1
Assembly: Glue and Staples, No Cams or Brackets
Full Overlay; No Center Stiles
Stocking Location:  Missouri</t>
        </r>
      </text>
    </comment>
    <comment ref="B8" authorId="0">
      <text>
        <r>
          <rPr>
            <sz val="8"/>
            <color indexed="81"/>
            <rFont val="Tahoma"/>
            <family val="2"/>
          </rPr>
          <t>Solid Birch Frame with Birch Reversed Raised Center Panel
Glue &amp; Staple or Metal Clip Assembly
Full Overlay Doors and Drawers
Under Mount Full Extension Soft Close Drawer Glides
Concealed European Style Hinges with Soft Close Feature
UV Coated Natural Interior
½" Plywood Box with Stained Exterior
Stocking Location:  Georgia and Nevada</t>
        </r>
      </text>
    </comment>
    <comment ref="D8" authorId="0">
      <text>
        <r>
          <rPr>
            <sz val="8"/>
            <color indexed="81"/>
            <rFont val="Tahoma"/>
            <family val="2"/>
          </rPr>
          <t>Cabinet Box: 1/2", 7 ply, plywood
Drawer Box: 5/8" solid wood, dovetailed
Drawer Slide: Full Extension, Under Mount, Soft Close
Wood Species: Chinese Birch
Door Hinge: DTC 6 Way Adjustable, Soft Close
Shelves, Adjustable, 3/4" Plywood
Cabinet Interior Finish: Natural
Cabinet Exterior Finish: Espresso to Match Doors
Finish Color: Espresso
Glazing: No
Base Corner Blocks: 3/4" Plywood
Face Frame: 1 1/2" Rails and Stiles, Solid Wood
Door: 5 Piece Recessed Panel
Drawer Head: 5 Piece Recessed Panel
Approvals: KCMA, CARB, E-1
Assembly: Glue and Staples, No Cams or Brackets
Full Overlay; No Center Stiles
Stocking Location:  Missouri</t>
        </r>
      </text>
    </comment>
    <comment ref="B9" authorId="0">
      <text>
        <r>
          <rPr>
            <sz val="8"/>
            <color indexed="81"/>
            <rFont val="Tahoma"/>
            <family val="2"/>
          </rPr>
          <t>Five Piece HDF Door
Glue &amp; Staple or Metal Clip Assembly
Full Overlay Doors and Drawers
Under Mount Full Extension Soft Close Drawer Glides
Concealed European Style Hinges with Soft Close Feature
UV Coated Natural Interior
½” Plywood Box with Painted Exterior
Stocking Location:  Georgia and Nevada</t>
        </r>
      </text>
    </comment>
    <comment ref="D9" authorId="0">
      <text>
        <r>
          <rPr>
            <sz val="8"/>
            <color indexed="81"/>
            <rFont val="Tahoma"/>
            <family val="2"/>
          </rPr>
          <t>Solid Maple Dovetail Face Frame
Solid Maple Rails And Stiles
1/2" Dovetailed Plywood Side Panel
Dovetailed Plywood Back Panel With ¾ Nailer Strip
Solid Wood Door And Drawer Heads Covered With A Maple Veneer
Solid Wood 5/8" Dovetail Drawer
5/16" Plywood Drawer Bottom
Under Mounted Full Extension Soft Close Drawer Slides
European Style Integrated Adjustable Soft Close Door Hinge
Painted Interior, Exterior, and Drawers
Stocking Location:  Georgia</t>
        </r>
      </text>
    </comment>
    <comment ref="B10" authorId="0">
      <text>
        <r>
          <rPr>
            <sz val="8"/>
            <color indexed="81"/>
            <rFont val="Tahoma"/>
            <family val="2"/>
          </rPr>
          <t>Five Piece HDF Door
Glue &amp; Staple or Metal Clip Assembly
Full Overlay Doors and Drawers
Under Mount Full Extension Soft Close Drawer Glides
Concealed European Style Hinges with Soft Close Feature
UV Coated Natural Interior
½” Plywood Box with Painted Exterior
Stocking Location:  Georgia and Nevada</t>
        </r>
      </text>
    </comment>
    <comment ref="D10" authorId="0">
      <text>
        <r>
          <rPr>
            <sz val="8"/>
            <color indexed="81"/>
            <rFont val="Tahoma"/>
            <family val="2"/>
          </rPr>
          <t>Solid Maple Dovetail Face Frame
Solid Maple Rails And Stiles
5/8" Dovetailed Plywood Side Panel
Dovetailed Plywood Back Panel With ¾ Nailer Strip
Solid Wood Door And Drawer Heads Covered With A Maple Veneer
Solid Wood 5/8" Dovetail Drawer
5/16" Plywood Drawer Bottom
Under Mounted Full Extension Soft Close Drawer Slides
European Style Integrated Adjustable Soft Close Door Hinge
Painted Exterior, UV Coated Natural Interior and Drawers
Stocking Location:  Georgia</t>
        </r>
      </text>
    </comment>
    <comment ref="B11" authorId="0">
      <text>
        <r>
          <rPr>
            <sz val="8"/>
            <color indexed="81"/>
            <rFont val="Tahoma"/>
            <family val="2"/>
          </rPr>
          <t>Five-piece HDF Door
Glue &amp; Staple or Metal Clip Assembly
Full Overlay Doors and Drawers
Under Mount Full Extension Soft Close Drawer Glides
Concealed European Style Hinges with Soft Close Feature
UV Coated Natural Interior
½” Plywood Box with Painted Exterior
Stocking Location:  Georgia</t>
        </r>
      </text>
    </comment>
    <comment ref="D11" authorId="0">
      <text>
        <r>
          <rPr>
            <sz val="8"/>
            <color indexed="81"/>
            <rFont val="Tahoma"/>
            <family val="2"/>
          </rPr>
          <t>Solid Maple Dovetail Face Frame
Solid Maple Rails And Stiles
5/8" Dovetailed Plywood Side Panel
Dovetailed Plywood Back Panel With ¾ Nailer Strip
Solid Wood Door And Drawer Heads Covered With A Maple Veneer
Solid Wood 5/8" Dovetail Drawer
5/16" Plywood Drawer Bottom
Under Mounted Full Extension Soft Close Drawer Slides
European Style Integrated Adjustable Soft Close Door Hinge
Painted Interior, Exterior, and Drawers
Stocking Location:  Georgia</t>
        </r>
      </text>
    </comment>
    <comment ref="B12" authorId="0">
      <text>
        <r>
          <rPr>
            <sz val="8"/>
            <color indexed="81"/>
            <rFont val="Tahoma"/>
            <family val="2"/>
          </rPr>
          <t>Five Piece HDF Door
Glue &amp; Staple or Metal Clip Assembly
Full Overlay Doors and Drawers
Under Mount Full Extension Soft Close Drawer Glides
Concealed European Style Hinges with Soft Close Feature
UV Coated Natural Interior
½” Plywood Box with Painted Exterior
Stocking Location:  Georgia</t>
        </r>
      </text>
    </comment>
    <comment ref="D12" authorId="0">
      <text>
        <r>
          <rPr>
            <sz val="8"/>
            <color indexed="81"/>
            <rFont val="Tahoma"/>
            <family val="2"/>
          </rPr>
          <t>Solid Maple Dovetail Face Frame
Solid Maple Rails And Stiles
5/8" Dovetailed Plywood Side Panel
Dovetailed Plywood Back Panel With ¾ Nailer Strip
Solid Wood Door And Drawer Heads Covered With A Maple Veneer
Solid Wood 5/8" Dovetail Drawer
5/16" Plywood Drawer Bottom
Under Mounted Full Extension Soft Close Drawer Slides
European Style Integrated Adjustable Soft Close Door Hinge
Painted White Exterior and Interior (kitchen),
UV Coated Natural Interior Drawers and Interior (vanities)
Stocking Location:  Georgia</t>
        </r>
      </text>
    </comment>
    <comment ref="B13" authorId="0">
      <text>
        <r>
          <rPr>
            <sz val="8"/>
            <color indexed="81"/>
            <rFont val="Tahoma"/>
            <family val="2"/>
          </rPr>
          <t>Solid Birch Frame with Veneered MDF Center Panel
Glue &amp; Staple or Metal Clip Assembly
Full Overlay Doors and Drawers
Under Mount Epoxy Drawer Glides
Concealed European Style Hinges
UV Coated Natural Interior
½” Plywood Box with Stained Exterior
Stocking Location:  Georgia and Nevada</t>
        </r>
      </text>
    </comment>
    <comment ref="D13" authorId="0">
      <text>
        <r>
          <rPr>
            <sz val="8"/>
            <color indexed="81"/>
            <rFont val="Tahoma"/>
            <family val="2"/>
          </rPr>
          <t>Cabinet box:  full overlay, 3/8" sides, 1/8" back with 3/8" hanging rail, 5/8" shelves, dado joints
Frame:  3/4" thick solid hardwood, 1-1/2" wide rails and stiles, mortise and tenon joints
Drawer box:  full overlay, 9/16" with undermount epoxy slides, 1/4" thick bottom, rabbet joints
Door and drawer front:  5-piece, 3/4" thick, 2-1/4" wide stiles and rails, mortise and tenon joints,
    1/4" thick center panel;  European fully-concealed four-way adjustable hinges
Finish:  exterior sames as doors and frame;  interior clear
Optional soft-close doors and drawers
Stocking Location:  Georgia</t>
        </r>
      </text>
    </comment>
    <comment ref="B14" authorId="0">
      <text>
        <r>
          <rPr>
            <sz val="8"/>
            <color indexed="81"/>
            <rFont val="Tahoma"/>
            <family val="2"/>
          </rPr>
          <t>Solid Birch Frame with Veneered MDF Center Panel
Glue &amp; Staple or Metal Clip Assembly
Full Overlay Doors and Drawers
Under Mount Epoxy Drawer Glides
Concealed European Style Hinges
UV Coated Natural Interior
½” Plywood Box with Stained Exterior
Stocking Location:  Georgia and Nevada</t>
        </r>
      </text>
    </comment>
    <comment ref="D14" authorId="0">
      <text>
        <r>
          <rPr>
            <sz val="8"/>
            <color indexed="81"/>
            <rFont val="Tahoma"/>
            <family val="2"/>
          </rPr>
          <t>Cabinet box:  full overlay, 3/8" sides, 1/8" back with 3/8" hanging rail, 5/8" shelves, dado joints
Frame:  3/4" thick solid hardwood, 1-1/2" wide rails and stiles, mortise and tenon joints
Drawer box:  full overlay, 9/16" with undermount epoxy slides, 1/4" thick bottom, rabbet joints
Door and drawer front:  5-piece, 3/4" thick, 2-1/4" wide stiles and rails, mortise and tenon joints,
    1/4" thick center panel;  European fully-concealed four-way adjustable hinges
Finish:  exterior sames as doors and frame;  interior clear
Optional soft-close doors and drawers
Stocking Location:  Georgia</t>
        </r>
      </text>
    </comment>
    <comment ref="B15" authorId="0">
      <text>
        <r>
          <rPr>
            <sz val="8"/>
            <color indexed="81"/>
            <rFont val="Tahoma"/>
            <family val="2"/>
          </rPr>
          <t>Five-piece HDF Door
Glue &amp; Staple or Metal Clip Assembly
Full Overlay Doors and Drawers
Under Mount Epoxy Drawer Glides
Concealed European Style Hinges
UV Coated Natural Interior
½” Plywood Box with Stained Exterior
Stocking Location:  Georgia and Nevada</t>
        </r>
      </text>
    </comment>
    <comment ref="D15" authorId="0">
      <text>
        <r>
          <rPr>
            <sz val="8"/>
            <color indexed="81"/>
            <rFont val="Tahoma"/>
            <family val="2"/>
          </rPr>
          <t>Cabinet box:  full overlay, 3/8" sides, 1/8" back with 3/8" hanging rail, 1/2" shelves, dado joints
Frame:  3/4" thick solid hardwood, 1-1/2" wide rails and stiles, mortise and tenon joints
Drawer box:  full overlay, 1/2" with sidemount epoxy slides, 1/4" thick bottom, rabbet joints
Door and drawer front:  5-piece, 3/4" thick, 2-1/4" wide stiles and rails, mortise and tenon joints,
    1/4" thick center panel;  European fully-concealed four-way adjustable hinges
Finish:  exterior sames as doors and frame;  interior clear
Optional soft-close doors and drawers
Stocking Location:  Georgia</t>
        </r>
      </text>
    </comment>
    <comment ref="B16" authorId="0">
      <text>
        <r>
          <rPr>
            <sz val="8"/>
            <color indexed="81"/>
            <rFont val="Tahoma"/>
            <family val="2"/>
          </rPr>
          <t>Doors:  All wood, 6-way adjustable concealed soft-close hinges
Cabinet box:  1/2" plywood, birch veneer w/ natural UV finish on both exterior and interior
Frame:  solid wood, 1.5" wide, semi-dovetail joints with the box
Drawer:  5/8" solid wood, dovetail construction, clear UV finish, all-steel full extension soft-close glides
Shelves:  engineered wood w/ birch veneer on the top, bottom, and front edge</t>
        </r>
      </text>
    </comment>
    <comment ref="D16" authorId="0">
      <text>
        <r>
          <rPr>
            <sz val="8"/>
            <color indexed="81"/>
            <rFont val="Tahoma"/>
            <family val="2"/>
          </rPr>
          <t>Wood Species:  Birch
Door Style: Solid Wood Full Overlay, Raised Panel with Glazing
Box Construction: 1/2" Solid Plywood
Box Assembly Method:  Dovetail
Drawer Glide: Full Extension, Soft Close Under-Mount
Drawer Head: Solid Wood, 5-Piece, Engineered Center Panel (Matches Door)
Drawer Construction: 5/8" Solid Wood, Dovetail Construction
Hinge: Soft Close Adjustable
Cabinet Interior:  Natural UV Coated
Cabinet Exterior:  Matching Door Finish
Delivery:  1-14 Business Days
Stocking Location: Georgia</t>
        </r>
      </text>
    </comment>
    <comment ref="B17" authorId="0">
      <text>
        <r>
          <rPr>
            <sz val="8"/>
            <color indexed="81"/>
            <rFont val="Tahoma"/>
            <family val="2"/>
          </rPr>
          <t>Doors:  All wood, 6-way adjustable concealed soft-close hinges
Cabinet box:  1/2" plywood, birch veneer w/ natural UV finish on both exterior and interior
Frame:  solid wood, 1.5" wide, semi-dovetail joints with the box
Drawer:  5/8" solid wood, dovetail construction, clear UV finish, all-steel full extension soft-close glides
Shelves:  engineered wood w/ birch veneer on the top, bottom, and front edge</t>
        </r>
      </text>
    </comment>
    <comment ref="D17" authorId="0">
      <text>
        <r>
          <rPr>
            <sz val="8"/>
            <color indexed="81"/>
            <rFont val="Tahoma"/>
            <family val="2"/>
          </rPr>
          <t>Wood Species:  Birch
Door Style: Solid Wood Full Overlay, Raised Panel with Glazing
Box Construction: 1/2" Solid Plywood
Box Assembly Method:  Dovetail
Drawer Glide: Full Extension, Soft Close Under-Mount Drawer
Head : Solid Wood, 5-Piece (Matches Door)
Drawer Construction: 5/8" Solid Wood, Dovetail Construction
Hinge: 5/8”Soft Close Adjustable
Cabinet Interior: Natural UV Coated
Cabinet Exterior: Matching Door Finish
Delivery:  1-14 Business Days
Stocking Location:  Georgia</t>
        </r>
      </text>
    </comment>
    <comment ref="B18" authorId="0">
      <text>
        <r>
          <rPr>
            <sz val="8"/>
            <color indexed="81"/>
            <rFont val="Tahoma"/>
            <family val="2"/>
          </rPr>
          <t>Doors:  All wood, 6-way adjustable concealed soft-close hinges
Cabinet box:  1/2" plywood, birch veneer w/ natural UV finish on both exterior and interior
Frame:  solid wood, 1.5" wide, semi-dovetail joints with the box
Drawer:  5/8" solid wood, dovetail construction, clear UV finish, all-steel full extension soft-close glides
Shelves:  engineered wood w/ birch veneer on the top, bottom, and front edge</t>
        </r>
      </text>
    </comment>
    <comment ref="D18" authorId="0">
      <text>
        <r>
          <rPr>
            <sz val="8"/>
            <color indexed="81"/>
            <rFont val="Tahoma"/>
            <family val="2"/>
          </rPr>
          <t>Wood Species:  Birch
Door Style: Solid Wood Full Overlay, Raised Panel with Glazing
Box Construction: 1/2" Solid Plywood
Box Assembly Method:  Dovetail
Drawer Glide: Full Extension, Soft Close Under-Mount
Drawer Head: Solid Wood, 5-Piece, Engineered Center Panel (Matches Door)
Drawer Construction: 5/8" Solid Wood, Dovetail Construction
Hinge: Soft Close Adjustable
Cabinet Interior:  Natural UV Coated
Cabinet Exterior:  Matching Door Finish
Delivery:  1-14 Business Days
Stocking Location: Michigan</t>
        </r>
      </text>
    </comment>
    <comment ref="B19" authorId="0">
      <text>
        <r>
          <rPr>
            <sz val="8"/>
            <color indexed="81"/>
            <rFont val="Tahoma"/>
            <family val="2"/>
          </rPr>
          <t>Doors:  All wood, 6-way adjustable concealed soft-close hinges
Cabinet box:  1/2" plywood, birch veneer w/ natural UV finish on both exterior and interior
Frame:  solid wood, 1.5" wide, semi-dovetail joints with the box
Drawer:  5/8" solid wood, dovetail construction, clear UV finish, all-steel full extension soft-close glides
Shelves:  engineered wood w/ birch veneer on the top, bottom, and front edge</t>
        </r>
      </text>
    </comment>
    <comment ref="D19" authorId="0">
      <text>
        <r>
          <rPr>
            <sz val="8"/>
            <color indexed="81"/>
            <rFont val="Tahoma"/>
            <family val="2"/>
          </rPr>
          <t>Wood Species: Birch
Door Style: Solid Wood Full Overlay, Raised Panel with Glazing
Box Construction:  1/2" Solid Plywood
Box Assembly Method: Dovetail
Drawer Glide: Full Extension, Soft Close Under-Mount
Drawer Head: Solid Wood, 5-Piece (Matches Door)
Drawer Construction: 5/8" Solid Wood, Dovetail Construction
Hinge: Soft Close Adjustable
Cabinet Interior: Natural UV Coated
Cabinet Exterior:  Matching Door Finish
Delivery:  1-14 Business Days
Stocking Location:  Michigan</t>
        </r>
      </text>
    </comment>
    <comment ref="B20" authorId="0">
      <text>
        <r>
          <rPr>
            <sz val="8"/>
            <color indexed="81"/>
            <rFont val="Tahoma"/>
            <family val="2"/>
          </rPr>
          <t>Doors:  All wood, 6-way adjustable concealed soft-close hinges
Cabinet box:  1/2" plywood, birch veneer w/ natural UV finish on both exterior and interior
Frame:  solid wood, 1.5" wide, semi-dovetail joints with the box
Drawer:  5/8" solid wood, dovetail construction, clear UV finish, all-steel full extension soft-close glides
Shelves:  engineered wood w/ birch veneer on the top, bottom, and front edge</t>
        </r>
      </text>
    </comment>
    <comment ref="D20" authorId="0">
      <text>
        <r>
          <rPr>
            <sz val="8"/>
            <color indexed="81"/>
            <rFont val="Tahoma"/>
            <family val="2"/>
          </rPr>
          <t>Wood Species:  North American Maple
Door Style: Solid Wood Full Overlay, Raised Panel with Glazing
Box Construction: 1/2" Solid Plywood
Box Assembly Method:  Dovetail
Drawer Glide: Full Extension, Soft Close Under-Mount Drawer
Head : Solid Wood, 5-Piece (Matches Door)
Drawer Construction: 5/8" Solid Wood, Dovetail Construction
Hinge: 5/8”Soft Close Adjustable
Cabinet Interior: Natural UV Coated
Cabinet Exterior: Matching Door Finish
Delivery:  1-14 Business Days
Stocking Location:  Michigan</t>
        </r>
      </text>
    </comment>
    <comment ref="B21" authorId="0">
      <text>
        <r>
          <rPr>
            <sz val="8"/>
            <color indexed="81"/>
            <rFont val="Tahoma"/>
            <family val="2"/>
          </rPr>
          <t>Doors:  All wood, 6-way adjustable concealed soft-close hinges
Cabinet box:  1/2" plywood, birch veneer w/ natural UV finish on both exterior and interior
Frame:  solid wood, 1.5" wide, semi-dovetail joints with the box
Drawer:  5/8" solid wood, dovetail construction, clear UV finish, all-steel full extension soft-close glides
Shelves:  engineered wood w/ birch veneer on the top, bottom, and front edge</t>
        </r>
      </text>
    </comment>
    <comment ref="D21" authorId="0">
      <text>
        <r>
          <rPr>
            <sz val="8"/>
            <color indexed="81"/>
            <rFont val="Tahoma"/>
            <family val="2"/>
          </rPr>
          <t>Wood Species: North American Maple
Door Style: Solid Wood Full Overlay, Raised Panel with Glazing
Box Construction: 1/2" Solid Plywood
Box Assembly Method: Dovetail
Drawer Glide: Full Extension, Soft Close Under-Mount
Drawer Head:  Solid Wood, 5-Piece (Matches Door)
Drawer Construction: 5/8" Solid Wood, Dovetail Construction
Hinge: Soft Close Adjustable
Cabinet Interior:  Natural UV Coated
Cabinet Exterior:   Matching Door Finish
Delivery:   1-14 Business Days
Stocking Location:  Michigan</t>
        </r>
      </text>
    </comment>
    <comment ref="B22" authorId="0">
      <text>
        <r>
          <rPr>
            <sz val="8"/>
            <color indexed="81"/>
            <rFont val="Tahoma"/>
            <family val="2"/>
          </rPr>
          <t>Doors:  All wood, 6-way adjustable concealed soft-close hinges
Cabinet box:  1/2" plywood, birch veneer w/ natural UV finish on both exterior and interior
Frame:  solid wood, 1.5" wide, semi-dovetail joints with the box
Drawer:  5/8" solid wood, dovetail construction, clear UV finish, all-steel full extension soft-close glides
Shelves:  engineered wood w/ birch veneer on the top, bottom, and front edge</t>
        </r>
      </text>
    </comment>
    <comment ref="D22" authorId="0">
      <text>
        <r>
          <rPr>
            <sz val="8"/>
            <color indexed="81"/>
            <rFont val="Tahoma"/>
            <family val="2"/>
          </rPr>
          <t>Wood Species: Birch
Door Style:  Full Overlay, Raised Panel with Glazing (Engineered Center Panel)
Box Construction:1/2" Solid Plywood
Box Assembly Method:  Dovetail
Drawer Glide:  Full Extension, Soft Close Under-Mount
Drawer Head:  5-Piece, Engineered Center Panel (Matches Door)
Drawer Construction:  5/8" Solid Wood, Dovetail Construction
Hinge: Soft Close Adjustable
Cabinet Interior: Natural UV Coated
Cabinet Exterior: Matching Door Finish
Delivery:   1-14 Business Days
Stocking Location: Michigan</t>
        </r>
      </text>
    </comment>
    <comment ref="B23" authorId="0">
      <text>
        <r>
          <rPr>
            <sz val="8"/>
            <color indexed="81"/>
            <rFont val="Tahoma"/>
            <family val="2"/>
          </rPr>
          <t>Doors:  All wood, 6-way adjustable concealed soft-close hinges
Cabinet box:  1/2" plywood, birch veneer w/ natural UV finish on both exterior and interior
Frame:  solid wood, 1.5" wide, semi-dovetail joints with the box
Drawer:  5/8" solid wood, dovetail construction, clear UV finish, all-steel full extension soft-close glides
Shelves:  engineered wood w/ birch veneer on the top, bottom, and front edge</t>
        </r>
      </text>
    </comment>
    <comment ref="D23" authorId="0">
      <text>
        <r>
          <rPr>
            <sz val="8"/>
            <color indexed="81"/>
            <rFont val="Tahoma"/>
            <family val="2"/>
          </rPr>
          <t>Wood Species:  Birch
Door Style:  Full Overlay, Raised Panel with Glazing (Engineered Center Panel)
Box Construction:1/2" Solid Plywood
Box Assembly Method:  Dovetail
Drawer Glide: Full Extension, Soft Close Under-Mount
Drawer Head:  5-Piece, Engineered Center Panel (Matches Door)
Drawer Construction:  5/8" Solid Wood, Dovetail Construction
Hinge: Soft Close Adjustable
Cabinet Interior: Natural UV Coated
Cabinet Exterior: Matching Door Finish
Delivery:   1-14 Business Days
Stocking Location:  Georgia</t>
        </r>
      </text>
    </comment>
    <comment ref="B24" authorId="0">
      <text>
        <r>
          <rPr>
            <sz val="8"/>
            <color indexed="81"/>
            <rFont val="Tahoma"/>
            <family val="2"/>
          </rPr>
          <t>Doors:  All wood, 6-way adjustable concealed soft-close hinges
Cabinet box:  1/2" plywood, birch veneer w/ natural UV finish on both exterior and interior
Frame:  solid wood, 1.5" wide, semi-dovetail joints with the box
Drawer:  5/8" solid wood, dovetail construction, clear UV finish, all-steel full extension soft-close glides
Shelves:  engineered wood w/ birch veneer on the top, bottom, and front edge</t>
        </r>
      </text>
    </comment>
    <comment ref="D24" authorId="0">
      <text>
        <r>
          <rPr>
            <sz val="8"/>
            <color indexed="81"/>
            <rFont val="Tahoma"/>
            <family val="2"/>
          </rPr>
          <t>Wood Species: North American Maple
Door Style:  Full Overlay, Raised Panel with Glazing (Engineered Center Panel)
Box Construction:1/2" Solid Plywood
Box Assembly Method:  Dovetail
Drawer Glide: Full Extension, Soft Close Under-Mount
Drawer Head:  5-Piece, Engineered Center Panel (Matches Door)
Drawer Construction:  5/8" Solid Wood, Dovetail Construction
Hinge: Soft Close Adjustable
Cabinet Interior: Natural UV Coated
Cabinet Exterior: Matching Door Finish
Delivery:   1-14 Business Days
Stocking Location:  Michigan</t>
        </r>
      </text>
    </comment>
    <comment ref="B25" authorId="0">
      <text>
        <r>
          <rPr>
            <sz val="8"/>
            <color indexed="81"/>
            <rFont val="Tahoma"/>
            <family val="2"/>
          </rPr>
          <t>Doors:  All wood, 6-way adjustable concealed soft-close hinges
Cabinet box:  1/2" plywood, birch veneer w/ natural UV finish on both exterior and interior
Frame:  solid wood, 1.5" wide, semi-dovetail joints with the box
Drawer:  5/8" solid wood, dovetail construction, clear UV finish, all-steel full extension soft-close glides
Shelves:  engineered wood w/ birch veneer on the top, bottom, and front edge</t>
        </r>
      </text>
    </comment>
    <comment ref="D25" authorId="0">
      <text>
        <r>
          <rPr>
            <sz val="8"/>
            <color indexed="81"/>
            <rFont val="Tahoma"/>
            <family val="2"/>
          </rPr>
          <t>Wood Species: North American Maple
Door Style:  Full Overlay, Raised Panel with Glazing (Engineered Center Panel)
Box Construction:1/2" Solid Plywood
Box Assembly Method: Dovetail
Drawer Glide: Full Extension, Soft Close Under-Mount
Drawer Head:  5-Piece, Engineered Center Panel(Matches Door)
Drawer Construction:  5/8" Solid Wood, Dovetail Construction
Hinge: Soft Close Adjustable
Cabinet Interior: Natural UV Coated
Cabinet Exterior: Matching Door Finish
Delivery:   1-14 Business Days
Stocking Location: Georgia</t>
        </r>
      </text>
    </comment>
    <comment ref="B26" authorId="0">
      <text>
        <r>
          <rPr>
            <sz val="8"/>
            <color indexed="81"/>
            <rFont val="Tahoma"/>
            <family val="2"/>
          </rPr>
          <t>Doors:  All wood, 6-way adjustable concealed soft-close hinges
Cabinet box:  1/2" plywood, birch veneer w/ natural UV finish on both exterior and interior
Frame:  solid wood, 1.5" wide, semi-dovetail joints with the box
Drawer:  5/8" solid wood, dovetail construction, clear UV finish, all-steel full extension soft-close glides
Shelves:  engineered wood w/ birch veneer on the top, bottom, and front edge</t>
        </r>
      </text>
    </comment>
    <comment ref="D26" authorId="0">
      <text>
        <r>
          <rPr>
            <sz val="8"/>
            <color indexed="81"/>
            <rFont val="Tahoma"/>
            <family val="2"/>
          </rPr>
          <t>Wood Species: Birch
Door Style:  Full Overlay, Raised Panel with Glazing (Engineered Center Panel)
Box Construction:1/2" Solid Plywood
Box Assembly Method: Dovetail
Drawer Glide: Full Extension, Soft Close Under-Mount
Drawer Head:  5-Piece, Engineered Center Panel(Matches Door)
Drawer Construction:  5/8" Solid Wood, Dovetail Construction
Hinge: Soft Close Adjustable
Cabinet Interior: Natural UV Coated
Cabinet Exterior: Matching Door Finish
Delivery:   1-14 Business Days
Stocking Location:  Michigan</t>
        </r>
      </text>
    </comment>
    <comment ref="B27" authorId="0">
      <text>
        <r>
          <rPr>
            <sz val="8"/>
            <color indexed="81"/>
            <rFont val="Tahoma"/>
            <family val="2"/>
          </rPr>
          <t>Doors:  All wood, 6-way adjustable concealed soft-close hinges
Cabinet box:  1/2" plywood, birch veneer w/ natural UV finish on both exterior and interior
Frame:  solid wood, 1.5" wide, semi-dovetail joints with the box
Drawer:  5/8" solid wood, dovetail construction, clear UV finish, all-steel full extension soft-close glides
Shelves:  engineered wood w/ birch veneer on the top, bottom, and front edge</t>
        </r>
      </text>
    </comment>
    <comment ref="D27" authorId="0">
      <text>
        <r>
          <rPr>
            <sz val="8"/>
            <color indexed="81"/>
            <rFont val="Tahoma"/>
            <family val="2"/>
          </rPr>
          <t>Wood Species: Birch
Door Style:  Full Overlay, Flat Panel (Engineered Center Panel)
Box Construction:1/2" Solid Plywood
Box Assembly Method:  Dovetail
Drawer Glide: Full Extension, Soft Close Under-Mount
Drawer Head:  5-Piece, Engineered Center Panel (Matches Door)
Drawer Construction:  5/8" Solid Wood, Dovetail Construction
Hinge: Soft Close Adjustable
Cabinet Interior: Natural UV Coated
Cabinet Exterior: Matching Door Finish
Delivery:   1-14 Business Days
Stocking Location:  Michigan</t>
        </r>
      </text>
    </comment>
    <comment ref="B28" authorId="0">
      <text>
        <r>
          <rPr>
            <sz val="8"/>
            <color indexed="81"/>
            <rFont val="Tahoma"/>
            <family val="2"/>
          </rPr>
          <t>Doors:  All wood, 6-way adjustable concealed soft-close hinges
Cabinet box:  1/2" plywood, birch veneer w/ natural UV finish on both exterior and interior
Frame:  solid wood, 1.5" wide, semi-dovetail joints with the box
Drawer:  5/8" solid wood, dovetail construction, clear UV finish, all-steel full extension soft-close glides
Shelves:  engineered wood w/ birch veneer on the top, bottom, and front edge</t>
        </r>
      </text>
    </comment>
    <comment ref="D28" authorId="0">
      <text>
        <r>
          <rPr>
            <sz val="8"/>
            <color indexed="81"/>
            <rFont val="Tahoma"/>
            <family val="2"/>
          </rPr>
          <t>Wood Species: Birch
Door Style:  Full Overlay, Raised Panel (HDF Engineered Door)
Box Construction:1/2" Solid Plywood
Box Assembly Method:  Metal Clip
Drawer Glide: Full Extension, Soft Close Under-Mount
Drawer Head:  5-Piece, Engineered Center Panel (Matches Door)
Drawer Construction:  5/8" Solid Wood, Dovetail Construction
Hinge: 6-way Adjustable, Soft Close Adjustable
Cabinet Interior: Natural UV Coated
Cabinet Exterior: Matching Door Finish
Delivery:   1-14 Business Days
Stocking Location:  Florida</t>
        </r>
      </text>
    </comment>
    <comment ref="B29" authorId="0">
      <text>
        <r>
          <rPr>
            <sz val="8"/>
            <color indexed="81"/>
            <rFont val="Tahoma"/>
            <family val="2"/>
          </rPr>
          <t>Stained exterior, natural maple interior
Solid maple frame and door stiles, 3/4” x 1 1/2” mortise &amp; tenon
1/2” plywood sides, backs, tops, and bottoms
Standard (1/2") overlay door, veneered MDF recessed panel
Concealed cup hinge, 105 degree opening, 3-dimensional adjustment (side, depth and height)
Rabbet joint drawer, 1 piece slab head, 5/8” solid wood sides, 1/4” plywood bottom 
with wood veneer, 3/4 extension side mount epoxy-coated drawer glides
5/8" thick plywood shelves with wood veneer, edge banded front</t>
        </r>
      </text>
    </comment>
    <comment ref="D29" authorId="0">
      <text>
        <r>
          <rPr>
            <sz val="8"/>
            <color indexed="81"/>
            <rFont val="Tahoma"/>
            <family val="2"/>
          </rPr>
          <t>Wood Species: Birch
Door Style:  Full Overlay, Raised Panel with Glazing (Engineered Center Panel)
Box Construction:1/2" Solid Plywood
Box Assembly Method:  Metal Clip
Drawer Glide: Side-Mount Epoxy/Upgradeable to Soft Close ($30 per Drawer)
Drawer Head:  5-Piece, Engineered Center Panel (Matches Door)
Drawer Construction:  5/8" Solid Wood, Dovetail Construction
Hinge: 6-way Adjustable, Concealed Cup Hinge/Upgradeable to Soft Close ($5 per Door)
Cabinet Interior: Natural UV Coated
Cabinet Exterior: Matching Door Finish
Delivery:   1-14 Business Days
Stocking Location: Michigan &amp; Georgia</t>
        </r>
      </text>
    </comment>
    <comment ref="B30" authorId="0">
      <text>
        <r>
          <rPr>
            <sz val="8"/>
            <color indexed="81"/>
            <rFont val="Tahoma"/>
            <family val="2"/>
          </rPr>
          <t>Stained exterior, natural maple interior
Solid maple frame and door stiles, 3/4” x 1 1/2” mortise &amp; tenon
1/2” plywood sides, backs, tops, and bottoms
Standard (1/2") overlay door, veneered MDF recessed panel
Concealed cup hinge, 105 degree opening, 3-dimensional adjustment (side, depth and height)
Rabbet joint drawer, 1 piece slab head, 5/8” solid wood sides, 1/4” plywood bottom 
with wood veneer, 3/4 extension side mount epoxy-coated drawer glides
5/8" thick plywood shelves with wood veneer, edge banded front</t>
        </r>
      </text>
    </comment>
    <comment ref="D30" authorId="0">
      <text>
        <r>
          <rPr>
            <sz val="8"/>
            <color indexed="81"/>
            <rFont val="Tahoma"/>
            <family val="2"/>
          </rPr>
          <t>Wood Species: Birch
Door Style:  Full Overlay, Raised Panel with Glazing (Engineered Center Panel)
Box Construction:1/2" Solid Plywood
Box Assembly Method:  Metal Clip
Drawer Glide: Side-Mount Epoxy/Upgradeable to Soft Close ($30 per Drawer)
Drawer Head:  5-Piece, Engineered Center Panel (Matches Door)
Drawer Construction:  5/8" Solid Wood, Dovetail Construction
Hinge: 6-way Adjustable, Concealed Cup Hinge/Upgradeable to Soft Close ($5 per Door)
Cabinet Interior: Natural UV Coated
Cabinet Exterior: Matching Door Finish
Delivery:   1-14 Business Days
Stocking Location: Michigan &amp; Georgia</t>
        </r>
      </text>
    </comment>
    <comment ref="B31" authorId="0">
      <text>
        <r>
          <rPr>
            <sz val="8"/>
            <color indexed="81"/>
            <rFont val="Tahoma"/>
            <family val="2"/>
          </rPr>
          <t>Stained exterior, natural maple interior
Solid maple frame and door stiles, 3/4” x 1 1/2” mortise &amp; tenon
1/2” plywood sides, backs, tops, and bottoms
Standard (1/2") overlay door, veneered MDF recessed panel
Concealed cup hinge, 105 degree opening, 3-dimensional adjustment (side, depth and height)
Rabbet joint drawer, 1 piece slab head, 5/8” solid wood sides, 1/4” plywood bottom 
with wood veneer, 3/4 extension side mount epoxy-coated drawer glides
5/8" thick plywood shelves with wood veneer, edge banded front</t>
        </r>
      </text>
    </comment>
    <comment ref="D31" authorId="0">
      <text>
        <r>
          <rPr>
            <sz val="8"/>
            <color indexed="81"/>
            <rFont val="Tahoma"/>
            <family val="2"/>
          </rPr>
          <t>Wood Species: Birch
Door: Full overlay, 3/4" thick, soft close hinges
Cabinet Boxes: Top &amp; bottom, side panels, and back panel 1/2" plywood
Frame: 3/4" solid wood, matching color wood veneer exterior, natural wood veneer interior
Drawer front: Full overlay, 3/4" thick, 5-piece construction
Drawer box: Natural wood dovetail drawer joints, 5/8" solid wood, 5/8" thick bottom panel,
    undermount soft-close drawer glide
Shelf: 3/4" plywood w/ natural color wood veneer, Adjustable, Concealed metal shelf pins
Certifications: Environmentally friendly, CARB (California Air Resources Board), E1 (European Standard)
Stocking Location:  California</t>
        </r>
      </text>
    </comment>
    <comment ref="B32" authorId="0">
      <text>
        <r>
          <rPr>
            <sz val="8"/>
            <color indexed="81"/>
            <rFont val="Tahoma"/>
            <family val="2"/>
          </rPr>
          <t>Stained exterior, natural maple interior
Solid maple frame and door stiles, 3/4” x 1 1/2” mortise &amp; tenon
1/2” plywood sides, backs, tops, and bottoms
Standard (1/2") overlay door, veneered MDF recessed panel
Concealed cup hinge, 105 degree opening, 3-dimensional adjustment (side, depth and height)
Rabbet joint drawer, 1 piece slab head, 5/8” solid wood sides, 1/4” plywood bottom 
with wood veneer, 3/4 extension side mount epoxy-coated drawer glides
5/8" thick plywood shelves with wood veneer, edge banded front</t>
        </r>
      </text>
    </comment>
    <comment ref="D32" authorId="0">
      <text>
        <r>
          <rPr>
            <sz val="8"/>
            <color indexed="81"/>
            <rFont val="Tahoma"/>
            <family val="2"/>
          </rPr>
          <t>Wood Species: Birch
Door: Full overlay, 3/4" thick, soft close hinges
Cabinet Boxes: Top &amp; bottom, side panels, and back panel 1/2" plywood
Frame: 3/4" solid wood, matching color wood veneer exterior, natural wood veneer interior
Drawer front: Full overlay, 3/4" thick, 5-piece construction
Drawer box: Natural wood dovetail drawer joints, 5/8" solid wood, 5/8" thick bottom panel,
    undermount soft-close drawer glide
Shelf: 3/4" plywood w/ natural color wood veneer, Adjustable, Concealed metal shelf pins
Certifications: Environmentally friendly, CARB (California Air Resources Board), E1 (European Standard)
Stocking Location:  California</t>
        </r>
      </text>
    </comment>
    <comment ref="B33" authorId="0">
      <text>
        <r>
          <rPr>
            <sz val="8"/>
            <color indexed="81"/>
            <rFont val="Tahoma"/>
            <family val="2"/>
          </rPr>
          <t>Stained exterior, natural maple interior
Solid maple frame and door stiles, 3/4” x 1 1/2” mortise &amp; tenon
1/2” plywood sides, backs, tops, and bottoms
Standard (1/2") overlay door, veneered MDF recessed panel
Concealed cup hinge, 105 degree opening, 3-dimensional adjustment (side, depth and height)
Rabbet joint drawer, 1 piece slab head, 5/8” solid wood sides, 1/4” plywood bottom 
with wood veneer, 3/4 extension side mount epoxy-coated drawer glides
5/8" thick plywood shelves with wood veneer, edge banded front</t>
        </r>
      </text>
    </comment>
    <comment ref="D33" authorId="0">
      <text>
        <r>
          <rPr>
            <sz val="8"/>
            <color indexed="81"/>
            <rFont val="Tahoma"/>
            <family val="2"/>
          </rPr>
          <t>Wood Species: Birch
Door: Full overlay, 3/4" thick, soft close hinges
Cabinet Boxes: Top &amp; bottom, side panels, and back panel 1/2" plywood
Frame: 3/4" solid wood, matching color wood veneer exterior, natural wood veneer interior
Drawer front: Full overlay, 3/4" thick, 5-piece construction
Drawer box: Natural wood dovetail drawer joints, 5/8" solid wood, 5/8" thick bottom panel,
    undermount soft-close drawer glide
Shelf: 3/4" plywood w/ natural color wood veneer, Adjustable, Concealed metal shelf pins
Certifications: Environmentally friendly, CARB (California Air Resources Board), E1 (European Standard)
Stocking Location:  California and Georgia</t>
        </r>
      </text>
    </comment>
    <comment ref="B34" authorId="0">
      <text>
        <r>
          <rPr>
            <sz val="8"/>
            <color indexed="81"/>
            <rFont val="Tahoma"/>
            <family val="2"/>
          </rPr>
          <t>Stained exterior, natural maple interior
Solid maple frame and door stiles, 3/4” x 1 1/2” mortise &amp; tenon
1/2” plywood sides, backs, tops, and bottoms
Full overlay door, veneered MDF recessed panel
Concealed cup hinge, 105 degree opening, 3-dimensional adjustment (side, depth and height)
Dovetail drawer, 1 piece slab head, 3/4” solid wood sides, 3/8” plywood bottom with wood veneer, 
steel undermount drawer glides, full extension, soft-closing glides with clips
3/4" thick plywood shelves with wood veneer, edge banded front</t>
        </r>
      </text>
    </comment>
    <comment ref="D34" authorId="0">
      <text>
        <r>
          <rPr>
            <sz val="8"/>
            <color indexed="81"/>
            <rFont val="Tahoma"/>
            <family val="2"/>
          </rPr>
          <t>Wood Species: Birch
Door: Full overlay, 3/4" thick, soft close hinges
Cabinet Boxes: Top &amp; bottom, side panels, and back panel 1/2" plywood
Frame: 3/4" solid wood, matching color wood veneer exterior, natural wood veneer interior
Drawer front: Full overlay, 3/4" thick, 5-piece construction
Drawer box: Natural wood dovetail drawer joints, 5/8" solid wood, 5/8" thick bottom panel,
    undermount soft-close drawer glide
Shelf: 3/4" plywood w/ natural color wood veneer, Adjustable, Concealed metal shelf pins
Certifications: Environmentally friendly, CARB (California Air Resources Board), E1 (European Standard)
Stocking Location:  California and Georgia</t>
        </r>
      </text>
    </comment>
    <comment ref="B35" authorId="0">
      <text>
        <r>
          <rPr>
            <sz val="8"/>
            <color indexed="81"/>
            <rFont val="Tahoma"/>
            <family val="2"/>
          </rPr>
          <t>Stained exterior, natural maple interior
Solid maple frame and door stiles, 3/4” x 1 1/2” mortise &amp; tenon
1/2” plywood sides, backs, tops, and bottoms
Full overlay door, veneered MDF recessed panel
Concealed cup hinge, 105 degree opening, 3-dimensional adjustment (side, depth and height)
Dovetail drawer, 1 piece slab head, 3/4” solid wood sides, 3/8” plywood bottom with wood veneer, 
steel undermount drawer glides, full extension, soft-closing glides with clips
3/4" thick plywood shelves with wood veneer, edge banded front</t>
        </r>
      </text>
    </comment>
    <comment ref="D35" authorId="0">
      <text>
        <r>
          <rPr>
            <sz val="8"/>
            <color indexed="81"/>
            <rFont val="Tahoma"/>
            <family val="2"/>
          </rPr>
          <t>Wood Species: Birch
Door: Full overlay, 3/4" thick, soft close hinges
Cabinet Boxes: Top &amp; bottom, side panels, and back panel 1/2" plywood
Frame: 3/4" solid wood, matching color wood veneer exterior, natural wood veneer interior
Drawer front: Full overlay, 3/4" thick, 5-piece construction
Drawer box: Natural wood dovetail drawer joints, 5/8" solid wood, 5/8" thick bottom panel,
    undermount soft-close drawer glide
Shelf: 3/4" plywood w/ natural color wood veneer, Adjustable, Concealed metal shelf pins
Certifications: Environmentally friendly, CARB (California Air Resources Board), E1 (European Standard)
Stocking Location:  Georgia</t>
        </r>
      </text>
    </comment>
    <comment ref="B36" authorId="0">
      <text>
        <r>
          <rPr>
            <sz val="8"/>
            <color indexed="81"/>
            <rFont val="Tahoma"/>
            <family val="2"/>
          </rPr>
          <t>Stained exterior, natural maple interior
Solid maple frame and door stiles, 3/4” x 1 1/2” mortise &amp; tenon
1/2” plywood sides, backs, tops, and bottoms
Full overlay door, veneered MDF recessed panel
Concealed cup hinge, 105 degree opening, 3-dimensional adjustment (side, depth and height)
Dovetail drawer, 1 piece slab head, 3/4” solid wood sides, 3/8” plywood bottom with wood veneer, 
steel undermount drawer glides, full extension, soft-closing glides with clips
3/4" thick plywood shelves with wood veneer, edge banded front</t>
        </r>
      </text>
    </comment>
    <comment ref="D36" authorId="0">
      <text>
        <r>
          <rPr>
            <sz val="8"/>
            <color indexed="81"/>
            <rFont val="Tahoma"/>
            <family val="2"/>
          </rPr>
          <t>All wood construction
High Density Fiberboard Raised Panel Doors and Drawer Fronts with Applied Molding
Full overlay design
3/4" Solid wood face frame
1/2" Plywood Box Construction
5/8" Adjustable shelf
6-way adjustable hinges
Solid Wood Dovetail Drawer Box
Standard Soft Close Drawer Glides
Standard Soft Close Doors
Stocking Location:  Massachusetts</t>
        </r>
      </text>
    </comment>
    <comment ref="B37" authorId="0">
      <text>
        <r>
          <rPr>
            <sz val="8"/>
            <color indexed="81"/>
            <rFont val="Tahoma"/>
            <family val="2"/>
          </rPr>
          <t>Stained exterior, natural maple interior
Solid maple frame and door stiles, 3/4” x 1 1/2” mortise &amp; tenon
1/2” plywood sides, backs, tops, and bottoms
Full overlay door, veneered MDF recessed panel
Concealed cup hinge, 105 degree opening, 3-dimensional adjustment (side, depth and height)
Dovetail drawer, 1 piece slab head, 3/4” solid wood sides, 3/8” plywood bottom with wood veneer, 
steel undermount drawer glides, full extension, soft-closing glides with clips
3/4" thick plywood shelves with wood veneer, edge banded front</t>
        </r>
      </text>
    </comment>
    <comment ref="D37" authorId="0">
      <text>
        <r>
          <rPr>
            <sz val="8"/>
            <color indexed="81"/>
            <rFont val="Tahoma"/>
            <family val="2"/>
          </rPr>
          <t>All wood construction
Solid maple raised panel door &amp; drawer front
Full overlay design
3/4" Solid wood face frame
1/2" Plywood cabinet box
5/8" Adjustable shelf
6-way adjustable hinge
Standard Plywood drawer box
Upgradeable to full extension soft close dovetail drawers
Upgradeable to soft close door
Stocking Location:  Massachusetts</t>
        </r>
      </text>
    </comment>
    <comment ref="B38" authorId="0">
      <text>
        <r>
          <rPr>
            <sz val="8"/>
            <color indexed="81"/>
            <rFont val="Tahoma"/>
            <family val="2"/>
          </rPr>
          <t>Stained exterior, natural maple interior
Solid maple frame and door stiles, 3/4” x 1 1/2” mortise &amp; tenon
1/2” plywood sides, backs, tops, and bottoms
Full overlay door, veneered MDF recessed panel
Concealed cup hinge, 105 degree opening, 3-dimensional adjustment (side, depth and height)
Dovetail drawer, 5 piece head, 3/4” solid wood sides, 3/8” plywood bottom with wood veneer, 
steel undermount drawer glides, full extension, soft-closing glides with clips
3/4" thick plywood shelves with wood veneer, edge banded front</t>
        </r>
      </text>
    </comment>
    <comment ref="D38" authorId="0">
      <text>
        <r>
          <rPr>
            <sz val="8"/>
            <color indexed="81"/>
            <rFont val="Tahoma"/>
            <family val="2"/>
          </rPr>
          <t>All wood construction
Solid maple raised panel door &amp; drawer front
Full overlay design
3/4" Solid wood face frame
1/2" Plywood cabinet box
5/8" Adjustable shelf
6-way adjustable hinge
Standard Plywood drawer box
Upgradeable to full extension soft close dovetail drawers
Upgradeable to soft close door
Stocking Location:  Massachusetts</t>
        </r>
      </text>
    </comment>
    <comment ref="B39" authorId="0">
      <text>
        <r>
          <rPr>
            <sz val="8"/>
            <color indexed="81"/>
            <rFont val="Tahoma"/>
            <family val="2"/>
          </rPr>
          <t>Stained exterior, natural maple interior
Solid maple frame and door stiles, 3/4” x 1 1/2” mortise &amp; tenon
1/2” plywood sides, backs, tops, and bottoms
Full overlay door, veneered MDF recessed panel
Concealed cup hinge, 105 degree opening, 3-dimensional adjustment (side, depth and height)
Dovetail drawer, 5 piece head, 3/4” solid wood sides, 3/8” plywood bottom with wood veneer, 
steel undermount drawer glides, full extension, soft-closing glides with clips
3/4" thick plywood shelves with wood veneer, edge banded front</t>
        </r>
      </text>
    </comment>
    <comment ref="D39" authorId="0">
      <text>
        <r>
          <rPr>
            <sz val="8"/>
            <color indexed="81"/>
            <rFont val="Tahoma"/>
            <family val="2"/>
          </rPr>
          <t>All wood construction
Solid maple shaker design
Full overlay door &amp; drawer front (MDF recessed panels)
3/4" Solid wood face frame
1/2" Plywood cabinet box
5/8" Adjustable shelf
6-way adjustable hinge
Solid wood dovetail drawer box with undermount glides
Upgradeable to full extension soft close drawers
Upgradeable to soft close doors
Stocking Location:  Massachusetts</t>
        </r>
      </text>
    </comment>
    <comment ref="B40" authorId="0">
      <text>
        <r>
          <rPr>
            <sz val="8"/>
            <color indexed="81"/>
            <rFont val="Tahoma"/>
            <family val="2"/>
          </rPr>
          <t>Stained exterior, natural maple interior
Solid maple frame and door stiles, 3/4” x 1 1/2” mortise &amp; tenon
1/2” plywood sides, backs, tops, and bottoms
Full overlay door, veneered MDF recessed panel
Concealed cup hinge, 105 degree opening, 3-dimensional adjustment (side, depth and height)
Dovetail drawer, 5 piece head, 3/4” solid wood sides, 3/8” plywood bottom with wood veneer, 
steel undermount drawer glides, full extension, soft-closing glides with clips
3/4" thick plywood shelves with wood veneer, edge banded front</t>
        </r>
      </text>
    </comment>
    <comment ref="D40" authorId="0">
      <text>
        <r>
          <rPr>
            <sz val="8"/>
            <color indexed="81"/>
            <rFont val="Tahoma"/>
            <family val="2"/>
          </rPr>
          <t>All wood construction
Solid maple shaker design
Full overlay door &amp; drawer front (MDF recessed panels)
3/4" Solid wood face frame
1/2" Plywood cabinet box
5/8" Adjustable shelf
6-way adjustable hinge
Solid wood dovetail drawer box with undermount glides
Upgradeable to full extension soft close drawers
Upgradeable to soft close doors
Stocking Location:  Massachusetts</t>
        </r>
      </text>
    </comment>
    <comment ref="B41" authorId="0">
      <text>
        <r>
          <rPr>
            <sz val="8"/>
            <color indexed="81"/>
            <rFont val="Tahoma"/>
            <family val="2"/>
          </rPr>
          <t>Stained exterior, natural maple interior
Solid maple frame and door stiles, 3/4” x 1 1/2” mortise &amp; tenon
1/2” plywood sides, backs, tops, and bottoms
Full overlay door, veneered MDF recessed panel
Concealed cup hinge, 105 degree opening, 3-dimensional adjustment (side, depth and height)
Dovetail drawer, 5 piece head, 3/4” solid wood sides, 3/8” plywood bottom with wood veneer, 
steel undermount drawer glides, full extension, soft-closing glides with clips
3/4" thick plywood shelves with wood veneer, edge banded front</t>
        </r>
      </text>
    </comment>
    <comment ref="D41" authorId="0">
      <text>
        <r>
          <rPr>
            <sz val="8"/>
            <color indexed="81"/>
            <rFont val="Tahoma"/>
            <family val="2"/>
          </rPr>
          <t>All wood construction
Solid maple shaker design
Full overlay door &amp; drawer front (MDF recessed panels)
3/4" Solid wood face frame
1/2" Plywood cabinet box
5/8" Adjustable shelf
6-way adjustable hinge
Solid wood dovetail drawer box with undermount glides
Upgradeable to full extension soft close drawers
Upgradeable to soft close doors
Stocking Location:  Massachusetts</t>
        </r>
      </text>
    </comment>
    <comment ref="B42" authorId="0">
      <text>
        <r>
          <rPr>
            <sz val="8"/>
            <color indexed="81"/>
            <rFont val="Tahoma"/>
            <family val="2"/>
          </rPr>
          <t>White paint exterior, natural maple interior
Solid maple frame and door stiles, 3/4” x 1 1/2” mortise &amp; tenon
1/2” plywood sides, backs, tops, and bottoms
Full overlay door, MDF recessed panel
Concealed cup hinge, 105 degree opening, 3-dimensional adjustment (side, depth and height)
Dovetail drawer, 1 piece slab head, 3/4” solid wood sides, 3/8” plywood bottom with wood veneer,
steel undermount drawer glides, full extension, soft-closing glides with clips
3/4" thick plywood shelves with wood veneer, edge banded front</t>
        </r>
      </text>
    </comment>
    <comment ref="D42" authorId="0">
      <text>
        <r>
          <rPr>
            <sz val="8"/>
            <color indexed="81"/>
            <rFont val="Tahoma"/>
            <family val="2"/>
          </rPr>
          <t>All wood construction
Raised panel MDF door &amp; drawer front
Full overlay design
3/4" Solid wood face frame
1/2" Plywood cabinet box
5/8" Adjustable shelf
6-way adjustable hinge
Solid wood dovetail drawer box with undermount glides
Upgradeable to full extension soft close drawers
Upgradeable to soft close door
Stocking Location:  Massachusetts</t>
        </r>
      </text>
    </comment>
    <comment ref="B43" authorId="0">
      <text>
        <r>
          <rPr>
            <sz val="8"/>
            <color indexed="81"/>
            <rFont val="Tahoma"/>
            <family val="2"/>
          </rPr>
          <t>Light gray paint exterior, natural maple interior
Solid maple frame and door stiles, 3/4” x 1 1/2” mortise &amp; tenon
1/2” plywood sides, backs, tops, and bottoms
Full overlay door, MDF recessed panel
Soft closing Concealed cup hinge, 105 degree opening, 3-dimensional adjustment (side, depth and height)
Dovetail drawer, 1 piece slab head, 3/4” solid wood sides, 3/8” plywood bottom with wood veneer,
steel undermount drawer glides, full extension, soft-closing glides with clips
3/4" thick plywood shelves with wood veneer, edge banded front</t>
        </r>
      </text>
    </comment>
    <comment ref="D43" authorId="0">
      <text>
        <r>
          <rPr>
            <sz val="8"/>
            <color indexed="81"/>
            <rFont val="Tahoma"/>
            <family val="2"/>
          </rPr>
          <t>3/4″ Solid Wood Door and Drawer Front with MDF Raised Center Panels
3/4″ Solid Wood Face Frame
5/8″ Solid Wood Dovetail Drawer with Cushion Close Under Mount Drawer Guides
Full Overlay Door and Drawer Front
True 1/2″ All Wood Box Construction
True 3/4″ Plywood Shelves
Natural Maple UV-Finished Interior
Corner Blocks for Stability
6-Way Adjustable Hinges
Slow Close Door Hinges
5-Piece Mitered Drawer Front
Classic Mitered Door Style
Finished Sides
Chocolate Glaze Included
Stocking Location:  Georgia</t>
        </r>
      </text>
    </comment>
    <comment ref="B44" authorId="0">
      <text>
        <r>
          <rPr>
            <sz val="8"/>
            <color indexed="81"/>
            <rFont val="Tahoma"/>
            <family val="2"/>
          </rPr>
          <t>Light gray paint exterior, natural maple interior
Solid maple frame and door stiles, 3/4” x 1 1/2” mortise &amp; tenon
1/2” plywood sides, backs, tops, and bottoms
Full overlay door, MDF recessed panel
Soft closing Concealed cup hinge, 105 degree opening, 3-dimensional adjustment (side, depth and height)
Dovetail drawer, 5 piece head with MDF recessed panel, 3/4” solid wood sides, 3/8” plywood bottom with
wood veneer, steel undermount drawer glides, full extension, soft-closing glides with clips
3/4" thick plywood shelves with wood veneer, edge banded front</t>
        </r>
      </text>
    </comment>
    <comment ref="D44" authorId="0">
      <text>
        <r>
          <rPr>
            <sz val="8"/>
            <color indexed="81"/>
            <rFont val="Tahoma"/>
            <family val="2"/>
          </rPr>
          <t xml:space="preserve">3/4″ Solid Wood Door with Veneered MDF Recessed Center Panel
3/4″ Solid Wood Drawer Front and Face Frame
5/8″ Solid Wood Dovetail Drawer with Cushion Close Under Mount Drawer Guides
Full Overlay Door and Drawer Front
True 1/2″ All Wood Box Construction
True 3/4″ Plywood Shelves
Natural Maple UV-Finished Interior </t>
        </r>
        <r>
          <rPr>
            <b/>
            <sz val="8"/>
            <color indexed="81"/>
            <rFont val="Tahoma"/>
            <family val="2"/>
          </rPr>
          <t>and exterior</t>
        </r>
        <r>
          <rPr>
            <sz val="8"/>
            <color indexed="81"/>
            <rFont val="Tahoma"/>
            <family val="2"/>
          </rPr>
          <t xml:space="preserve"> - will need matching finished end
Corner Blocks for Stability
6-Way Adjustable Hinges
Stocking Location:  Georgia</t>
        </r>
      </text>
    </comment>
    <comment ref="B45" authorId="0">
      <text>
        <r>
          <rPr>
            <sz val="8"/>
            <color indexed="81"/>
            <rFont val="Tahoma"/>
            <family val="2"/>
          </rPr>
          <t>Ivory paint exterior, natural maple interior
Solid maple frame and door stiles, 3/4” x 1 1/2” mortise &amp; tenon
1/2” plywood sides, backs, tops, and bottoms
Full overlay door, MDF recessed panel
Soft closing Concealed cup hinge, 105 degree opening, 3-dimensional adjustment (side, depth and height)
Dovetail drawer, 1 piece slab head, 3/4” solid wood sides, 3/8” plywood bottom with wood veneer, steel
undermount drawer glides, full extension, soft-closing glides with clips
3/4" thick plywood shelves with wood veneer, edge banded front</t>
        </r>
      </text>
    </comment>
    <comment ref="D45" authorId="0">
      <text>
        <r>
          <rPr>
            <sz val="8"/>
            <color indexed="81"/>
            <rFont val="Tahoma"/>
            <family val="2"/>
          </rPr>
          <t>All plywood construction
Concealed full overlay
Stained and glazed
Undermount full extension self-closing drawer slides
Metal brackets, removable for normal construction
5/8" dovetail solid wood drawer box
5-piece mitered raised panels
Stocking Location:  Texas</t>
        </r>
      </text>
    </comment>
    <comment ref="B46" authorId="0">
      <text>
        <r>
          <rPr>
            <sz val="8"/>
            <color indexed="81"/>
            <rFont val="Tahoma"/>
            <family val="2"/>
          </rPr>
          <t>Ivory paint exterior, natural maple interior
Solid maple frame and door stiles, 3/4” x 1 1/2” mortise &amp; tenon
1/2” plywood sides, backs, tops, and bottoms
Full overlay door, MDF recessed panel
Soft closing Concealed cup hinge, 105 degree opening, 3-dimensional adjustment (side, depth and height)
Dovetail drawer, 5 piece head with MDF recessed panel, 3/4” solid wood sides, 3/8” plywood bottom with
wood veneer, steel undermount drawer glides, full extension, soft-closing glides with clips
3/4" thick plywood shelves with wood veneer, edge banded front</t>
        </r>
      </text>
    </comment>
    <comment ref="D46" authorId="0">
      <text>
        <r>
          <rPr>
            <sz val="8"/>
            <color indexed="81"/>
            <rFont val="Tahoma"/>
            <family val="2"/>
          </rPr>
          <t xml:space="preserve">All plywood construction
Concealed full overlay
Stained exterior </t>
        </r>
        <r>
          <rPr>
            <b/>
            <sz val="8"/>
            <color indexed="81"/>
            <rFont val="Tahoma"/>
            <family val="2"/>
          </rPr>
          <t>and interior</t>
        </r>
        <r>
          <rPr>
            <sz val="8"/>
            <color indexed="81"/>
            <rFont val="Tahoma"/>
            <family val="2"/>
          </rPr>
          <t xml:space="preserve">
Undermount epoxy coated drawer slides
Cams, removable for normal construction
Plywood drawer box
Stocking Location:  Texas</t>
        </r>
      </text>
    </comment>
    <comment ref="B47" authorId="0">
      <text>
        <r>
          <rPr>
            <sz val="8"/>
            <color indexed="81"/>
            <rFont val="Tahoma"/>
            <family val="2"/>
          </rPr>
          <t>Ivory paint exterior, natural maple interior
Solid maple frame and door stiles, 3/4” x 1 1/2” mortise &amp; tenon
1/2” plywood sides, backs, tops, and bottoms
Full overlay door, MDF raised panel
Soft closing Concealed cup hinge, 105 degree opening, 3-dimensional adjustment (side, depth and height)
Dovetail drawer, 1 piece slab head, 3/4” solid wood sides, 3/8” plywood bottom with wood veneer,
steel undermount drawer glides, full extension, soft-closing glides with clips
3/4" thick plywood shelves with wood veneer, edge banded front</t>
        </r>
      </text>
    </comment>
    <comment ref="B48" authorId="0">
      <text>
        <r>
          <rPr>
            <sz val="8"/>
            <color indexed="81"/>
            <rFont val="Tahoma"/>
            <family val="2"/>
          </rPr>
          <t>Ivory paint exterior, natural maple interior
Solid maple frame and door stiles, 3/4” x 1 1/2” mortise &amp; tenon
1/2” plywood sides, backs, tops, and bottoms
Full overlay door, MDF raised panel
Soft closing Concealed cup hinge, 105 degree opening, 3-dimensional adjustment (side, depth and height)
Dovetail drawer, 5 piece head with MDF recessed panel, 3/4” solid wood sides, 3/8” plywood bottom with
wood veneer, steel undermount drawer glides, full extension, soft-closing glides with clips
3/4" thick plywood shelves with wood veneer, edge banded front</t>
        </r>
      </text>
    </comment>
    <comment ref="B49" authorId="0">
      <text>
        <r>
          <rPr>
            <sz val="8"/>
            <color indexed="81"/>
            <rFont val="Tahoma"/>
            <family val="2"/>
          </rPr>
          <t>Ivory paint exterior, natural maple interior
Solid maple frame and door stiles, 3/4” x 1 1/2” mortise &amp; tenon
1/2” plywood sides, backs, tops, and bottoms
Full overlay door, MDF raised panel
Soft closing Concealed cup hinge, 105 degree opening, 3-dimensional adjustment (side, depth and height)
Dovetail drawer, 5 piece head with MDF raised panel, 3/4” solid wood sides, 3/8” plywood bottom with
wood veneer, steel undermount drawer glides, full extension, soft-closing glides with clips
3/4" thick plywood shelves with wood veneer, edge banded front</t>
        </r>
      </text>
    </comment>
    <comment ref="B55" authorId="0">
      <text>
        <r>
          <rPr>
            <sz val="8"/>
            <color indexed="81"/>
            <rFont val="Tahoma"/>
            <family val="2"/>
          </rPr>
          <t>Press F2, F9, and Enter to convert this function to today's date</t>
        </r>
      </text>
    </comment>
  </commentList>
</comments>
</file>

<file path=xl/comments2.xml><?xml version="1.0" encoding="utf-8"?>
<comments xmlns="http://schemas.openxmlformats.org/spreadsheetml/2006/main">
  <authors>
    <author>David Jones</author>
    <author>DWC</author>
  </authors>
  <commentList>
    <comment ref="A2" authorId="0">
      <text>
        <r>
          <rPr>
            <b/>
            <sz val="10"/>
            <color indexed="81"/>
            <rFont val="Tahoma"/>
            <family val="2"/>
          </rPr>
          <t>To hide all SKUs without quantities entered, click the arrow right above "Qty" and click to clear the check next to "(Blanks)".
To display all SKUs, click the same arrow and click to place a check next to "(Blanks)".</t>
        </r>
      </text>
    </comment>
    <comment ref="C229" authorId="1">
      <text>
        <r>
          <rPr>
            <sz val="12"/>
            <color indexed="81"/>
            <rFont val="Tahoma"/>
            <family val="2"/>
          </rPr>
          <t>Press F2, F9, and Enter to convert to the current date.</t>
        </r>
      </text>
    </comment>
  </commentList>
</comments>
</file>

<file path=xl/comments3.xml><?xml version="1.0" encoding="utf-8"?>
<comments xmlns="http://schemas.openxmlformats.org/spreadsheetml/2006/main">
  <authors>
    <author>DWC</author>
  </authors>
  <commentList>
    <comment ref="A1" authorId="0">
      <text>
        <r>
          <rPr>
            <b/>
            <sz val="8"/>
            <color indexed="81"/>
            <rFont val="Tahoma"/>
            <family val="2"/>
          </rPr>
          <t>DWC:  DO NOT LOCK/PROTECT</t>
        </r>
        <r>
          <rPr>
            <sz val="8"/>
            <color indexed="81"/>
            <rFont val="Tahoma"/>
            <family val="2"/>
          </rPr>
          <t xml:space="preserve">
Output for option buttons
0: container pricing
1: single kitchen pricing (N/A)</t>
        </r>
      </text>
    </comment>
    <comment ref="A2" authorId="0">
      <text>
        <r>
          <rPr>
            <b/>
            <sz val="8"/>
            <color indexed="81"/>
            <rFont val="Tahoma"/>
            <family val="2"/>
          </rPr>
          <t>DWC:  DO NOT LOCK/PROTECT</t>
        </r>
        <r>
          <rPr>
            <sz val="8"/>
            <color indexed="81"/>
            <rFont val="Tahoma"/>
            <family val="2"/>
          </rPr>
          <t xml:space="preserve">
Output for CheckBox9
0: no assembly
1: assembly ordered</t>
        </r>
      </text>
    </comment>
    <comment ref="E2" authorId="0">
      <text>
        <r>
          <rPr>
            <b/>
            <sz val="8"/>
            <color indexed="81"/>
            <rFont val="Tahoma"/>
            <family val="2"/>
          </rPr>
          <t>DWC:</t>
        </r>
        <r>
          <rPr>
            <sz val="8"/>
            <color indexed="81"/>
            <rFont val="Tahoma"/>
            <family val="2"/>
          </rPr>
          <t xml:space="preserve">
1 = assembly required
0 = no assembly required</t>
        </r>
      </text>
    </comment>
    <comment ref="F2" authorId="0">
      <text>
        <r>
          <rPr>
            <b/>
            <sz val="8"/>
            <color indexed="81"/>
            <rFont val="Tahoma"/>
            <family val="2"/>
          </rPr>
          <t>DWC:</t>
        </r>
        <r>
          <rPr>
            <sz val="8"/>
            <color indexed="81"/>
            <rFont val="Tahoma"/>
            <family val="2"/>
          </rPr>
          <t xml:space="preserve">
Based on factors provided by J Cooper for Group MI</t>
        </r>
      </text>
    </comment>
    <comment ref="F214" authorId="0">
      <text>
        <r>
          <rPr>
            <b/>
            <sz val="8"/>
            <color indexed="81"/>
            <rFont val="Tahoma"/>
            <family val="2"/>
          </rPr>
          <t>DWC:</t>
        </r>
        <r>
          <rPr>
            <sz val="8"/>
            <color indexed="81"/>
            <rFont val="Tahoma"/>
            <family val="2"/>
          </rPr>
          <t xml:space="preserve">
Used to count adjusted assembly pieces per JCooper</t>
        </r>
      </text>
    </comment>
  </commentList>
</comments>
</file>

<file path=xl/comments4.xml><?xml version="1.0" encoding="utf-8"?>
<comments xmlns="http://schemas.openxmlformats.org/spreadsheetml/2006/main">
  <authors>
    <author>David Jones</author>
    <author>DWC</author>
  </authors>
  <commentList>
    <comment ref="A2" authorId="0">
      <text>
        <r>
          <rPr>
            <b/>
            <sz val="10"/>
            <color indexed="81"/>
            <rFont val="Tahoma"/>
            <family val="2"/>
          </rPr>
          <t>To hide all SKUs without quantities entered, click the arrow right above "Qty" and click to clear the check next to "(Blanks)".
To display all SKUs, click the same arrow and click to place a check next to "(Blanks)".</t>
        </r>
      </text>
    </comment>
    <comment ref="C283" authorId="1">
      <text>
        <r>
          <rPr>
            <sz val="12"/>
            <color indexed="81"/>
            <rFont val="Tahoma"/>
            <family val="2"/>
          </rPr>
          <t>Press F2, F9, and Enter to convert to the current date.</t>
        </r>
      </text>
    </comment>
  </commentList>
</comments>
</file>

<file path=xl/comments5.xml><?xml version="1.0" encoding="utf-8"?>
<comments xmlns="http://schemas.openxmlformats.org/spreadsheetml/2006/main">
  <authors>
    <author>DWC</author>
  </authors>
  <commentList>
    <comment ref="A1" authorId="0">
      <text>
        <r>
          <rPr>
            <b/>
            <sz val="8"/>
            <color indexed="81"/>
            <rFont val="Tahoma"/>
            <family val="2"/>
          </rPr>
          <t>DWC:  DO NOT LOCK/PROTECT</t>
        </r>
        <r>
          <rPr>
            <sz val="8"/>
            <color indexed="81"/>
            <rFont val="Tahoma"/>
            <family val="2"/>
          </rPr>
          <t xml:space="preserve">
Output for ListBox</t>
        </r>
      </text>
    </comment>
    <comment ref="A2" authorId="0">
      <text>
        <r>
          <rPr>
            <b/>
            <sz val="8"/>
            <color indexed="81"/>
            <rFont val="Tahoma"/>
            <family val="2"/>
          </rPr>
          <t>DWC:  DO NOT LOCK/PROTECT</t>
        </r>
        <r>
          <rPr>
            <sz val="8"/>
            <color indexed="81"/>
            <rFont val="Tahoma"/>
            <family val="2"/>
          </rPr>
          <t xml:space="preserve">
Output for CheckBox9
0: no assembly
1: assembly ordered</t>
        </r>
      </text>
    </comment>
  </commentList>
</comments>
</file>

<file path=xl/comments6.xml><?xml version="1.0" encoding="utf-8"?>
<comments xmlns="http://schemas.openxmlformats.org/spreadsheetml/2006/main">
  <authors>
    <author>David Jones</author>
    <author>DWC</author>
  </authors>
  <commentList>
    <comment ref="A2" authorId="0">
      <text>
        <r>
          <rPr>
            <b/>
            <sz val="10"/>
            <color indexed="81"/>
            <rFont val="Tahoma"/>
            <family val="2"/>
          </rPr>
          <t>To hide all SKUs without quantities entered, click the arrow right above "Qty" and click to clear the check next to "(Blanks)".
To display all SKUs, click the same arrow and click to place a check next to "(Blanks)".</t>
        </r>
      </text>
    </comment>
    <comment ref="B2" authorId="1">
      <text>
        <r>
          <rPr>
            <sz val="8"/>
            <color indexed="81"/>
            <rFont val="Tahoma"/>
            <family val="2"/>
          </rPr>
          <t>Click this logo to open our website page with links to all Rev-A-Shelf products listed in this order form.</t>
        </r>
      </text>
    </comment>
    <comment ref="C294" authorId="1">
      <text>
        <r>
          <rPr>
            <sz val="8"/>
            <color indexed="81"/>
            <rFont val="Tahoma"/>
            <family val="2"/>
          </rPr>
          <t xml:space="preserve">Note: Fits a Base 15, either 1 1/2" or 1 3/4" Face Frame, One Silver Trash Bin Included, Door Mount Kit Not Needed </t>
        </r>
      </text>
    </comment>
    <comment ref="C295" authorId="1">
      <text>
        <r>
          <rPr>
            <sz val="8"/>
            <color indexed="81"/>
            <rFont val="Tahoma"/>
            <family val="2"/>
          </rPr>
          <t xml:space="preserve">Note: Needed to mount RV-12KD-18C S or RV-18KD-18C S to Cabinet Door </t>
        </r>
      </text>
    </comment>
    <comment ref="C296" authorId="1">
      <text>
        <r>
          <rPr>
            <sz val="8"/>
            <color indexed="81"/>
            <rFont val="Tahoma"/>
            <family val="2"/>
          </rPr>
          <t xml:space="preserve">Note: Fits a Base 18, Two Black Trash Bins Included, Door Mount Kit Sold Separately </t>
        </r>
      </text>
    </comment>
    <comment ref="C297" authorId="1">
      <text>
        <r>
          <rPr>
            <sz val="8"/>
            <color indexed="81"/>
            <rFont val="Tahoma"/>
            <family val="2"/>
          </rPr>
          <t xml:space="preserve">Note: Fits all B15 Cabinets, One Black Trash Bin Included, Door Mount Kit Sold Separately </t>
        </r>
      </text>
    </comment>
    <comment ref="C298" authorId="1">
      <text>
        <r>
          <rPr>
            <sz val="8"/>
            <color indexed="81"/>
            <rFont val="Tahoma"/>
            <family val="2"/>
          </rPr>
          <t xml:space="preserve">Note: Fits a Base 18, 1 3/4" Face Frame, Two White Trash Bins Included, Door Mount Kit Not Needed </t>
        </r>
      </text>
    </comment>
    <comment ref="C299" authorId="1">
      <text>
        <r>
          <rPr>
            <sz val="8"/>
            <color indexed="81"/>
            <rFont val="Tahoma"/>
            <family val="2"/>
          </rPr>
          <t xml:space="preserve">Note: Fits a Base 15, 1 3/4" Face Frame with 11 1/2" Opening, One White Trash Bin Included, Door Mount Kit Not Needed </t>
        </r>
      </text>
    </comment>
    <comment ref="C300" authorId="1">
      <text>
        <r>
          <rPr>
            <sz val="8"/>
            <color indexed="81"/>
            <rFont val="Tahoma"/>
            <family val="2"/>
          </rPr>
          <t xml:space="preserve">Note: Fits a Base 15, 1 1/2" Face Frame with 12" Opening, One Silver Trash Bin Included, Door Mount Kit Not Needed </t>
        </r>
      </text>
    </comment>
    <comment ref="C301" authorId="1">
      <text>
        <r>
          <rPr>
            <sz val="8"/>
            <color indexed="81"/>
            <rFont val="Tahoma"/>
            <family val="2"/>
          </rPr>
          <t xml:space="preserve">Note: Fits a Base 18, either 1 1/2" or 1 3/4" Face Frame, Two Silver Trash Bins Included, Door Mount Kit Not Needed </t>
        </r>
      </text>
    </comment>
    <comment ref="C302" authorId="1">
      <text>
        <r>
          <rPr>
            <sz val="8"/>
            <color indexed="81"/>
            <rFont val="Tahoma"/>
            <family val="2"/>
          </rPr>
          <t xml:space="preserve">Note: Fits a Base 15, either 1 1/2" or 1 3/4" Face Frame, One Silver Trash Bin Included, Door Mount Kit Not Needed </t>
        </r>
      </text>
    </comment>
    <comment ref="C303" authorId="1">
      <text>
        <r>
          <rPr>
            <sz val="8"/>
            <color indexed="81"/>
            <rFont val="Tahoma"/>
            <family val="2"/>
          </rPr>
          <t xml:space="preserve">Note: Fits a Base 18, either 1 1/2" or 1 3/4" Face Frame, Two Silver Trash Bins Included, Door Mount Kit Not Needed </t>
        </r>
      </text>
    </comment>
    <comment ref="C304" authorId="1">
      <text>
        <r>
          <rPr>
            <sz val="8"/>
            <color indexed="81"/>
            <rFont val="Tahoma"/>
            <family val="2"/>
          </rPr>
          <t xml:space="preserve">Note: Fits a Base 18, 1 1/2" Face Frame, Two Silver Trash Bins Included, Door Mount Kit Not Needed </t>
        </r>
      </text>
    </comment>
    <comment ref="C344" authorId="1">
      <text>
        <r>
          <rPr>
            <sz val="12"/>
            <color indexed="81"/>
            <rFont val="Tahoma"/>
            <family val="2"/>
          </rPr>
          <t>Press F2, F9, and Enter to convert to the current date.</t>
        </r>
      </text>
    </comment>
  </commentList>
</comments>
</file>

<file path=xl/comments7.xml><?xml version="1.0" encoding="utf-8"?>
<comments xmlns="http://schemas.openxmlformats.org/spreadsheetml/2006/main">
  <authors>
    <author>DWC</author>
  </authors>
  <commentList>
    <comment ref="A1" authorId="0">
      <text>
        <r>
          <rPr>
            <b/>
            <sz val="8"/>
            <color indexed="81"/>
            <rFont val="Tahoma"/>
            <family val="2"/>
          </rPr>
          <t>DWC:  DO NOT LOCK/PROTECT</t>
        </r>
        <r>
          <rPr>
            <sz val="8"/>
            <color indexed="81"/>
            <rFont val="Tahoma"/>
            <family val="2"/>
          </rPr>
          <t xml:space="preserve">
Output for ListBox</t>
        </r>
      </text>
    </comment>
    <comment ref="A2" authorId="0">
      <text>
        <r>
          <rPr>
            <b/>
            <sz val="8"/>
            <color indexed="81"/>
            <rFont val="Tahoma"/>
            <family val="2"/>
          </rPr>
          <t>DWC:  DO NOT LOCK/PROTECT</t>
        </r>
        <r>
          <rPr>
            <sz val="8"/>
            <color indexed="81"/>
            <rFont val="Tahoma"/>
            <family val="2"/>
          </rPr>
          <t xml:space="preserve">
Output for CheckBox9
0: no assembly
1: assembly ordered</t>
        </r>
      </text>
    </comment>
    <comment ref="U47" authorId="0">
      <text>
        <r>
          <rPr>
            <b/>
            <sz val="8"/>
            <color indexed="81"/>
            <rFont val="Tahoma"/>
            <family val="2"/>
          </rPr>
          <t>DWC:</t>
        </r>
        <r>
          <rPr>
            <sz val="8"/>
            <color indexed="81"/>
            <rFont val="Tahoma"/>
            <family val="2"/>
          </rPr>
          <t xml:space="preserve">
Used weight for VS30, which is still overstating, since this item has no doors, drawers, or shelves.</t>
        </r>
      </text>
    </comment>
    <comment ref="U202" authorId="0">
      <text>
        <r>
          <rPr>
            <b/>
            <sz val="8"/>
            <color indexed="81"/>
            <rFont val="Tahoma"/>
            <family val="2"/>
          </rPr>
          <t>DWC:</t>
        </r>
        <r>
          <rPr>
            <sz val="8"/>
            <color indexed="81"/>
            <rFont val="Tahoma"/>
            <family val="2"/>
          </rPr>
          <t xml:space="preserve">
These weights based on 3VDB12-18;  6lbs. For each increase of 3" height</t>
        </r>
      </text>
    </comment>
    <comment ref="U206" authorId="0">
      <text>
        <r>
          <rPr>
            <b/>
            <sz val="8"/>
            <color indexed="81"/>
            <rFont val="Tahoma"/>
            <family val="2"/>
          </rPr>
          <t>DWC:</t>
        </r>
        <r>
          <rPr>
            <sz val="8"/>
            <color indexed="81"/>
            <rFont val="Tahoma"/>
            <family val="2"/>
          </rPr>
          <t xml:space="preserve">
This weight based on VSD36-48</t>
        </r>
      </text>
    </comment>
  </commentList>
</comments>
</file>

<file path=xl/comments8.xml><?xml version="1.0" encoding="utf-8"?>
<comments xmlns="http://schemas.openxmlformats.org/spreadsheetml/2006/main">
  <authors>
    <author>David Jones</author>
    <author>DWC</author>
  </authors>
  <commentList>
    <comment ref="A2" authorId="0">
      <text>
        <r>
          <rPr>
            <b/>
            <sz val="10"/>
            <color indexed="81"/>
            <rFont val="Tahoma"/>
            <family val="2"/>
          </rPr>
          <t>To hide all SKUs without quantities entered, click the arrow right above "Qty" and click to clear the check next to "(Blanks)".
To display all SKUs, click the same arrow and click to place a check next to "(Blanks)".</t>
        </r>
      </text>
    </comment>
    <comment ref="C280" authorId="1">
      <text>
        <r>
          <rPr>
            <sz val="12"/>
            <color indexed="81"/>
            <rFont val="Tahoma"/>
            <family val="2"/>
          </rPr>
          <t>Press F2, F9, and Enter to convert to the current date.</t>
        </r>
      </text>
    </comment>
  </commentList>
</comments>
</file>

<file path=xl/comments9.xml><?xml version="1.0" encoding="utf-8"?>
<comments xmlns="http://schemas.openxmlformats.org/spreadsheetml/2006/main">
  <authors>
    <author>DWC</author>
  </authors>
  <commentList>
    <comment ref="A1" authorId="0">
      <text>
        <r>
          <rPr>
            <b/>
            <sz val="8"/>
            <color indexed="81"/>
            <rFont val="Tahoma"/>
            <family val="2"/>
          </rPr>
          <t>DWC:  DO NOT LOCK/PROTECT</t>
        </r>
        <r>
          <rPr>
            <sz val="8"/>
            <color indexed="81"/>
            <rFont val="Tahoma"/>
            <family val="2"/>
          </rPr>
          <t xml:space="preserve">
Output for the ActiveX combobox control containing door styles</t>
        </r>
      </text>
    </comment>
    <comment ref="A2" authorId="0">
      <text>
        <r>
          <rPr>
            <b/>
            <sz val="8"/>
            <color indexed="81"/>
            <rFont val="Tahoma"/>
            <family val="2"/>
          </rPr>
          <t>DWC:  DO NOT LOCK/PROTECT</t>
        </r>
        <r>
          <rPr>
            <sz val="8"/>
            <color indexed="81"/>
            <rFont val="Tahoma"/>
            <family val="2"/>
          </rPr>
          <t xml:space="preserve">
Output for CheckBox9
0: no assembly
1: assembly ordered</t>
        </r>
      </text>
    </comment>
  </commentList>
</comments>
</file>

<file path=xl/comments10.xml><?xml version="1.0" encoding="utf-8"?>
<comments xmlns="http://schemas.openxmlformats.org/spreadsheetml/2006/main">
  <authors>
    <author>David Jones</author>
    <author>DWC</author>
  </authors>
  <commentList>
    <comment ref="A2" authorId="0">
      <text>
        <r>
          <rPr>
            <b/>
            <sz val="10"/>
            <color indexed="81"/>
            <rFont val="Tahoma"/>
            <family val="2"/>
          </rPr>
          <t>To hide all SKUs without quantities entered, click the arrow right above "Qty" and click to clear the check next to "(Blanks)".
To display all SKUs, click the same arrow and click to place a check next to "(Blanks)".</t>
        </r>
      </text>
    </comment>
    <comment ref="C335" authorId="1">
      <text>
        <r>
          <rPr>
            <sz val="12"/>
            <color indexed="81"/>
            <rFont val="Tahoma"/>
            <family val="2"/>
          </rPr>
          <t>Press F2, F9, and Enter to convert to the current date.</t>
        </r>
      </text>
    </comment>
  </commentList>
</comments>
</file>

<file path=xl/comments11.xml><?xml version="1.0" encoding="utf-8"?>
<comments xmlns="http://schemas.openxmlformats.org/spreadsheetml/2006/main">
  <authors>
    <author>David Jones</author>
    <author>DWC</author>
  </authors>
  <commentList>
    <comment ref="A2" authorId="0">
      <text>
        <r>
          <rPr>
            <b/>
            <sz val="10"/>
            <color indexed="81"/>
            <rFont val="Tahoma"/>
            <family val="2"/>
          </rPr>
          <t>To hide all SKUs without quantities entered, click the arrow right above "Qty" and click to clear the check next to "(Blanks)".
To display all SKUs, click the same arrow and click to place a check next to "(Blanks)".</t>
        </r>
      </text>
    </comment>
    <comment ref="C359" authorId="1">
      <text>
        <r>
          <rPr>
            <sz val="12"/>
            <color indexed="81"/>
            <rFont val="Tahoma"/>
            <family val="2"/>
          </rPr>
          <t>Press F2, F9, and Enter to convert to the current date.</t>
        </r>
      </text>
    </comment>
  </commentList>
</comments>
</file>

<file path=xl/comments12.xml><?xml version="1.0" encoding="utf-8"?>
<comments xmlns="http://schemas.openxmlformats.org/spreadsheetml/2006/main">
  <authors>
    <author>DWC</author>
  </authors>
  <commentList>
    <comment ref="A1" authorId="0">
      <text>
        <r>
          <rPr>
            <b/>
            <sz val="8"/>
            <color indexed="81"/>
            <rFont val="Tahoma"/>
            <family val="2"/>
          </rPr>
          <t>DWC:  DO NOT LOCK/PROTECT</t>
        </r>
        <r>
          <rPr>
            <sz val="8"/>
            <color indexed="81"/>
            <rFont val="Tahoma"/>
            <family val="2"/>
          </rPr>
          <t xml:space="preserve">
Output for the ActiveX combobox control containing door styles</t>
        </r>
      </text>
    </comment>
    <comment ref="A2" authorId="0">
      <text>
        <r>
          <rPr>
            <b/>
            <sz val="8"/>
            <color indexed="81"/>
            <rFont val="Tahoma"/>
            <family val="2"/>
          </rPr>
          <t>DWC:  DO NOT LOCK/PROTECT</t>
        </r>
        <r>
          <rPr>
            <sz val="8"/>
            <color indexed="81"/>
            <rFont val="Tahoma"/>
            <family val="2"/>
          </rPr>
          <t xml:space="preserve">
Output for CheckBox9
0: no assembly
1: assembly ordered</t>
        </r>
      </text>
    </comment>
  </commentList>
</comments>
</file>

<file path=xl/comments13.xml><?xml version="1.0" encoding="utf-8"?>
<comments xmlns="http://schemas.openxmlformats.org/spreadsheetml/2006/main">
  <authors>
    <author>David Jones</author>
    <author>DWC</author>
  </authors>
  <commentList>
    <comment ref="A2" authorId="0">
      <text>
        <r>
          <rPr>
            <b/>
            <sz val="10"/>
            <color indexed="81"/>
            <rFont val="Tahoma"/>
            <family val="2"/>
          </rPr>
          <t>To hide all SKUs without quantities entered, click the arrow right above "Qty" and click to clear the check next to "(Blanks)".
To display all SKUs, click the same arrow and click to place a check next to "(Blanks)".</t>
        </r>
      </text>
    </comment>
    <comment ref="C322" authorId="1">
      <text>
        <r>
          <rPr>
            <sz val="12"/>
            <color indexed="81"/>
            <rFont val="Tahoma"/>
            <family val="2"/>
          </rPr>
          <t>Press F2, F9, and Enter to convert to the current date.</t>
        </r>
      </text>
    </comment>
  </commentList>
</comments>
</file>

<file path=xl/comments14.xml><?xml version="1.0" encoding="utf-8"?>
<comments xmlns="http://schemas.openxmlformats.org/spreadsheetml/2006/main">
  <authors>
    <author>DWC</author>
  </authors>
  <commentList>
    <comment ref="A1" authorId="0">
      <text>
        <r>
          <rPr>
            <b/>
            <sz val="8"/>
            <color indexed="81"/>
            <rFont val="Tahoma"/>
            <family val="2"/>
          </rPr>
          <t>DWC:  DO NOT LOCK/PROTECT</t>
        </r>
        <r>
          <rPr>
            <sz val="8"/>
            <color indexed="81"/>
            <rFont val="Tahoma"/>
            <family val="2"/>
          </rPr>
          <t xml:space="preserve">
Output for ListBox</t>
        </r>
      </text>
    </comment>
    <comment ref="A2" authorId="0">
      <text>
        <r>
          <rPr>
            <sz val="8"/>
            <color indexed="81"/>
            <rFont val="Tahoma"/>
            <family val="2"/>
          </rPr>
          <t>DO NOT lock this cell!</t>
        </r>
      </text>
    </comment>
    <comment ref="S17" authorId="0">
      <text>
        <r>
          <rPr>
            <sz val="8"/>
            <color indexed="81"/>
            <rFont val="Tahoma"/>
            <family val="2"/>
          </rPr>
          <t>This column is necessary for the formulas in the GroupMI sheet for calculating the cabinet count and total weight</t>
        </r>
      </text>
    </comment>
    <comment ref="T17" authorId="0">
      <text>
        <r>
          <rPr>
            <sz val="8"/>
            <color indexed="81"/>
            <rFont val="Tahoma"/>
            <family val="2"/>
          </rPr>
          <t>This column is necessary for the formulas in the GroupMI sheet for calculating the cabinet count and total weight
Cabinet: 1
Non-cabinet: 0</t>
        </r>
      </text>
    </comment>
    <comment ref="S322" authorId="0">
      <text>
        <r>
          <rPr>
            <sz val="8"/>
            <color indexed="81"/>
            <rFont val="Tahoma"/>
            <family val="2"/>
          </rPr>
          <t>Array formula - gets the sum of all the products of both cells in each row of columns S and V
If editing this formula, hold down SHIFT and CTRL then press ENTER to maintain this array formula
Array formulas must act on ranges of the same size, so this formula cannot reference the range of quantities in GROUP MI</t>
        </r>
      </text>
    </comment>
    <comment ref="T322" authorId="0">
      <text>
        <r>
          <rPr>
            <sz val="8"/>
            <color indexed="81"/>
            <rFont val="Tahoma"/>
            <family val="2"/>
          </rPr>
          <t>Array formula - gets the sum of all the products of both cells in each row of columns T and V
If editing this formula, hold down SHIFT and CTRL then press ENTER to maintain this array formula
Array formulas must act on ranges of the same size, so this formula cannot reference the range of quantities in GROUP MI</t>
        </r>
      </text>
    </comment>
    <comment ref="U322" authorId="0">
      <text>
        <r>
          <rPr>
            <sz val="8"/>
            <color indexed="81"/>
            <rFont val="Tahoma"/>
            <family val="2"/>
          </rPr>
          <t>Array formula - gets the sum of all the products of both cells in each row of columns U and V
If editing this formula, hold down SHIFT and CTRL then press ENTER to maintain this array formula
Array formulas must act on ranges of the same size, so this formula cannot reference the range of quantities in GROUP MI</t>
        </r>
      </text>
    </comment>
  </commentList>
</comments>
</file>

<file path=xl/comments15.xml><?xml version="1.0" encoding="utf-8"?>
<comments xmlns="http://schemas.openxmlformats.org/spreadsheetml/2006/main">
  <authors>
    <author>David Jones</author>
    <author>DWC</author>
  </authors>
  <commentList>
    <comment ref="A2" authorId="0">
      <text>
        <r>
          <rPr>
            <b/>
            <sz val="10"/>
            <color indexed="81"/>
            <rFont val="Tahoma"/>
            <family val="2"/>
          </rPr>
          <t>To hide all SKUs without quantities entered, click the arrow right above "Qty" and click to clear the check next to "(Blanks)".
To display all SKUs, click the same arrow and click to place a check next to "(Blanks)".</t>
        </r>
      </text>
    </comment>
    <comment ref="C176" authorId="1">
      <text>
        <r>
          <rPr>
            <sz val="12"/>
            <color indexed="81"/>
            <rFont val="Tahoma"/>
            <family val="2"/>
          </rPr>
          <t>Press F2, F9, and Enter to convert to the current date.</t>
        </r>
      </text>
    </comment>
  </commentList>
</comments>
</file>

<file path=xl/comments16.xml><?xml version="1.0" encoding="utf-8"?>
<comments xmlns="http://schemas.openxmlformats.org/spreadsheetml/2006/main">
  <authors>
    <author>DWC</author>
  </authors>
  <commentList>
    <comment ref="A2" authorId="0">
      <text>
        <r>
          <rPr>
            <b/>
            <sz val="8"/>
            <color indexed="81"/>
            <rFont val="Tahoma"/>
            <family val="2"/>
          </rPr>
          <t>DWC:  DO NOT LOCK/PROTECT</t>
        </r>
        <r>
          <rPr>
            <sz val="8"/>
            <color indexed="81"/>
            <rFont val="Tahoma"/>
            <family val="2"/>
          </rPr>
          <t xml:space="preserve">
Output for CheckBox9
0: no assembly
1: assembly ordered</t>
        </r>
      </text>
    </comment>
  </commentList>
</comments>
</file>

<file path=xl/comments17.xml><?xml version="1.0" encoding="utf-8"?>
<comments xmlns="http://schemas.openxmlformats.org/spreadsheetml/2006/main">
  <authors>
    <author>David Jones</author>
    <author>DWC</author>
  </authors>
  <commentList>
    <comment ref="A2" authorId="0">
      <text>
        <r>
          <rPr>
            <b/>
            <sz val="10"/>
            <color indexed="81"/>
            <rFont val="Tahoma"/>
            <family val="2"/>
          </rPr>
          <t>To hide all SKUs without quantities entered, click the arrow right above "Qty" and click to clear the check next to "(Blanks)".
To display all SKUs, click the same arrow and click to place a check next to "(Blanks)".</t>
        </r>
      </text>
    </comment>
    <comment ref="C206" authorId="1">
      <text>
        <r>
          <rPr>
            <sz val="12"/>
            <color indexed="81"/>
            <rFont val="Tahoma"/>
            <family val="2"/>
          </rPr>
          <t>Press F2, F9, and Enter to convert to the current date.</t>
        </r>
      </text>
    </comment>
  </commentList>
</comments>
</file>

<file path=xl/comments18.xml><?xml version="1.0" encoding="utf-8"?>
<comments xmlns="http://schemas.openxmlformats.org/spreadsheetml/2006/main">
  <authors>
    <author>David Jones</author>
    <author>DWC</author>
  </authors>
  <commentList>
    <comment ref="A2" authorId="0">
      <text>
        <r>
          <rPr>
            <b/>
            <sz val="10"/>
            <color indexed="81"/>
            <rFont val="Tahoma"/>
            <family val="2"/>
          </rPr>
          <t>To hide all SKUs without quantities entered, click the arrow right above "Qty" and click to clear the check next to "(Blanks)".
To display all SKUs, click the same arrow and click to place a check next to "(Blanks)".</t>
        </r>
      </text>
    </comment>
    <comment ref="C222" authorId="1">
      <text>
        <r>
          <rPr>
            <sz val="12"/>
            <color indexed="81"/>
            <rFont val="Tahoma"/>
            <family val="2"/>
          </rPr>
          <t>Press F2, F9, and Enter to convert to the current date.</t>
        </r>
      </text>
    </comment>
  </commentList>
</comments>
</file>

<file path=xl/comments19.xml><?xml version="1.0" encoding="utf-8"?>
<comments xmlns="http://schemas.openxmlformats.org/spreadsheetml/2006/main">
  <authors>
    <author>DWC</author>
  </authors>
  <commentList>
    <comment ref="A1" authorId="0">
      <text>
        <r>
          <rPr>
            <b/>
            <sz val="8"/>
            <color indexed="81"/>
            <rFont val="Tahoma"/>
            <family val="2"/>
          </rPr>
          <t>DWC:  DO NOT LOCK/PROTECT</t>
        </r>
        <r>
          <rPr>
            <sz val="8"/>
            <color indexed="81"/>
            <rFont val="Tahoma"/>
            <family val="2"/>
          </rPr>
          <t xml:space="preserve">
Output for ListBox</t>
        </r>
      </text>
    </comment>
    <comment ref="A2" authorId="0">
      <text>
        <r>
          <rPr>
            <b/>
            <sz val="8"/>
            <color indexed="81"/>
            <rFont val="Tahoma"/>
            <family val="2"/>
          </rPr>
          <t>DWC:  DO NOT LOCK/PROTECT</t>
        </r>
        <r>
          <rPr>
            <sz val="8"/>
            <color indexed="81"/>
            <rFont val="Tahoma"/>
            <family val="2"/>
          </rPr>
          <t xml:space="preserve">
Output for CheckBox9
0: no assembly
1: assembly ordered</t>
        </r>
      </text>
    </comment>
    <comment ref="K34" authorId="0">
      <text>
        <r>
          <rPr>
            <b/>
            <sz val="8"/>
            <color indexed="81"/>
            <rFont val="Tahoma"/>
            <family val="2"/>
          </rPr>
          <t>DWC:</t>
        </r>
        <r>
          <rPr>
            <sz val="8"/>
            <color indexed="81"/>
            <rFont val="Tahoma"/>
            <family val="2"/>
          </rPr>
          <t xml:space="preserve">
Used weight for DB24</t>
        </r>
      </text>
    </comment>
    <comment ref="K42" authorId="0">
      <text>
        <r>
          <rPr>
            <b/>
            <sz val="8"/>
            <color indexed="81"/>
            <rFont val="Tahoma"/>
            <family val="2"/>
          </rPr>
          <t>DWC:</t>
        </r>
        <r>
          <rPr>
            <sz val="8"/>
            <color indexed="81"/>
            <rFont val="Tahoma"/>
            <family val="2"/>
          </rPr>
          <t xml:space="preserve">
Used weight for DB18</t>
        </r>
      </text>
    </comment>
    <comment ref="K43" authorId="0">
      <text>
        <r>
          <rPr>
            <b/>
            <sz val="8"/>
            <color indexed="81"/>
            <rFont val="Tahoma"/>
            <family val="2"/>
          </rPr>
          <t>DWC:</t>
        </r>
        <r>
          <rPr>
            <sz val="8"/>
            <color indexed="81"/>
            <rFont val="Tahoma"/>
            <family val="2"/>
          </rPr>
          <t xml:space="preserve">
Used weight for B30</t>
        </r>
      </text>
    </comment>
    <comment ref="K126" authorId="0">
      <text>
        <r>
          <rPr>
            <b/>
            <sz val="8"/>
            <color indexed="81"/>
            <rFont val="Tahoma"/>
            <family val="2"/>
          </rPr>
          <t>DWC:</t>
        </r>
        <r>
          <rPr>
            <sz val="8"/>
            <color indexed="81"/>
            <rFont val="Tahoma"/>
            <family val="2"/>
          </rPr>
          <t xml:space="preserve">
From Groiup A</t>
        </r>
      </text>
    </comment>
    <comment ref="K152" authorId="0">
      <text>
        <r>
          <rPr>
            <b/>
            <sz val="8"/>
            <color indexed="81"/>
            <rFont val="Tahoma"/>
            <family val="2"/>
          </rPr>
          <t>DWC:</t>
        </r>
        <r>
          <rPr>
            <sz val="8"/>
            <color indexed="81"/>
            <rFont val="Tahoma"/>
            <family val="2"/>
          </rPr>
          <t xml:space="preserve">
Weight for 3621DL/R * 42 / 36</t>
        </r>
      </text>
    </comment>
    <comment ref="K163" authorId="0">
      <text>
        <r>
          <rPr>
            <b/>
            <sz val="8"/>
            <color indexed="81"/>
            <rFont val="Tahoma"/>
            <family val="2"/>
          </rPr>
          <t>DWC:</t>
        </r>
        <r>
          <rPr>
            <sz val="8"/>
            <color indexed="81"/>
            <rFont val="Tahoma"/>
            <family val="2"/>
          </rPr>
          <t xml:space="preserve">
Based on Group M weights</t>
        </r>
      </text>
    </comment>
  </commentList>
</comments>
</file>

<file path=xl/comments20.xml><?xml version="1.0" encoding="utf-8"?>
<comments xmlns="http://schemas.openxmlformats.org/spreadsheetml/2006/main">
  <authors>
    <author>David Jones</author>
    <author>DWC</author>
  </authors>
  <commentList>
    <comment ref="A2" authorId="0">
      <text>
        <r>
          <rPr>
            <b/>
            <sz val="10"/>
            <color indexed="81"/>
            <rFont val="Tahoma"/>
            <family val="2"/>
          </rPr>
          <t>To hide all SKUs without quantities entered, click the arrow right above "Qty" and click to clear the check next to "(Blanks)".
To display all SKUs, click the same arrow and click to place a check next to "(Blanks)".</t>
        </r>
      </text>
    </comment>
    <comment ref="C288" authorId="1">
      <text>
        <r>
          <rPr>
            <sz val="12"/>
            <color indexed="81"/>
            <rFont val="Tahoma"/>
            <family val="2"/>
          </rPr>
          <t>Press F2, F9, and Enter to convert to the current date.</t>
        </r>
      </text>
    </comment>
  </commentList>
</comments>
</file>

<file path=xl/comments21.xml><?xml version="1.0" encoding="utf-8"?>
<comments xmlns="http://schemas.openxmlformats.org/spreadsheetml/2006/main">
  <authors>
    <author>DWC</author>
    <author>David Jones</author>
  </authors>
  <commentList>
    <comment ref="A1" authorId="0">
      <text>
        <r>
          <rPr>
            <b/>
            <sz val="8"/>
            <color indexed="81"/>
            <rFont val="Tahoma"/>
            <family val="2"/>
          </rPr>
          <t>DWC:  DO NOT LOCK/PROTECT</t>
        </r>
        <r>
          <rPr>
            <sz val="8"/>
            <color indexed="81"/>
            <rFont val="Tahoma"/>
            <family val="2"/>
          </rPr>
          <t xml:space="preserve">
Output for ListBox</t>
        </r>
      </text>
    </comment>
    <comment ref="A2" authorId="0">
      <text>
        <r>
          <rPr>
            <b/>
            <sz val="8"/>
            <color indexed="81"/>
            <rFont val="Tahoma"/>
            <family val="2"/>
          </rPr>
          <t>DWC:  DO NOT LOCK/PROTECT</t>
        </r>
        <r>
          <rPr>
            <sz val="8"/>
            <color indexed="81"/>
            <rFont val="Tahoma"/>
            <family val="2"/>
          </rPr>
          <t xml:space="preserve">
Output for CheckBox9
0: no assembly
1: assembly ordered</t>
        </r>
      </text>
    </comment>
    <comment ref="D4" authorId="1">
      <text>
        <r>
          <rPr>
            <b/>
            <sz val="8"/>
            <color indexed="81"/>
            <rFont val="Tahoma"/>
            <family val="2"/>
          </rPr>
          <t>Metro Saddle</t>
        </r>
      </text>
    </comment>
    <comment ref="E4" authorId="1">
      <text>
        <r>
          <rPr>
            <b/>
            <sz val="8"/>
            <color indexed="81"/>
            <rFont val="Tahoma"/>
            <family val="2"/>
          </rPr>
          <t>Charelston - Tapioca Glazed</t>
        </r>
      </text>
    </comment>
  </commentList>
</comments>
</file>

<file path=xl/comments22.xml><?xml version="1.0" encoding="utf-8"?>
<comments xmlns="http://schemas.openxmlformats.org/spreadsheetml/2006/main">
  <authors>
    <author>David Jones</author>
    <author>DWC</author>
  </authors>
  <commentList>
    <comment ref="A2" authorId="0">
      <text>
        <r>
          <rPr>
            <b/>
            <sz val="10"/>
            <color indexed="81"/>
            <rFont val="Tahoma"/>
            <family val="2"/>
          </rPr>
          <t>To hide all SKUs without quantities entered, click the arrow right above "Qty" and click to clear the check next to "(Blanks)".
To display all SKUs, click the same arrow and click to place a check next to "(Blanks)".</t>
        </r>
      </text>
    </comment>
    <comment ref="C187" authorId="1">
      <text>
        <r>
          <rPr>
            <sz val="12"/>
            <color indexed="81"/>
            <rFont val="Tahoma"/>
            <family val="2"/>
          </rPr>
          <t>Press F2, F9, and Enter to convert to the current date.</t>
        </r>
      </text>
    </comment>
  </commentList>
</comments>
</file>

<file path=xl/comments23.xml><?xml version="1.0" encoding="utf-8"?>
<comments xmlns="http://schemas.openxmlformats.org/spreadsheetml/2006/main">
  <authors>
    <author>DWC</author>
  </authors>
  <commentList>
    <comment ref="A1" authorId="0">
      <text>
        <r>
          <rPr>
            <b/>
            <sz val="8"/>
            <color indexed="81"/>
            <rFont val="Tahoma"/>
            <family val="2"/>
          </rPr>
          <t>DWC:  DO NOT LOCK/PROTECT</t>
        </r>
        <r>
          <rPr>
            <sz val="8"/>
            <color indexed="81"/>
            <rFont val="Tahoma"/>
            <family val="2"/>
          </rPr>
          <t xml:space="preserve">
Output for ListBox</t>
        </r>
      </text>
    </comment>
    <comment ref="A2" authorId="0">
      <text>
        <r>
          <rPr>
            <b/>
            <sz val="8"/>
            <color indexed="81"/>
            <rFont val="Tahoma"/>
            <family val="2"/>
          </rPr>
          <t>DWC:  DO NOT LOCK/PROTECT</t>
        </r>
        <r>
          <rPr>
            <sz val="8"/>
            <color indexed="81"/>
            <rFont val="Tahoma"/>
            <family val="2"/>
          </rPr>
          <t xml:space="preserve">
Output for CheckBox9
0: no assembly
1: assembly ordered</t>
        </r>
      </text>
    </comment>
    <comment ref="H18" authorId="0">
      <text>
        <r>
          <rPr>
            <b/>
            <sz val="8"/>
            <color indexed="81"/>
            <rFont val="Tahoma"/>
            <family val="2"/>
          </rPr>
          <t>DWC:</t>
        </r>
        <r>
          <rPr>
            <sz val="8"/>
            <color indexed="81"/>
            <rFont val="Tahoma"/>
            <family val="2"/>
          </rPr>
          <t xml:space="preserve">
Based on W3012</t>
        </r>
      </text>
    </comment>
    <comment ref="H19" authorId="0">
      <text>
        <r>
          <rPr>
            <b/>
            <sz val="8"/>
            <color indexed="81"/>
            <rFont val="Tahoma"/>
            <family val="2"/>
          </rPr>
          <t>DWC:</t>
        </r>
        <r>
          <rPr>
            <sz val="8"/>
            <color indexed="81"/>
            <rFont val="Tahoma"/>
            <family val="2"/>
          </rPr>
          <t xml:space="preserve">
Based on W3012</t>
        </r>
      </text>
    </comment>
    <comment ref="H20" authorId="0">
      <text>
        <r>
          <rPr>
            <b/>
            <sz val="8"/>
            <color indexed="81"/>
            <rFont val="Tahoma"/>
            <family val="2"/>
          </rPr>
          <t>DWC:</t>
        </r>
        <r>
          <rPr>
            <sz val="8"/>
            <color indexed="81"/>
            <rFont val="Tahoma"/>
            <family val="2"/>
          </rPr>
          <t xml:space="preserve">
Based on W3015</t>
        </r>
      </text>
    </comment>
    <comment ref="H22" authorId="0">
      <text>
        <r>
          <rPr>
            <b/>
            <sz val="8"/>
            <color indexed="81"/>
            <rFont val="Tahoma"/>
            <family val="2"/>
          </rPr>
          <t>DWC:</t>
        </r>
        <r>
          <rPr>
            <sz val="8"/>
            <color indexed="81"/>
            <rFont val="Tahoma"/>
            <family val="2"/>
          </rPr>
          <t xml:space="preserve">
Based on W3015</t>
        </r>
      </text>
    </comment>
    <comment ref="H26" authorId="0">
      <text>
        <r>
          <rPr>
            <b/>
            <sz val="8"/>
            <color indexed="81"/>
            <rFont val="Tahoma"/>
            <family val="2"/>
          </rPr>
          <t>DWC:</t>
        </r>
        <r>
          <rPr>
            <sz val="8"/>
            <color indexed="81"/>
            <rFont val="Tahoma"/>
            <family val="2"/>
          </rPr>
          <t xml:space="preserve">
(W3024-W3018)/2</t>
        </r>
      </text>
    </comment>
    <comment ref="H27" authorId="0">
      <text>
        <r>
          <rPr>
            <b/>
            <sz val="8"/>
            <color indexed="81"/>
            <rFont val="Tahoma"/>
            <family val="2"/>
          </rPr>
          <t>DWC:</t>
        </r>
        <r>
          <rPr>
            <sz val="8"/>
            <color indexed="81"/>
            <rFont val="Tahoma"/>
            <family val="2"/>
          </rPr>
          <t xml:space="preserve">
(W3624-W3618)/2</t>
        </r>
      </text>
    </comment>
    <comment ref="H30" authorId="0">
      <text>
        <r>
          <rPr>
            <b/>
            <sz val="8"/>
            <color indexed="81"/>
            <rFont val="Tahoma"/>
            <family val="2"/>
          </rPr>
          <t>DWC:</t>
        </r>
        <r>
          <rPr>
            <sz val="8"/>
            <color indexed="81"/>
            <rFont val="Tahoma"/>
            <family val="2"/>
          </rPr>
          <t xml:space="preserve">
W361524 * 12/15</t>
        </r>
      </text>
    </comment>
    <comment ref="H32" authorId="0">
      <text>
        <r>
          <rPr>
            <b/>
            <sz val="8"/>
            <color indexed="81"/>
            <rFont val="Tahoma"/>
            <family val="2"/>
          </rPr>
          <t>DWC:</t>
        </r>
        <r>
          <rPr>
            <sz val="8"/>
            <color indexed="81"/>
            <rFont val="Tahoma"/>
            <family val="2"/>
          </rPr>
          <t xml:space="preserve">
W361524 * 24/15</t>
        </r>
      </text>
    </comment>
    <comment ref="H34" authorId="0">
      <text>
        <r>
          <rPr>
            <b/>
            <sz val="8"/>
            <color indexed="81"/>
            <rFont val="Tahoma"/>
            <family val="2"/>
          </rPr>
          <t>DWC:</t>
        </r>
        <r>
          <rPr>
            <sz val="8"/>
            <color indexed="81"/>
            <rFont val="Tahoma"/>
            <family val="2"/>
          </rPr>
          <t xml:space="preserve">
All weights in this section based on 42" wall cabinets</t>
        </r>
      </text>
    </comment>
    <comment ref="H57" authorId="0">
      <text>
        <r>
          <rPr>
            <b/>
            <sz val="8"/>
            <color indexed="81"/>
            <rFont val="Tahoma"/>
            <family val="2"/>
          </rPr>
          <t>DWC:</t>
        </r>
        <r>
          <rPr>
            <sz val="8"/>
            <color indexed="81"/>
            <rFont val="Tahoma"/>
            <family val="2"/>
          </rPr>
          <t xml:space="preserve">
(WDC2442-WDC2430)/2</t>
        </r>
      </text>
    </comment>
    <comment ref="H59" authorId="0">
      <text>
        <r>
          <rPr>
            <b/>
            <sz val="8"/>
            <color indexed="81"/>
            <rFont val="Tahoma"/>
            <family val="2"/>
          </rPr>
          <t>DWC:</t>
        </r>
        <r>
          <rPr>
            <sz val="8"/>
            <color indexed="81"/>
            <rFont val="Tahoma"/>
            <family val="2"/>
          </rPr>
          <t xml:space="preserve">
WDC274215 * 36/42</t>
        </r>
      </text>
    </comment>
    <comment ref="H62" authorId="0">
      <text>
        <r>
          <rPr>
            <b/>
            <sz val="8"/>
            <color indexed="81"/>
            <rFont val="Tahoma"/>
            <family val="2"/>
          </rPr>
          <t>DWC:</t>
        </r>
        <r>
          <rPr>
            <sz val="8"/>
            <color indexed="81"/>
            <rFont val="Tahoma"/>
            <family val="2"/>
          </rPr>
          <t xml:space="preserve">
(WBC2742 - WBC2730)/2</t>
        </r>
      </text>
    </comment>
    <comment ref="H67" authorId="0">
      <text>
        <r>
          <rPr>
            <b/>
            <sz val="8"/>
            <color indexed="81"/>
            <rFont val="Tahoma"/>
            <family val="2"/>
          </rPr>
          <t>DWC:</t>
        </r>
        <r>
          <rPr>
            <sz val="8"/>
            <color indexed="81"/>
            <rFont val="Tahoma"/>
            <family val="2"/>
          </rPr>
          <t xml:space="preserve">
WR3015 * 36/30</t>
        </r>
      </text>
    </comment>
    <comment ref="H70" authorId="0">
      <text>
        <r>
          <rPr>
            <b/>
            <sz val="8"/>
            <color indexed="81"/>
            <rFont val="Tahoma"/>
            <family val="2"/>
          </rPr>
          <t>DWC:</t>
        </r>
        <r>
          <rPr>
            <sz val="8"/>
            <color indexed="81"/>
            <rFont val="Tahoma"/>
            <family val="2"/>
          </rPr>
          <t xml:space="preserve">
Original weight 29 lbs., can't be right w/ spice rack pullout
Used B09+6BFP</t>
        </r>
      </text>
    </comment>
    <comment ref="H71" authorId="0">
      <text>
        <r>
          <rPr>
            <b/>
            <sz val="8"/>
            <color indexed="81"/>
            <rFont val="Tahoma"/>
            <family val="2"/>
          </rPr>
          <t>DWC:</t>
        </r>
        <r>
          <rPr>
            <sz val="8"/>
            <color indexed="81"/>
            <rFont val="Tahoma"/>
            <family val="2"/>
          </rPr>
          <t xml:space="preserve">
Based on B12 and B15</t>
        </r>
      </text>
    </comment>
    <comment ref="H81" authorId="0">
      <text>
        <r>
          <rPr>
            <b/>
            <sz val="8"/>
            <color indexed="81"/>
            <rFont val="Tahoma"/>
            <family val="2"/>
          </rPr>
          <t>DWC:</t>
        </r>
        <r>
          <rPr>
            <sz val="8"/>
            <color indexed="81"/>
            <rFont val="Tahoma"/>
            <family val="2"/>
          </rPr>
          <t xml:space="preserve">
Based on B30 and B36</t>
        </r>
      </text>
    </comment>
    <comment ref="H84" authorId="0">
      <text>
        <r>
          <rPr>
            <b/>
            <sz val="8"/>
            <color indexed="81"/>
            <rFont val="Tahoma"/>
            <family val="2"/>
          </rPr>
          <t>DWC:</t>
        </r>
        <r>
          <rPr>
            <sz val="8"/>
            <color indexed="81"/>
            <rFont val="Tahoma"/>
            <family val="2"/>
          </rPr>
          <t xml:space="preserve">
Based on SB30 and SB36</t>
        </r>
      </text>
    </comment>
    <comment ref="H87" authorId="0">
      <text>
        <r>
          <rPr>
            <b/>
            <sz val="8"/>
            <color indexed="81"/>
            <rFont val="Tahoma"/>
            <family val="2"/>
          </rPr>
          <t>DWC:</t>
        </r>
        <r>
          <rPr>
            <sz val="8"/>
            <color indexed="81"/>
            <rFont val="Tahoma"/>
            <family val="2"/>
          </rPr>
          <t xml:space="preserve">
Based on DB15 and DB18</t>
        </r>
      </text>
    </comment>
    <comment ref="H100" authorId="0">
      <text>
        <r>
          <rPr>
            <b/>
            <sz val="8"/>
            <color indexed="81"/>
            <rFont val="Tahoma"/>
            <family val="2"/>
          </rPr>
          <t>DWC:</t>
        </r>
        <r>
          <rPr>
            <sz val="8"/>
            <color indexed="81"/>
            <rFont val="Tahoma"/>
            <family val="2"/>
          </rPr>
          <t xml:space="preserve">
In between WP188424 and WP189624</t>
        </r>
      </text>
    </comment>
    <comment ref="H103" authorId="0">
      <text>
        <r>
          <rPr>
            <b/>
            <sz val="8"/>
            <color indexed="81"/>
            <rFont val="Tahoma"/>
            <family val="2"/>
          </rPr>
          <t>DWC:</t>
        </r>
        <r>
          <rPr>
            <sz val="8"/>
            <color indexed="81"/>
            <rFont val="Tahoma"/>
            <family val="2"/>
          </rPr>
          <t xml:space="preserve">
In between WP248424 and WP249624</t>
        </r>
      </text>
    </comment>
    <comment ref="H105" authorId="0">
      <text>
        <r>
          <rPr>
            <b/>
            <sz val="8"/>
            <color indexed="81"/>
            <rFont val="Tahoma"/>
            <family val="2"/>
          </rPr>
          <t>DWC:</t>
        </r>
        <r>
          <rPr>
            <sz val="8"/>
            <color indexed="81"/>
            <rFont val="Tahoma"/>
            <family val="2"/>
          </rPr>
          <t xml:space="preserve">
Based on OC33**</t>
        </r>
      </text>
    </comment>
    <comment ref="H106" authorId="0">
      <text>
        <r>
          <rPr>
            <b/>
            <sz val="8"/>
            <color indexed="81"/>
            <rFont val="Tahoma"/>
            <family val="2"/>
          </rPr>
          <t>DWC:</t>
        </r>
        <r>
          <rPr>
            <sz val="8"/>
            <color indexed="81"/>
            <rFont val="Tahoma"/>
            <family val="2"/>
          </rPr>
          <t xml:space="preserve">
Based on OC33**</t>
        </r>
      </text>
    </comment>
    <comment ref="H107" authorId="0">
      <text>
        <r>
          <rPr>
            <b/>
            <sz val="8"/>
            <color indexed="81"/>
            <rFont val="Tahoma"/>
            <family val="2"/>
          </rPr>
          <t>DWC:</t>
        </r>
        <r>
          <rPr>
            <sz val="8"/>
            <color indexed="81"/>
            <rFont val="Tahoma"/>
            <family val="2"/>
          </rPr>
          <t xml:space="preserve">
Based on OC33**</t>
        </r>
      </text>
    </comment>
    <comment ref="H109" authorId="0">
      <text>
        <r>
          <rPr>
            <b/>
            <sz val="8"/>
            <color indexed="81"/>
            <rFont val="Tahoma"/>
            <family val="2"/>
          </rPr>
          <t>DWC:</t>
        </r>
        <r>
          <rPr>
            <sz val="8"/>
            <color indexed="81"/>
            <rFont val="Tahoma"/>
            <family val="2"/>
          </rPr>
          <t xml:space="preserve">
In between OC3384 and OC3396</t>
        </r>
      </text>
    </comment>
    <comment ref="H116" authorId="0">
      <text>
        <r>
          <rPr>
            <b/>
            <sz val="8"/>
            <color indexed="81"/>
            <rFont val="Tahoma"/>
            <family val="2"/>
          </rPr>
          <t>DWC:</t>
        </r>
        <r>
          <rPr>
            <sz val="8"/>
            <color indexed="81"/>
            <rFont val="Tahoma"/>
            <family val="2"/>
          </rPr>
          <t xml:space="preserve">
Split between WEP30 and WEP42</t>
        </r>
      </text>
    </comment>
    <comment ref="H119" authorId="0">
      <text>
        <r>
          <rPr>
            <b/>
            <sz val="8"/>
            <color indexed="81"/>
            <rFont val="Tahoma"/>
            <family val="2"/>
          </rPr>
          <t>DWC:</t>
        </r>
        <r>
          <rPr>
            <sz val="8"/>
            <color indexed="81"/>
            <rFont val="Tahoma"/>
            <family val="2"/>
          </rPr>
          <t xml:space="preserve">
Based on WEP</t>
        </r>
      </text>
    </comment>
    <comment ref="H120" authorId="0">
      <text>
        <r>
          <rPr>
            <b/>
            <sz val="8"/>
            <color indexed="81"/>
            <rFont val="Tahoma"/>
            <family val="2"/>
          </rPr>
          <t>DWC:</t>
        </r>
        <r>
          <rPr>
            <sz val="8"/>
            <color indexed="81"/>
            <rFont val="Tahoma"/>
            <family val="2"/>
          </rPr>
          <t xml:space="preserve">
Based on WEP</t>
        </r>
      </text>
    </comment>
    <comment ref="H121" authorId="0">
      <text>
        <r>
          <rPr>
            <b/>
            <sz val="8"/>
            <color indexed="81"/>
            <rFont val="Tahoma"/>
            <family val="2"/>
          </rPr>
          <t>DWC:</t>
        </r>
        <r>
          <rPr>
            <sz val="8"/>
            <color indexed="81"/>
            <rFont val="Tahoma"/>
            <family val="2"/>
          </rPr>
          <t xml:space="preserve">
Based on WEP</t>
        </r>
      </text>
    </comment>
    <comment ref="H122" authorId="0">
      <text>
        <r>
          <rPr>
            <b/>
            <sz val="8"/>
            <color indexed="81"/>
            <rFont val="Tahoma"/>
            <family val="2"/>
          </rPr>
          <t>DWC:</t>
        </r>
        <r>
          <rPr>
            <sz val="8"/>
            <color indexed="81"/>
            <rFont val="Tahoma"/>
            <family val="2"/>
          </rPr>
          <t xml:space="preserve">
Based on WEP</t>
        </r>
      </text>
    </comment>
    <comment ref="H123" authorId="0">
      <text>
        <r>
          <rPr>
            <b/>
            <sz val="8"/>
            <color indexed="81"/>
            <rFont val="Tahoma"/>
            <family val="2"/>
          </rPr>
          <t>DWC:</t>
        </r>
        <r>
          <rPr>
            <sz val="8"/>
            <color indexed="81"/>
            <rFont val="Tahoma"/>
            <family val="2"/>
          </rPr>
          <t xml:space="preserve">
FBP4896 * 3/4</t>
        </r>
      </text>
    </comment>
    <comment ref="H128" authorId="0">
      <text>
        <r>
          <rPr>
            <b/>
            <sz val="8"/>
            <color indexed="81"/>
            <rFont val="Tahoma"/>
            <family val="2"/>
          </rPr>
          <t>DWC:</t>
        </r>
        <r>
          <rPr>
            <sz val="8"/>
            <color indexed="81"/>
            <rFont val="Tahoma"/>
            <family val="2"/>
          </rPr>
          <t xml:space="preserve">
Split between RP84 and RP96</t>
        </r>
      </text>
    </comment>
    <comment ref="H130" authorId="0">
      <text>
        <r>
          <rPr>
            <b/>
            <sz val="8"/>
            <color indexed="81"/>
            <rFont val="Tahoma"/>
            <family val="2"/>
          </rPr>
          <t>DWC:</t>
        </r>
        <r>
          <rPr>
            <sz val="8"/>
            <color indexed="81"/>
            <rFont val="Tahoma"/>
            <family val="2"/>
          </rPr>
          <t xml:space="preserve">
Based on WF3</t>
        </r>
      </text>
    </comment>
    <comment ref="H133" authorId="0">
      <text>
        <r>
          <rPr>
            <b/>
            <sz val="8"/>
            <color indexed="81"/>
            <rFont val="Tahoma"/>
            <family val="2"/>
          </rPr>
          <t>DWC:</t>
        </r>
        <r>
          <rPr>
            <sz val="8"/>
            <color indexed="81"/>
            <rFont val="Tahoma"/>
            <family val="2"/>
          </rPr>
          <t xml:space="preserve">
Based on WF3</t>
        </r>
      </text>
    </comment>
    <comment ref="H134" authorId="0">
      <text>
        <r>
          <rPr>
            <b/>
            <sz val="8"/>
            <color indexed="81"/>
            <rFont val="Tahoma"/>
            <family val="2"/>
          </rPr>
          <t>DWC:</t>
        </r>
        <r>
          <rPr>
            <sz val="8"/>
            <color indexed="81"/>
            <rFont val="Tahoma"/>
            <family val="2"/>
          </rPr>
          <t xml:space="preserve">
Based on WF3</t>
        </r>
      </text>
    </comment>
    <comment ref="H135" authorId="0">
      <text>
        <r>
          <rPr>
            <b/>
            <sz val="8"/>
            <color indexed="81"/>
            <rFont val="Tahoma"/>
            <family val="2"/>
          </rPr>
          <t>DWC:</t>
        </r>
        <r>
          <rPr>
            <sz val="8"/>
            <color indexed="81"/>
            <rFont val="Tahoma"/>
            <family val="2"/>
          </rPr>
          <t xml:space="preserve">
Based on WF3</t>
        </r>
      </text>
    </comment>
    <comment ref="H136" authorId="0">
      <text>
        <r>
          <rPr>
            <b/>
            <sz val="8"/>
            <color indexed="81"/>
            <rFont val="Tahoma"/>
            <family val="2"/>
          </rPr>
          <t>DWC:</t>
        </r>
        <r>
          <rPr>
            <sz val="8"/>
            <color indexed="81"/>
            <rFont val="Tahoma"/>
            <family val="2"/>
          </rPr>
          <t xml:space="preserve">
Based on WF3</t>
        </r>
      </text>
    </comment>
    <comment ref="H138" authorId="0">
      <text>
        <r>
          <rPr>
            <b/>
            <sz val="8"/>
            <color indexed="81"/>
            <rFont val="Tahoma"/>
            <family val="2"/>
          </rPr>
          <t>DWC:</t>
        </r>
        <r>
          <rPr>
            <sz val="8"/>
            <color indexed="81"/>
            <rFont val="Tahoma"/>
            <family val="2"/>
          </rPr>
          <t xml:space="preserve">
Based on WF3</t>
        </r>
      </text>
    </comment>
    <comment ref="H139" authorId="0">
      <text>
        <r>
          <rPr>
            <b/>
            <sz val="8"/>
            <color indexed="81"/>
            <rFont val="Tahoma"/>
            <family val="2"/>
          </rPr>
          <t>DWC:</t>
        </r>
        <r>
          <rPr>
            <sz val="8"/>
            <color indexed="81"/>
            <rFont val="Tahoma"/>
            <family val="2"/>
          </rPr>
          <t xml:space="preserve">
Based on WF3</t>
        </r>
      </text>
    </comment>
    <comment ref="H141" authorId="0">
      <text>
        <r>
          <rPr>
            <b/>
            <sz val="8"/>
            <color indexed="81"/>
            <rFont val="Tahoma"/>
            <family val="2"/>
          </rPr>
          <t>DWC:</t>
        </r>
        <r>
          <rPr>
            <sz val="8"/>
            <color indexed="81"/>
            <rFont val="Tahoma"/>
            <family val="2"/>
          </rPr>
          <t xml:space="preserve">
Based on BF3</t>
        </r>
      </text>
    </comment>
    <comment ref="H143" authorId="0">
      <text>
        <r>
          <rPr>
            <b/>
            <sz val="8"/>
            <color indexed="81"/>
            <rFont val="Tahoma"/>
            <family val="2"/>
          </rPr>
          <t>DWC:</t>
        </r>
        <r>
          <rPr>
            <sz val="8"/>
            <color indexed="81"/>
            <rFont val="Tahoma"/>
            <family val="2"/>
          </rPr>
          <t xml:space="preserve">
Based on RCRM</t>
        </r>
      </text>
    </comment>
    <comment ref="H144" authorId="0">
      <text>
        <r>
          <rPr>
            <b/>
            <sz val="8"/>
            <color indexed="81"/>
            <rFont val="Tahoma"/>
            <family val="2"/>
          </rPr>
          <t>DWC:</t>
        </r>
        <r>
          <rPr>
            <sz val="8"/>
            <color indexed="81"/>
            <rFont val="Tahoma"/>
            <family val="2"/>
          </rPr>
          <t xml:space="preserve">
Based on RCRM</t>
        </r>
      </text>
    </comment>
    <comment ref="H150" authorId="0">
      <text>
        <r>
          <rPr>
            <b/>
            <sz val="8"/>
            <color indexed="81"/>
            <rFont val="Tahoma"/>
            <family val="2"/>
          </rPr>
          <t>DWC:</t>
        </r>
        <r>
          <rPr>
            <sz val="8"/>
            <color indexed="81"/>
            <rFont val="Tahoma"/>
            <family val="2"/>
          </rPr>
          <t xml:space="preserve">
Based on OCM8</t>
        </r>
      </text>
    </comment>
    <comment ref="H152" authorId="0">
      <text>
        <r>
          <rPr>
            <b/>
            <sz val="8"/>
            <color indexed="81"/>
            <rFont val="Tahoma"/>
            <family val="2"/>
          </rPr>
          <t>DWC:</t>
        </r>
        <r>
          <rPr>
            <sz val="8"/>
            <color indexed="81"/>
            <rFont val="Tahoma"/>
            <family val="2"/>
          </rPr>
          <t xml:space="preserve">
Estimating 25% heavier than 3BFP</t>
        </r>
      </text>
    </comment>
    <comment ref="H153" authorId="0">
      <text>
        <r>
          <rPr>
            <b/>
            <sz val="8"/>
            <color indexed="81"/>
            <rFont val="Tahoma"/>
            <family val="2"/>
          </rPr>
          <t>DWC:</t>
        </r>
        <r>
          <rPr>
            <sz val="8"/>
            <color indexed="81"/>
            <rFont val="Tahoma"/>
            <family val="2"/>
          </rPr>
          <t xml:space="preserve">
Based on 6WFP30</t>
        </r>
      </text>
    </comment>
    <comment ref="H154" authorId="0">
      <text>
        <r>
          <rPr>
            <b/>
            <sz val="8"/>
            <color indexed="81"/>
            <rFont val="Tahoma"/>
            <family val="2"/>
          </rPr>
          <t>DWC:</t>
        </r>
        <r>
          <rPr>
            <sz val="8"/>
            <color indexed="81"/>
            <rFont val="Tahoma"/>
            <family val="2"/>
          </rPr>
          <t xml:space="preserve">
Based on 6WFP30</t>
        </r>
      </text>
    </comment>
    <comment ref="H155" authorId="0">
      <text>
        <r>
          <rPr>
            <b/>
            <sz val="8"/>
            <color indexed="81"/>
            <rFont val="Tahoma"/>
            <family val="2"/>
          </rPr>
          <t>DWC:</t>
        </r>
        <r>
          <rPr>
            <sz val="8"/>
            <color indexed="81"/>
            <rFont val="Tahoma"/>
            <family val="2"/>
          </rPr>
          <t xml:space="preserve">
Based on 6WFP30</t>
        </r>
      </text>
    </comment>
    <comment ref="H156" authorId="0">
      <text>
        <r>
          <rPr>
            <b/>
            <sz val="8"/>
            <color indexed="81"/>
            <rFont val="Tahoma"/>
            <family val="2"/>
          </rPr>
          <t>DWC:</t>
        </r>
        <r>
          <rPr>
            <sz val="8"/>
            <color indexed="81"/>
            <rFont val="Tahoma"/>
            <family val="2"/>
          </rPr>
          <t xml:space="preserve">
Based on WSD630 from Group MI</t>
        </r>
      </text>
    </comment>
    <comment ref="H157" authorId="0">
      <text>
        <r>
          <rPr>
            <b/>
            <sz val="8"/>
            <color indexed="81"/>
            <rFont val="Tahoma"/>
            <family val="2"/>
          </rPr>
          <t>DWC:</t>
        </r>
        <r>
          <rPr>
            <sz val="8"/>
            <color indexed="81"/>
            <rFont val="Tahoma"/>
            <family val="2"/>
          </rPr>
          <t xml:space="preserve">
Based on 6WFP30</t>
        </r>
      </text>
    </comment>
    <comment ref="H158" authorId="0">
      <text>
        <r>
          <rPr>
            <b/>
            <sz val="8"/>
            <color indexed="81"/>
            <rFont val="Tahoma"/>
            <family val="2"/>
          </rPr>
          <t>DWC:</t>
        </r>
        <r>
          <rPr>
            <sz val="8"/>
            <color indexed="81"/>
            <rFont val="Tahoma"/>
            <family val="2"/>
          </rPr>
          <t xml:space="preserve">
Based on 6WFP30</t>
        </r>
      </text>
    </comment>
    <comment ref="H162" authorId="0">
      <text>
        <r>
          <rPr>
            <b/>
            <sz val="8"/>
            <color indexed="81"/>
            <rFont val="Tahoma"/>
            <family val="2"/>
          </rPr>
          <t>DWC:</t>
        </r>
        <r>
          <rPr>
            <sz val="8"/>
            <color indexed="81"/>
            <rFont val="Tahoma"/>
            <family val="2"/>
          </rPr>
          <t xml:space="preserve">
Based on V182184</t>
        </r>
      </text>
    </comment>
    <comment ref="H169" authorId="0">
      <text>
        <r>
          <rPr>
            <b/>
            <sz val="8"/>
            <color indexed="81"/>
            <rFont val="Tahoma"/>
            <family val="2"/>
          </rPr>
          <t>DWC:</t>
        </r>
        <r>
          <rPr>
            <sz val="8"/>
            <color indexed="81"/>
            <rFont val="Tahoma"/>
            <family val="2"/>
          </rPr>
          <t xml:space="preserve">
V4821D * 5/4</t>
        </r>
      </text>
    </comment>
    <comment ref="H170" authorId="0">
      <text>
        <r>
          <rPr>
            <b/>
            <sz val="8"/>
            <color indexed="81"/>
            <rFont val="Tahoma"/>
            <family val="2"/>
          </rPr>
          <t>DWC:</t>
        </r>
        <r>
          <rPr>
            <sz val="8"/>
            <color indexed="81"/>
            <rFont val="Tahoma"/>
            <family val="2"/>
          </rPr>
          <t xml:space="preserve">
This item has the same dimensions as V6021D;  assuming that the sides and back of both are identical, and both fronts are similar weight, this item has one less drawer, so it should actually weigh a little less</t>
        </r>
      </text>
    </comment>
  </commentList>
</comments>
</file>

<file path=xl/sharedStrings.xml><?xml version="1.0" encoding="utf-8"?>
<sst xmlns="http://schemas.openxmlformats.org/spreadsheetml/2006/main" count="6378" uniqueCount="3617">
  <si>
    <t>It's Simple:</t>
  </si>
  <si>
    <t>813 31st Avenue</t>
  </si>
  <si>
    <t>Tuscaloosa, AL   35401</t>
  </si>
  <si>
    <t>Assy</t>
  </si>
  <si>
    <t>Code</t>
  </si>
  <si>
    <t>Qty</t>
  </si>
  <si>
    <t>Single Kit</t>
  </si>
  <si>
    <t>Extended Price</t>
  </si>
  <si>
    <t>W3012</t>
  </si>
  <si>
    <t>Wall Cabinet</t>
  </si>
  <si>
    <t>W3612</t>
  </si>
  <si>
    <t>W3015</t>
  </si>
  <si>
    <t>W3315</t>
  </si>
  <si>
    <t>W3615</t>
  </si>
  <si>
    <t>W3018</t>
  </si>
  <si>
    <t>W3618</t>
  </si>
  <si>
    <t>W3618-24</t>
  </si>
  <si>
    <t>W3024</t>
  </si>
  <si>
    <t>W3624</t>
  </si>
  <si>
    <t>W3624-24</t>
  </si>
  <si>
    <t>30" Wall</t>
  </si>
  <si>
    <t>W930</t>
  </si>
  <si>
    <t>W1230</t>
  </si>
  <si>
    <t>W1530</t>
  </si>
  <si>
    <t>W1830</t>
  </si>
  <si>
    <t>W2130</t>
  </si>
  <si>
    <t>W2430-1</t>
  </si>
  <si>
    <t>W2430-2</t>
  </si>
  <si>
    <t>W2730</t>
  </si>
  <si>
    <t>W3030</t>
  </si>
  <si>
    <t>W3330</t>
  </si>
  <si>
    <t>W3630</t>
  </si>
  <si>
    <t>BW3030</t>
  </si>
  <si>
    <t>Blind Wall Cabinet</t>
  </si>
  <si>
    <t>CW2430</t>
  </si>
  <si>
    <t>Corner Wall Cabinet</t>
  </si>
  <si>
    <t>36" Wall</t>
  </si>
  <si>
    <t>W936</t>
  </si>
  <si>
    <t>W1236</t>
  </si>
  <si>
    <t>W1536</t>
  </si>
  <si>
    <t>W1836</t>
  </si>
  <si>
    <t>W2136</t>
  </si>
  <si>
    <t>W2436-2</t>
  </si>
  <si>
    <t>W2736</t>
  </si>
  <si>
    <t>W3036</t>
  </si>
  <si>
    <t>W3336</t>
  </si>
  <si>
    <t>W3636</t>
  </si>
  <si>
    <t>BW3636</t>
  </si>
  <si>
    <t>CW2436</t>
  </si>
  <si>
    <t>CW2736</t>
  </si>
  <si>
    <t>42" Wall</t>
  </si>
  <si>
    <t>W942</t>
  </si>
  <si>
    <t>W1242</t>
  </si>
  <si>
    <t>W1542</t>
  </si>
  <si>
    <t>W1842</t>
  </si>
  <si>
    <t>W2142</t>
  </si>
  <si>
    <t>W2442</t>
  </si>
  <si>
    <t>W2742</t>
  </si>
  <si>
    <t>W3042</t>
  </si>
  <si>
    <t>W3342</t>
  </si>
  <si>
    <t>W3642</t>
  </si>
  <si>
    <t>CW2442</t>
  </si>
  <si>
    <t>CW2742</t>
  </si>
  <si>
    <t>Oven Cabinets</t>
  </si>
  <si>
    <t>OC3384S</t>
  </si>
  <si>
    <t>Oven Cabinet</t>
  </si>
  <si>
    <t>OC3390S</t>
  </si>
  <si>
    <t>OC3396S</t>
  </si>
  <si>
    <t>OCD337</t>
  </si>
  <si>
    <t>Pantries</t>
  </si>
  <si>
    <t>P1884</t>
  </si>
  <si>
    <t>Pantry Cabinet</t>
  </si>
  <si>
    <t>P1890</t>
  </si>
  <si>
    <t>P1896</t>
  </si>
  <si>
    <t>P2484</t>
  </si>
  <si>
    <t>P2490</t>
  </si>
  <si>
    <t>P2496</t>
  </si>
  <si>
    <t>Bases</t>
  </si>
  <si>
    <t>B9</t>
  </si>
  <si>
    <t>Base Cabinet</t>
  </si>
  <si>
    <t>B12</t>
  </si>
  <si>
    <t>B15</t>
  </si>
  <si>
    <t>B18</t>
  </si>
  <si>
    <t>B21</t>
  </si>
  <si>
    <t>B24</t>
  </si>
  <si>
    <t>B27</t>
  </si>
  <si>
    <t>B30</t>
  </si>
  <si>
    <t>B33</t>
  </si>
  <si>
    <t>B36</t>
  </si>
  <si>
    <t>B42</t>
  </si>
  <si>
    <t>Roll-Out Trays</t>
  </si>
  <si>
    <t>B15 ROT</t>
  </si>
  <si>
    <t>Pull Out Tray</t>
  </si>
  <si>
    <t>B18 ROT</t>
  </si>
  <si>
    <t>B21 ROT</t>
  </si>
  <si>
    <t>B24 ROT</t>
  </si>
  <si>
    <t>Corner Bases</t>
  </si>
  <si>
    <t>BB36</t>
  </si>
  <si>
    <t>Corner Base Cabinet</t>
  </si>
  <si>
    <t>BB42</t>
  </si>
  <si>
    <t>ER33</t>
  </si>
  <si>
    <t>ER36</t>
  </si>
  <si>
    <t>Lazy Susan Kit</t>
  </si>
  <si>
    <t>Sink Bases</t>
  </si>
  <si>
    <t>SB30</t>
  </si>
  <si>
    <t>Sink Base Cabinet</t>
  </si>
  <si>
    <t>SB33</t>
  </si>
  <si>
    <t>SB36</t>
  </si>
  <si>
    <t>DSB42</t>
  </si>
  <si>
    <t>Drawer Sink Base Cabinet</t>
  </si>
  <si>
    <t>Drawer Base</t>
  </si>
  <si>
    <t>DB12</t>
  </si>
  <si>
    <t>DB15</t>
  </si>
  <si>
    <t>DB18</t>
  </si>
  <si>
    <t>DB24</t>
  </si>
  <si>
    <t>DB30</t>
  </si>
  <si>
    <t>Specialty Cabinets</t>
  </si>
  <si>
    <t>DWR1548-15</t>
  </si>
  <si>
    <t>DWR1860-15</t>
  </si>
  <si>
    <t>MWS301812</t>
  </si>
  <si>
    <t>CC30</t>
  </si>
  <si>
    <t>WR3018</t>
  </si>
  <si>
    <t>Wine Rack Cabinet</t>
  </si>
  <si>
    <t>Stem 36"</t>
  </si>
  <si>
    <t>DDB18-2</t>
  </si>
  <si>
    <t>KD36 - 3" wings</t>
  </si>
  <si>
    <t>Knee Drawer</t>
  </si>
  <si>
    <t>Valance</t>
  </si>
  <si>
    <t>V43D</t>
  </si>
  <si>
    <t>Valence Panel</t>
  </si>
  <si>
    <t>Vanity Sink Bases - No Drawers</t>
  </si>
  <si>
    <t>V24-2</t>
  </si>
  <si>
    <t>V30</t>
  </si>
  <si>
    <t>Vanity Drawer Base</t>
  </si>
  <si>
    <t>VDB12</t>
  </si>
  <si>
    <t>VDB15</t>
  </si>
  <si>
    <t>VDB18</t>
  </si>
  <si>
    <t>Vanity Sink Bases - w/ Drawers</t>
  </si>
  <si>
    <t>VSB36</t>
  </si>
  <si>
    <t>Vanity Sink Base w/ Drawer Bank</t>
  </si>
  <si>
    <t>VBLDB30</t>
  </si>
  <si>
    <t>VBRDB30</t>
  </si>
  <si>
    <t>VBLDB36</t>
  </si>
  <si>
    <t>VBRDB36</t>
  </si>
  <si>
    <t>Vanity Sink Base w/ Drawer Bank on Each End</t>
  </si>
  <si>
    <t>VBED48</t>
  </si>
  <si>
    <t>Panels</t>
  </si>
  <si>
    <t>DWR3</t>
  </si>
  <si>
    <t>TEP1.5x96</t>
  </si>
  <si>
    <t>Beaded Panel</t>
  </si>
  <si>
    <t>BP-48x96LG</t>
  </si>
  <si>
    <t>BP-96x48SG</t>
  </si>
  <si>
    <t>Decorative Panels (Doors)</t>
  </si>
  <si>
    <t>12x30</t>
  </si>
  <si>
    <t>12x36</t>
  </si>
  <si>
    <t>12x42</t>
  </si>
  <si>
    <t>24x30</t>
  </si>
  <si>
    <t>Mullion Doors</t>
  </si>
  <si>
    <t>W1530/CW2430 MD</t>
  </si>
  <si>
    <t>Mullion Door</t>
  </si>
  <si>
    <t>W1530 MD</t>
  </si>
  <si>
    <t>W1830 MD</t>
  </si>
  <si>
    <t>CW2430 MD</t>
  </si>
  <si>
    <t>W1536 MD</t>
  </si>
  <si>
    <t>W1836 MD</t>
  </si>
  <si>
    <t>CW2736 MD</t>
  </si>
  <si>
    <t>W1542 MD</t>
  </si>
  <si>
    <t>W1542/CW2442 MD</t>
  </si>
  <si>
    <t>W1842 MD</t>
  </si>
  <si>
    <t>CW2442 MD</t>
  </si>
  <si>
    <t>Fillers</t>
  </si>
  <si>
    <t>F142</t>
  </si>
  <si>
    <t>F342</t>
  </si>
  <si>
    <t>F642</t>
  </si>
  <si>
    <t>F396</t>
  </si>
  <si>
    <t>F696</t>
  </si>
  <si>
    <t>Accessories</t>
  </si>
  <si>
    <t>Post - 3x3x35</t>
  </si>
  <si>
    <t>Post - 5x5x35</t>
  </si>
  <si>
    <t>Bookcase End</t>
  </si>
  <si>
    <t>Shelf Board</t>
  </si>
  <si>
    <t>Moldings</t>
  </si>
  <si>
    <t>Toe Kick</t>
  </si>
  <si>
    <t>Scribe</t>
  </si>
  <si>
    <t>Outside Corner</t>
  </si>
  <si>
    <t>Shaker Crown</t>
  </si>
  <si>
    <t>2-3/4 Crown</t>
  </si>
  <si>
    <t>Royal Crown (4")</t>
  </si>
  <si>
    <t>Dentil</t>
  </si>
  <si>
    <t>Rope</t>
  </si>
  <si>
    <t>Light Rail</t>
  </si>
  <si>
    <t>Corbel</t>
  </si>
  <si>
    <t>Furniture Base</t>
  </si>
  <si>
    <t>Shoe Molding</t>
  </si>
  <si>
    <t>Touch-Up Kit</t>
  </si>
  <si>
    <t>Total Piece Count</t>
  </si>
  <si>
    <t>Total Number of Cabinets*</t>
  </si>
  <si>
    <t>Total Weight (lbs)</t>
  </si>
  <si>
    <t>Date:</t>
  </si>
  <si>
    <t>PO#:</t>
  </si>
  <si>
    <t>Sold To:</t>
  </si>
  <si>
    <t>Ship To:</t>
  </si>
  <si>
    <t>Address:</t>
  </si>
  <si>
    <t>Contact:</t>
  </si>
  <si>
    <t>Phone:</t>
  </si>
  <si>
    <t>lb/ea</t>
  </si>
  <si>
    <t>Base Cabinets</t>
  </si>
  <si>
    <t>Sink Base</t>
  </si>
  <si>
    <t>DCSF42</t>
  </si>
  <si>
    <t>Corner Sink Base Front (Goes w/SBF4242)</t>
  </si>
  <si>
    <t>SBF4242</t>
  </si>
  <si>
    <t xml:space="preserve">Corner Sink Front Floor </t>
  </si>
  <si>
    <t>Drawer Bases</t>
  </si>
  <si>
    <t>3DB12</t>
  </si>
  <si>
    <t>Drawer Base Cabinet - 3DRA</t>
  </si>
  <si>
    <t>3DB15</t>
  </si>
  <si>
    <t>3DB18</t>
  </si>
  <si>
    <t>3DB21</t>
  </si>
  <si>
    <t>3DB24</t>
  </si>
  <si>
    <t>3DB30</t>
  </si>
  <si>
    <t>3DB36</t>
  </si>
  <si>
    <t>Base Corner Cabinet</t>
  </si>
  <si>
    <t>BER33</t>
  </si>
  <si>
    <t>Base Easy Reach Cabinet</t>
  </si>
  <si>
    <t>BER36</t>
  </si>
  <si>
    <t>LSB33</t>
  </si>
  <si>
    <t xml:space="preserve">Lazy Susan Cabinet </t>
  </si>
  <si>
    <t>LSB36</t>
  </si>
  <si>
    <t>BBC36</t>
  </si>
  <si>
    <t xml:space="preserve">Blind Base Corner Cabinet -1DRA-1S </t>
  </si>
  <si>
    <t>BBC42</t>
  </si>
  <si>
    <t>Accessory Base Cabinet</t>
  </si>
  <si>
    <t>BEC24</t>
  </si>
  <si>
    <t xml:space="preserve">Angle Base Cabinet </t>
  </si>
  <si>
    <t>DFB18</t>
  </si>
  <si>
    <t xml:space="preserve">Two Drawer File Base Cabinet  </t>
  </si>
  <si>
    <t>Wall Cabinet- 12" H</t>
  </si>
  <si>
    <t>Wall Cabinet -2D</t>
  </si>
  <si>
    <t>W361224</t>
  </si>
  <si>
    <t>Wall Cabinet- 15" H</t>
  </si>
  <si>
    <t>W361524</t>
  </si>
  <si>
    <t>Wall Refrigerator Cabinet - 24"D-2D</t>
  </si>
  <si>
    <t>Wall Cabinet- 18" H</t>
  </si>
  <si>
    <t>W361824</t>
  </si>
  <si>
    <t>Wall Cabinet- 24" H</t>
  </si>
  <si>
    <t>W362424</t>
  </si>
  <si>
    <t>Wall Cabinet- 30" H</t>
  </si>
  <si>
    <t>W0930</t>
  </si>
  <si>
    <t>Wall Cabinet - 1D-2S</t>
  </si>
  <si>
    <t>W1530GD</t>
  </si>
  <si>
    <t>Wall Glass Door Cabinet -1D-2S</t>
  </si>
  <si>
    <t>Wall Cabinet -1D-2S</t>
  </si>
  <si>
    <t>W2430</t>
  </si>
  <si>
    <t>W2430GD</t>
  </si>
  <si>
    <t>Wall Glass Door Cabinet-2D-2S</t>
  </si>
  <si>
    <t>Wall Cabinet -2D-2S</t>
  </si>
  <si>
    <t>Wall Cabinet - 30"W X 30"H X 12"D-2D-2S</t>
  </si>
  <si>
    <t>W3030GD</t>
  </si>
  <si>
    <t>Wall Cabinet-2D-2S</t>
  </si>
  <si>
    <t>Wall Cabinet- 36" H</t>
  </si>
  <si>
    <t>W0936</t>
  </si>
  <si>
    <t>W1536GD</t>
  </si>
  <si>
    <t>W2436</t>
  </si>
  <si>
    <t>W2436GD</t>
  </si>
  <si>
    <t>W3036GD</t>
  </si>
  <si>
    <t>Wall Glass Door Cabinet - 2D-2S</t>
  </si>
  <si>
    <t>Wall Cabinet- 42" H</t>
  </si>
  <si>
    <t>W0942</t>
  </si>
  <si>
    <t>Wall Cabinet - 1D-3S</t>
  </si>
  <si>
    <t>W1542GD</t>
  </si>
  <si>
    <t>Wall Glass Door Cabinet - 1D-3S</t>
  </si>
  <si>
    <t>Wall Cabinet - 2D-3S</t>
  </si>
  <si>
    <t>W2442GD</t>
  </si>
  <si>
    <t>Wall Glass Door Cabinet - 2D-3S</t>
  </si>
  <si>
    <t>W3042GD</t>
  </si>
  <si>
    <t>Wall Corner Cabinet</t>
  </si>
  <si>
    <t>DCW2430</t>
  </si>
  <si>
    <t>Wall Diagonal Corner Cabinet - 1D-2S</t>
  </si>
  <si>
    <t>DCW2430GD</t>
  </si>
  <si>
    <t>Wall Diag Glass Dr Corner Cabinet- 1D-2S</t>
  </si>
  <si>
    <t>WBC2730</t>
  </si>
  <si>
    <t>Wall Blind Corner Cabinet - 1D-2S</t>
  </si>
  <si>
    <t>DCW2436</t>
  </si>
  <si>
    <t>DCW2436GD</t>
  </si>
  <si>
    <t>Wall Diag Glass Dr Corner Cabinet - 1D-2S</t>
  </si>
  <si>
    <t>WBC2736</t>
  </si>
  <si>
    <t>Wall Blind Corner Cabinet -1D-2S</t>
  </si>
  <si>
    <t>DCW2442</t>
  </si>
  <si>
    <t>Wall Diagonal Corner Cabinet - 1D-3S</t>
  </si>
  <si>
    <t>DCW2442GD</t>
  </si>
  <si>
    <t>Wall Diag Glass Dr Corner Cabinet -1D-3S</t>
  </si>
  <si>
    <t>DCW2736</t>
  </si>
  <si>
    <t>Wall Diagonal Corner Cabinet -1D-2S</t>
  </si>
  <si>
    <t>DCW2736GD</t>
  </si>
  <si>
    <t>Wall Diag Glass Dr Corner Cabinet-1D-2S</t>
  </si>
  <si>
    <t>DCW2742</t>
  </si>
  <si>
    <t>DCW2742GD</t>
  </si>
  <si>
    <t>Wall Diag Glass Dr Corner Cabinet-1D-3S</t>
  </si>
  <si>
    <t>WBC2742</t>
  </si>
  <si>
    <t>Wall Blind Corner Cabinet - 1D-3S</t>
  </si>
  <si>
    <t>Utility Cabinets</t>
  </si>
  <si>
    <t>U188424</t>
  </si>
  <si>
    <t>Wall Pantry - 2D-5S</t>
  </si>
  <si>
    <t>U248424</t>
  </si>
  <si>
    <t>Wall Pantry - 4D-5S</t>
  </si>
  <si>
    <t>U189024</t>
  </si>
  <si>
    <t>U249024</t>
  </si>
  <si>
    <t>U189624</t>
  </si>
  <si>
    <t>U249624</t>
  </si>
  <si>
    <t>O338424</t>
  </si>
  <si>
    <t>Universal Oven Cabinet - 2D-3DRA</t>
  </si>
  <si>
    <t>O339024</t>
  </si>
  <si>
    <t>Universal Oven Cabinet - 2D-3DRA-1S</t>
  </si>
  <si>
    <t>O339624</t>
  </si>
  <si>
    <t xml:space="preserve">Wall Accessory Cabinets </t>
  </si>
  <si>
    <t>AW1230</t>
  </si>
  <si>
    <t>Angle Wall Cabinet - 1D-2S</t>
  </si>
  <si>
    <t>AW1236</t>
  </si>
  <si>
    <t>AW1242</t>
  </si>
  <si>
    <t>Angle Wall Cabinet - 1D-3S</t>
  </si>
  <si>
    <t>MO3030</t>
  </si>
  <si>
    <t>MO3036</t>
  </si>
  <si>
    <t>MO3042</t>
  </si>
  <si>
    <t>OE630</t>
  </si>
  <si>
    <t>Wall End Shelf -3S</t>
  </si>
  <si>
    <t>OE636</t>
  </si>
  <si>
    <t>OE642</t>
  </si>
  <si>
    <t>Wall End Shelf -4S</t>
  </si>
  <si>
    <t>PR3015</t>
  </si>
  <si>
    <t xml:space="preserve">Wall Plate Rack Cabinet </t>
  </si>
  <si>
    <t>WRC2430</t>
  </si>
  <si>
    <t xml:space="preserve">Wall Wine Rack Cabinet </t>
  </si>
  <si>
    <t>WRC3018</t>
  </si>
  <si>
    <t>WSD630</t>
  </si>
  <si>
    <t xml:space="preserve">Wall Spice Drawer </t>
  </si>
  <si>
    <t>Vanity Sink Cabinets</t>
  </si>
  <si>
    <t>VS24</t>
  </si>
  <si>
    <t xml:space="preserve">Vanity Sink Base Cabinet </t>
  </si>
  <si>
    <t>VS27</t>
  </si>
  <si>
    <t>VS30</t>
  </si>
  <si>
    <t>VS36</t>
  </si>
  <si>
    <t>Vanity Drawer Base Cabinets</t>
  </si>
  <si>
    <t>3VDB12</t>
  </si>
  <si>
    <t>Vanity Drawer Base - 3DRA</t>
  </si>
  <si>
    <t>3VDB15</t>
  </si>
  <si>
    <t>3VDB18</t>
  </si>
  <si>
    <t>Vanity Combination Cabinets</t>
  </si>
  <si>
    <t>V3021DL</t>
  </si>
  <si>
    <t xml:space="preserve">Vanity Sink Base  - 1D-3Left DRA </t>
  </si>
  <si>
    <t>V3021DR</t>
  </si>
  <si>
    <t>Vanity Sink Base  - 1D- 3Right DRA</t>
  </si>
  <si>
    <t>V3621DL</t>
  </si>
  <si>
    <t>Vanity Sink Base  - 2D- 3Left DRA</t>
  </si>
  <si>
    <t>V3621DR</t>
  </si>
  <si>
    <t>Vanity Sink Base  - 2D- 3Right DRA</t>
  </si>
  <si>
    <t>VSD36</t>
  </si>
  <si>
    <t xml:space="preserve">Vanity Sink Drawer Base Cabinet </t>
  </si>
  <si>
    <t>VSD42</t>
  </si>
  <si>
    <t>VSD48</t>
  </si>
  <si>
    <t>BAM</t>
  </si>
  <si>
    <t xml:space="preserve">Batten Molding </t>
  </si>
  <si>
    <t>CM8</t>
  </si>
  <si>
    <t xml:space="preserve">Crown Molding </t>
  </si>
  <si>
    <t>ACM8</t>
  </si>
  <si>
    <t xml:space="preserve">Angled Crown Moulding </t>
  </si>
  <si>
    <t>COV</t>
  </si>
  <si>
    <t xml:space="preserve">Cove Crown Molding </t>
  </si>
  <si>
    <t>DCM</t>
  </si>
  <si>
    <t xml:space="preserve">Decorative Crown Molding </t>
  </si>
  <si>
    <t>FBM</t>
  </si>
  <si>
    <t xml:space="preserve">Furniture Base Molding </t>
  </si>
  <si>
    <t>ICM</t>
  </si>
  <si>
    <t xml:space="preserve">Inset Crown Molding </t>
  </si>
  <si>
    <t>LRM</t>
  </si>
  <si>
    <t xml:space="preserve">Light Rail Molding </t>
  </si>
  <si>
    <t>OCM</t>
  </si>
  <si>
    <t xml:space="preserve">Outside Corner Molding </t>
  </si>
  <si>
    <t>ROPE</t>
  </si>
  <si>
    <t xml:space="preserve">Rope Molding </t>
  </si>
  <si>
    <t>SCR</t>
  </si>
  <si>
    <t xml:space="preserve">Scribe Molding </t>
  </si>
  <si>
    <t>ALRM</t>
  </si>
  <si>
    <t xml:space="preserve">Angle Light Rail Moulding </t>
  </si>
  <si>
    <t>SHM</t>
  </si>
  <si>
    <t>Fillers &amp; Panels</t>
  </si>
  <si>
    <t>BBFPV4296</t>
  </si>
  <si>
    <t xml:space="preserve">Finished Bead Board Plywood Panel  </t>
  </si>
  <si>
    <t>BDEP</t>
  </si>
  <si>
    <t xml:space="preserve">Base Decorative Door Panel </t>
  </si>
  <si>
    <t>BSV</t>
  </si>
  <si>
    <t>Base Skin Panel</t>
  </si>
  <si>
    <t>Dishwasher Return Panel -  w/3"W Filler</t>
  </si>
  <si>
    <t xml:space="preserve">Wall Filler </t>
  </si>
  <si>
    <t xml:space="preserve">Tall Filler </t>
  </si>
  <si>
    <t>FF396</t>
  </si>
  <si>
    <t xml:space="preserve">Fluted Tall Filler </t>
  </si>
  <si>
    <t>FPV4296</t>
  </si>
  <si>
    <t xml:space="preserve">Finished Plywood Panel </t>
  </si>
  <si>
    <t>REPV2496</t>
  </si>
  <si>
    <t xml:space="preserve">Refrigerator End Panel </t>
  </si>
  <si>
    <t>TDEP2484</t>
  </si>
  <si>
    <t xml:space="preserve">Tall Decorative End Panel </t>
  </si>
  <si>
    <t>TDEP2490</t>
  </si>
  <si>
    <t>TDEP2496</t>
  </si>
  <si>
    <t>TKC</t>
  </si>
  <si>
    <t xml:space="preserve">Toe Kick 8' Plywood </t>
  </si>
  <si>
    <t>USV2496</t>
  </si>
  <si>
    <t xml:space="preserve">Tall Skin Panel </t>
  </si>
  <si>
    <t>VDEP</t>
  </si>
  <si>
    <t>Vanity Decorative End Panel</t>
  </si>
  <si>
    <t>WDEP30</t>
  </si>
  <si>
    <t>Wall Decorative Door Panel</t>
  </si>
  <si>
    <t>WDEP36</t>
  </si>
  <si>
    <t>WDEP42</t>
  </si>
  <si>
    <t>WSV42</t>
  </si>
  <si>
    <t>Wall Skin Panel</t>
  </si>
  <si>
    <t>BSDC6</t>
  </si>
  <si>
    <t xml:space="preserve">Base Spice Drawer </t>
  </si>
  <si>
    <t>CB9</t>
  </si>
  <si>
    <t>Corbel - 2"W X 9"H X 9"D</t>
  </si>
  <si>
    <t>CBT</t>
  </si>
  <si>
    <t>Corbel - 3"W X 12-3/4"H X 6"D</t>
  </si>
  <si>
    <t>CLDL</t>
  </si>
  <si>
    <t xml:space="preserve">Classic Decorative Leg </t>
  </si>
  <si>
    <t>FLDL</t>
  </si>
  <si>
    <t>S2496</t>
  </si>
  <si>
    <t xml:space="preserve">Shelf Board </t>
  </si>
  <si>
    <t>SGH30</t>
  </si>
  <si>
    <t xml:space="preserve">Stem Wine Glass Holder </t>
  </si>
  <si>
    <t>TUK</t>
  </si>
  <si>
    <t>Touch Up Kit</t>
  </si>
  <si>
    <t>VA48</t>
  </si>
  <si>
    <t xml:space="preserve">Arched Valance </t>
  </si>
  <si>
    <t>VKD36</t>
  </si>
  <si>
    <t xml:space="preserve">Knee Drawer </t>
  </si>
  <si>
    <t>Roll Outs</t>
  </si>
  <si>
    <t>RS18</t>
  </si>
  <si>
    <t>RS21</t>
  </si>
  <si>
    <t>RS24</t>
  </si>
  <si>
    <t>RS27</t>
  </si>
  <si>
    <t>RS30</t>
  </si>
  <si>
    <t>RS33</t>
  </si>
  <si>
    <t>RS36</t>
  </si>
  <si>
    <t>Wall Cabinets</t>
  </si>
  <si>
    <t>W3912</t>
  </si>
  <si>
    <t>W3915</t>
  </si>
  <si>
    <t>W3918</t>
  </si>
  <si>
    <t>W3924</t>
  </si>
  <si>
    <t>W3930</t>
  </si>
  <si>
    <t>W4230</t>
  </si>
  <si>
    <t>WBC3030</t>
  </si>
  <si>
    <t>WBC3630</t>
  </si>
  <si>
    <t>Diagonal Corner Wall Cabinet</t>
  </si>
  <si>
    <t>W3936</t>
  </si>
  <si>
    <t>WBC3036</t>
  </si>
  <si>
    <t>WBC3636</t>
  </si>
  <si>
    <t>DCW273615</t>
  </si>
  <si>
    <t>WBC3042</t>
  </si>
  <si>
    <t>WBC3642</t>
  </si>
  <si>
    <t>DCW274215</t>
  </si>
  <si>
    <t>VA36</t>
  </si>
  <si>
    <t>Utility Cabinet</t>
  </si>
  <si>
    <t>U309024</t>
  </si>
  <si>
    <t>U309624</t>
  </si>
  <si>
    <t>BT9</t>
  </si>
  <si>
    <t>B39</t>
  </si>
  <si>
    <t>3DB27</t>
  </si>
  <si>
    <t>SB24</t>
  </si>
  <si>
    <t>SB27</t>
  </si>
  <si>
    <t>SB39</t>
  </si>
  <si>
    <t>SB42</t>
  </si>
  <si>
    <t>BBC39</t>
  </si>
  <si>
    <t>BBC45</t>
  </si>
  <si>
    <t>DFD18</t>
  </si>
  <si>
    <t>WRC3618</t>
  </si>
  <si>
    <t>DO30</t>
  </si>
  <si>
    <t>DO36</t>
  </si>
  <si>
    <t>LSBW36</t>
  </si>
  <si>
    <t>WSV30</t>
  </si>
  <si>
    <t>WSV36</t>
  </si>
  <si>
    <t>Roll Out Trays</t>
  </si>
  <si>
    <t>RS15</t>
  </si>
  <si>
    <t>Vanities</t>
  </si>
  <si>
    <t>VB15</t>
  </si>
  <si>
    <t>Vanity Base Cabinet</t>
  </si>
  <si>
    <t>VB18</t>
  </si>
  <si>
    <t>VB21</t>
  </si>
  <si>
    <t>VS21</t>
  </si>
  <si>
    <t>3VDB21</t>
  </si>
  <si>
    <t>3VDB24</t>
  </si>
  <si>
    <t>VSD54</t>
  </si>
  <si>
    <t>BBFPV4896</t>
  </si>
  <si>
    <t>Base Decorative End Panel</t>
  </si>
  <si>
    <t>BEPV</t>
  </si>
  <si>
    <t>Base End Panel</t>
  </si>
  <si>
    <t>BEPV1.5</t>
  </si>
  <si>
    <t>BEPV3</t>
  </si>
  <si>
    <t>FPV4896</t>
  </si>
  <si>
    <t>Wall Skin</t>
  </si>
  <si>
    <t>Trim</t>
  </si>
  <si>
    <t>Toe Kick Cover</t>
  </si>
  <si>
    <t>FF696</t>
  </si>
  <si>
    <t>DNTL</t>
  </si>
  <si>
    <t>CBP</t>
  </si>
  <si>
    <t>Corbel Plain</t>
  </si>
  <si>
    <t>Corbel Traditional</t>
  </si>
  <si>
    <t>9" x 30" Wall Cabinet - 1 door</t>
  </si>
  <si>
    <t>12" x 30" Wall Cabinet - 1 door</t>
  </si>
  <si>
    <t>15" x 30" Wall Cabinet - 1 door</t>
  </si>
  <si>
    <t>18" x 30" Wall Cabinet - 1 door</t>
  </si>
  <si>
    <t>21" x 30" Wall Cabinet - 1 door</t>
  </si>
  <si>
    <t>24" x 30" Wall Cabinet - 2 door</t>
  </si>
  <si>
    <t>27" x 30" Wall Cabinet - 2 door</t>
  </si>
  <si>
    <t>30" x 30" Wall Cabinet - 2 door</t>
  </si>
  <si>
    <t>33" x 30" Wall Cabinet - 2 door</t>
  </si>
  <si>
    <t>36" x 30" Wall Cabinet - 2 door</t>
  </si>
  <si>
    <t>Wall Bridge</t>
  </si>
  <si>
    <t xml:space="preserve">30" x 12" Wall Cabinet - 2 door </t>
  </si>
  <si>
    <t xml:space="preserve">30" x 15" Wall Cabinet - 2 door </t>
  </si>
  <si>
    <t>30" x 18" Wall Cabinet - 2 door</t>
  </si>
  <si>
    <t>36" x 15" Wall Cabinet - 2 door</t>
  </si>
  <si>
    <t>36" x 18" Wall Cabinet - 2 door</t>
  </si>
  <si>
    <t>36" x 15" x 24" Wall Cabinet - 2 door</t>
  </si>
  <si>
    <t>30" x 24" Wall Cabinet - 2 door</t>
  </si>
  <si>
    <t>36" x 24" Wall Cabinet - 2 door</t>
  </si>
  <si>
    <t>9" x 42" Wall Cabinet - 1 door</t>
  </si>
  <si>
    <t>12" x 42" Wall Cabinet - 1 door</t>
  </si>
  <si>
    <t>15" x 42" Wall Cabinet - 1 door</t>
  </si>
  <si>
    <t>18" x 42" Wall Cabinet - 1 door</t>
  </si>
  <si>
    <t>21" x 42" Wall Cabinet - 1 door</t>
  </si>
  <si>
    <t>24" x 42" Wall Cabinet - 2 door</t>
  </si>
  <si>
    <t>27" x 42" Wall Cabinet - 2 door</t>
  </si>
  <si>
    <t>30" x 42" Wall Cabinet - 2 door</t>
  </si>
  <si>
    <t>33" x 42" Wall Cabinet - 2 door</t>
  </si>
  <si>
    <t>36" x 42" Wall Cabinet - 2 door</t>
  </si>
  <si>
    <t>Wall Corner</t>
  </si>
  <si>
    <t>WDC2430</t>
  </si>
  <si>
    <t>24" x 30" Wall Diagonal Corner</t>
  </si>
  <si>
    <t>WDC2442</t>
  </si>
  <si>
    <t>24" x 42" Wall Diagonal Corner</t>
  </si>
  <si>
    <t>WDC274215</t>
  </si>
  <si>
    <t>27" x 42" x 15" deep Wall Diagonal Corner</t>
  </si>
  <si>
    <t>27" x 30" Wall Blind Corner</t>
  </si>
  <si>
    <t>27" x 42" Wall Blind Corner</t>
  </si>
  <si>
    <t>Specialty Cabinet</t>
  </si>
  <si>
    <t>WMC3018</t>
  </si>
  <si>
    <t>30" x 18" Microwave Cabinet</t>
  </si>
  <si>
    <t>WR3015</t>
  </si>
  <si>
    <t xml:space="preserve">30" x 15" Wine Rack </t>
  </si>
  <si>
    <t>WP3015</t>
  </si>
  <si>
    <t>30" x 15" Wine Plate</t>
  </si>
  <si>
    <t>BS09</t>
  </si>
  <si>
    <t>9" Base Cabinet with spice rack</t>
  </si>
  <si>
    <t>12" Base Cabinet, 1 door, 1 drawer</t>
  </si>
  <si>
    <t>15" Base Cabinet, 1 door, 1 drawer</t>
  </si>
  <si>
    <t>18" Base Cabinet, 1 door, 1 drawer</t>
  </si>
  <si>
    <t>21" Base Cabinet, 1 door, 1 drawer</t>
  </si>
  <si>
    <t>24" Base Cabinet, 2 door, 1 drawer</t>
  </si>
  <si>
    <t>27" Base Cabinet, 2 door, 1 drawer</t>
  </si>
  <si>
    <t>30" Base Cabinet, 2 door, 1 drawer</t>
  </si>
  <si>
    <t>33" Base Cabinet, 2 door, 1 drawer</t>
  </si>
  <si>
    <t>36" Base Cabinet, 2 door, 1 drawer</t>
  </si>
  <si>
    <t>30" Sink Base, 1 header, 2 door</t>
  </si>
  <si>
    <t>36" Sink Base, 1 header, 2 door</t>
  </si>
  <si>
    <t>Drawer Bank</t>
  </si>
  <si>
    <t>DB21</t>
  </si>
  <si>
    <t>Base Corner</t>
  </si>
  <si>
    <t>BBC36/39</t>
  </si>
  <si>
    <t>CSF36</t>
  </si>
  <si>
    <t>Corner Sink Front</t>
  </si>
  <si>
    <t>CSF36-FL</t>
  </si>
  <si>
    <t>Corner Sink Front Floor</t>
  </si>
  <si>
    <t>DCB3612</t>
  </si>
  <si>
    <t>36" x 12" Diagonal Corner Base</t>
  </si>
  <si>
    <t>WP188424</t>
  </si>
  <si>
    <t>WP189624</t>
  </si>
  <si>
    <t>WP248424</t>
  </si>
  <si>
    <t>WP249624</t>
  </si>
  <si>
    <t>OC3384</t>
  </si>
  <si>
    <t xml:space="preserve">33" x 84"  oven cabinet  </t>
  </si>
  <si>
    <t>OC3396</t>
  </si>
  <si>
    <t xml:space="preserve">33" x 96"  oven cabinet  </t>
  </si>
  <si>
    <t>ROT24</t>
  </si>
  <si>
    <t>Roll out tray for 24" base</t>
  </si>
  <si>
    <t>ROT30</t>
  </si>
  <si>
    <t>Roll out tray for 30" base</t>
  </si>
  <si>
    <t>WEP30</t>
  </si>
  <si>
    <t>Wall End Panel for 30" wall Cabinet</t>
  </si>
  <si>
    <t>WEP42</t>
  </si>
  <si>
    <t>Wall End Panel for 42" wall Cabinet</t>
  </si>
  <si>
    <t>BEP</t>
  </si>
  <si>
    <t>FBP4896</t>
  </si>
  <si>
    <t>Finished Back Panel 48" x 96"</t>
  </si>
  <si>
    <t>1/8" x 4" x 96" Toe Kick Skin</t>
  </si>
  <si>
    <t>DWP-3</t>
  </si>
  <si>
    <t>3" Dishwasher End Panel</t>
  </si>
  <si>
    <t>RP84</t>
  </si>
  <si>
    <t>Refrigerator Panel 84"</t>
  </si>
  <si>
    <t>RP96</t>
  </si>
  <si>
    <t>Refrigerator Panel 96"</t>
  </si>
  <si>
    <t>WF3</t>
  </si>
  <si>
    <t xml:space="preserve">Wall Filler 3" x 30"  </t>
  </si>
  <si>
    <t>TF396</t>
  </si>
  <si>
    <t>Tall filler 3" x 96"</t>
  </si>
  <si>
    <t>WF330F</t>
  </si>
  <si>
    <t>BF3</t>
  </si>
  <si>
    <t>3" Base Filler</t>
  </si>
  <si>
    <t>RCRM</t>
  </si>
  <si>
    <t>8' Crown Molding</t>
  </si>
  <si>
    <t>DM8</t>
  </si>
  <si>
    <t>8' Dental Molding</t>
  </si>
  <si>
    <t>RM8</t>
  </si>
  <si>
    <t>8' Rope Molding</t>
  </si>
  <si>
    <t>LR8</t>
  </si>
  <si>
    <t>8' light molding</t>
  </si>
  <si>
    <t>LTR8</t>
  </si>
  <si>
    <t>8' light rail molding</t>
  </si>
  <si>
    <t>OCM8</t>
  </si>
  <si>
    <t xml:space="preserve">8' outside molding  </t>
  </si>
  <si>
    <t>SM8</t>
  </si>
  <si>
    <t>8' scribe molding</t>
  </si>
  <si>
    <t>Bathroom Cabinet</t>
  </si>
  <si>
    <t>BV2430</t>
  </si>
  <si>
    <t>Bath Valet 24" wide x 30" high</t>
  </si>
  <si>
    <t>V182184</t>
  </si>
  <si>
    <t>V2421</t>
  </si>
  <si>
    <t>Vanity 24" x 21" x 34.5" high</t>
  </si>
  <si>
    <t>V3021</t>
  </si>
  <si>
    <t>Vanity 30" x 21" x 34.5" high</t>
  </si>
  <si>
    <t>V3621</t>
  </si>
  <si>
    <t>Vanity 36" x 21" x 34.5" high</t>
  </si>
  <si>
    <t>V3021D</t>
  </si>
  <si>
    <t>Vanity 30" x 21" x 34.5" high with drawers</t>
  </si>
  <si>
    <t>V3621D</t>
  </si>
  <si>
    <t>Vanity 36" x 21" x 34.5" high with drawers</t>
  </si>
  <si>
    <t>V4821D</t>
  </si>
  <si>
    <t>Vanity 48" x 21" x 34.5" high with drawers</t>
  </si>
  <si>
    <t>Vanity Drawer Base 12"</t>
  </si>
  <si>
    <t>Vanity Drawer Base 15"</t>
  </si>
  <si>
    <t>Vanity Drawer Base 18"</t>
  </si>
  <si>
    <t>Weight</t>
  </si>
  <si>
    <t>lbs/ea</t>
  </si>
  <si>
    <t xml:space="preserve">Container </t>
  </si>
  <si>
    <t>Unit Price</t>
  </si>
  <si>
    <t>W4830</t>
  </si>
  <si>
    <t>c</t>
  </si>
  <si>
    <t>W4242</t>
  </si>
  <si>
    <t>W4236</t>
  </si>
  <si>
    <t>W3942</t>
  </si>
  <si>
    <t>W3612-24</t>
  </si>
  <si>
    <t>W3324</t>
  </si>
  <si>
    <t>W3318</t>
  </si>
  <si>
    <t>W3027</t>
  </si>
  <si>
    <t>W3021</t>
  </si>
  <si>
    <t>W3015-15</t>
  </si>
  <si>
    <t>W2442-2</t>
  </si>
  <si>
    <t>WEC1242</t>
  </si>
  <si>
    <t>Wall End Cabinet</t>
  </si>
  <si>
    <t>WEC1236</t>
  </si>
  <si>
    <t>WEC1230</t>
  </si>
  <si>
    <t>BW4230</t>
  </si>
  <si>
    <t>BW3642</t>
  </si>
  <si>
    <t>BW3630</t>
  </si>
  <si>
    <t>BW2436</t>
  </si>
  <si>
    <t>BW2430</t>
  </si>
  <si>
    <t>BW3042</t>
  </si>
  <si>
    <t>BW3036</t>
  </si>
  <si>
    <t>Vanity Cabinets</t>
  </si>
  <si>
    <t>V21</t>
  </si>
  <si>
    <t>V24-1</t>
  </si>
  <si>
    <t>V27</t>
  </si>
  <si>
    <t>V33</t>
  </si>
  <si>
    <t>V36</t>
  </si>
  <si>
    <t>Vanity Sink Drawer Base Cabinet</t>
  </si>
  <si>
    <t>VDB21</t>
  </si>
  <si>
    <t>Vanity Drawer Sink Cabinet</t>
  </si>
  <si>
    <t>VSB42</t>
  </si>
  <si>
    <t>KD24</t>
  </si>
  <si>
    <t>Single Vanity Drawer</t>
  </si>
  <si>
    <t>KD36</t>
  </si>
  <si>
    <t>Tall Cabinets</t>
  </si>
  <si>
    <t>OC3396SD</t>
  </si>
  <si>
    <t>Single 3 Drawer Oven Cabinet</t>
  </si>
  <si>
    <t>OC3390SD</t>
  </si>
  <si>
    <t>OC3384SD</t>
  </si>
  <si>
    <t>Oven Panel</t>
  </si>
  <si>
    <t>B48</t>
  </si>
  <si>
    <t>B09</t>
  </si>
  <si>
    <t>Mini Base 15</t>
  </si>
  <si>
    <t>Mini Base Cabinet</t>
  </si>
  <si>
    <t>BB48</t>
  </si>
  <si>
    <t>Blind Base Cabinet</t>
  </si>
  <si>
    <t>BM30</t>
  </si>
  <si>
    <t>Base Microwave Dish Drawer Cabinet</t>
  </si>
  <si>
    <t>CSF42</t>
  </si>
  <si>
    <t>Diagonal Sink Base</t>
  </si>
  <si>
    <t>Three Drawer Base Cabinet</t>
  </si>
  <si>
    <t>FD18-3</t>
  </si>
  <si>
    <t>Three Drawer Desk Cabinet</t>
  </si>
  <si>
    <t>File Drawer Desk Cabinet</t>
  </si>
  <si>
    <t>PB30</t>
  </si>
  <si>
    <t>PB36</t>
  </si>
  <si>
    <t>Molding</t>
  </si>
  <si>
    <t>SHM96</t>
  </si>
  <si>
    <t>Light Rail Molding</t>
  </si>
  <si>
    <t>Furniture Base Molding</t>
  </si>
  <si>
    <t>Royal Crown Molding</t>
  </si>
  <si>
    <t>Large Crown Molding</t>
  </si>
  <si>
    <t>Dentil Molding</t>
  </si>
  <si>
    <t>Rope Molding</t>
  </si>
  <si>
    <t>Scribe Molding</t>
  </si>
  <si>
    <t>Outside Corner Molding</t>
  </si>
  <si>
    <t>Bun Foot Molding</t>
  </si>
  <si>
    <t>Tulip Bun Foot Molding</t>
  </si>
  <si>
    <t>Specialty Wall Accessories</t>
  </si>
  <si>
    <t>Wall Wine Rack</t>
  </si>
  <si>
    <t>Wine Cubbie</t>
  </si>
  <si>
    <t>WSU24246</t>
  </si>
  <si>
    <t>Wall Organizer</t>
  </si>
  <si>
    <t>WSU156</t>
  </si>
  <si>
    <t>WSU306</t>
  </si>
  <si>
    <t>WO366</t>
  </si>
  <si>
    <t>WO306</t>
  </si>
  <si>
    <t>WQR642</t>
  </si>
  <si>
    <t>Round Shelves</t>
  </si>
  <si>
    <t>WQR636</t>
  </si>
  <si>
    <t>WQR630</t>
  </si>
  <si>
    <t>WMS301812</t>
  </si>
  <si>
    <t>Deep Microwave Cabinet</t>
  </si>
  <si>
    <t>WMW304518</t>
  </si>
  <si>
    <t>Wall Microwave Cabinet</t>
  </si>
  <si>
    <t>WMW303918</t>
  </si>
  <si>
    <t>WMW303318</t>
  </si>
  <si>
    <t>Stem Glass Holder</t>
  </si>
  <si>
    <t>SGH36</t>
  </si>
  <si>
    <t>Roll Out Tray Shelves</t>
  </si>
  <si>
    <t>ADAG</t>
  </si>
  <si>
    <t>Diagonal Appliance Garage</t>
  </si>
  <si>
    <t>AGD2418-BD</t>
  </si>
  <si>
    <t>Appliance Garage with Door</t>
  </si>
  <si>
    <t>Doors</t>
  </si>
  <si>
    <t>Decorative End Panel</t>
  </si>
  <si>
    <t>Shelves</t>
  </si>
  <si>
    <t>Shelves - Natural</t>
  </si>
  <si>
    <t>LSK Kits 2/pkg</t>
  </si>
  <si>
    <t>Corner Wall Mullion Door</t>
  </si>
  <si>
    <t>Filler</t>
  </si>
  <si>
    <t>Fluted Filler</t>
  </si>
  <si>
    <t>Overlay Filler</t>
  </si>
  <si>
    <t>Grape Corbel</t>
  </si>
  <si>
    <t>Panel</t>
  </si>
  <si>
    <t>Long Grain Panel</t>
  </si>
  <si>
    <t>Dishwasher End Panel</t>
  </si>
  <si>
    <t>Refrigerator End Panel</t>
  </si>
  <si>
    <t>Pilaster</t>
  </si>
  <si>
    <t>Block</t>
  </si>
  <si>
    <t>Spindle</t>
  </si>
  <si>
    <t>Range Hood</t>
  </si>
  <si>
    <t>RH30</t>
  </si>
  <si>
    <t xml:space="preserve">Vanity Desk Leg </t>
  </si>
  <si>
    <t>Transitional Angle Base</t>
  </si>
  <si>
    <t>TAB12FHDL</t>
  </si>
  <si>
    <t>Transitional Angled Base</t>
  </si>
  <si>
    <t>TAB12FHDR</t>
  </si>
  <si>
    <t>Hardware</t>
  </si>
  <si>
    <t>Charleston Saddle</t>
  </si>
  <si>
    <t>Charleston Cherry</t>
  </si>
  <si>
    <t>Shaker White</t>
  </si>
  <si>
    <t>York Chocolate</t>
  </si>
  <si>
    <t>Bristol Chocolate</t>
  </si>
  <si>
    <t>Charleston Antique White</t>
  </si>
  <si>
    <t>Charleston Toffee</t>
  </si>
  <si>
    <t>Madison Chocolate</t>
  </si>
  <si>
    <t>Madison Toffee</t>
  </si>
  <si>
    <t>York Antique White</t>
  </si>
  <si>
    <t>B12FHD</t>
  </si>
  <si>
    <t>B18FHD</t>
  </si>
  <si>
    <t>B24FHD</t>
  </si>
  <si>
    <t>AB24</t>
  </si>
  <si>
    <t>CSB36</t>
  </si>
  <si>
    <t>CSB42</t>
  </si>
  <si>
    <t>BLB36/39-L</t>
  </si>
  <si>
    <t>BLB36/39-R</t>
  </si>
  <si>
    <t>BLB42/45-L</t>
  </si>
  <si>
    <t>BLB42/45-R</t>
  </si>
  <si>
    <t>LS33</t>
  </si>
  <si>
    <t>LS36</t>
  </si>
  <si>
    <t>DB12-3</t>
  </si>
  <si>
    <t>DB15-3</t>
  </si>
  <si>
    <t>DB18-3</t>
  </si>
  <si>
    <t>DB21-3</t>
  </si>
  <si>
    <t>DB24-2</t>
  </si>
  <si>
    <t>DB24-3</t>
  </si>
  <si>
    <t>DB30-3</t>
  </si>
  <si>
    <t>DB36-2</t>
  </si>
  <si>
    <t>DB36-3</t>
  </si>
  <si>
    <t>DFB18-2</t>
  </si>
  <si>
    <t>U308424</t>
  </si>
  <si>
    <t>W1812BGFI</t>
  </si>
  <si>
    <t>W2112</t>
  </si>
  <si>
    <t>W2112BGFI</t>
  </si>
  <si>
    <t>W2124</t>
  </si>
  <si>
    <t>W2415</t>
  </si>
  <si>
    <t>W2418</t>
  </si>
  <si>
    <t>W2424</t>
  </si>
  <si>
    <t>BLW2730</t>
  </si>
  <si>
    <t>BLW2736</t>
  </si>
  <si>
    <t>BLW2742</t>
  </si>
  <si>
    <t>W3012BGFI</t>
  </si>
  <si>
    <t>W3312</t>
  </si>
  <si>
    <t>W331224</t>
  </si>
  <si>
    <t>W331824</t>
  </si>
  <si>
    <t>W332424</t>
  </si>
  <si>
    <t>W3612BGFI</t>
  </si>
  <si>
    <t>WDC2418</t>
  </si>
  <si>
    <t>WDC2436</t>
  </si>
  <si>
    <t>WM1530GDFI</t>
  </si>
  <si>
    <t>WM1536GDFI</t>
  </si>
  <si>
    <t>WM1542GDFI</t>
  </si>
  <si>
    <t>WM1830GDFI</t>
  </si>
  <si>
    <t>WM1836GDFI</t>
  </si>
  <si>
    <t>WM1842GDFI</t>
  </si>
  <si>
    <t>WM2430GDFI</t>
  </si>
  <si>
    <t>WM2436GDFI</t>
  </si>
  <si>
    <t>WM2442GDFI</t>
  </si>
  <si>
    <t>WM3030GDFI</t>
  </si>
  <si>
    <t>WM3036GDFI</t>
  </si>
  <si>
    <t>WM3042GDFI</t>
  </si>
  <si>
    <t>WM3630GDFI</t>
  </si>
  <si>
    <t>WM3636GDFI</t>
  </si>
  <si>
    <t>WM3642GDFI</t>
  </si>
  <si>
    <t>WMDC2430GDFI</t>
  </si>
  <si>
    <t>WMDC2436GDFI</t>
  </si>
  <si>
    <t>WMDC2442GDFI</t>
  </si>
  <si>
    <t>WMDC274215GDFI</t>
  </si>
  <si>
    <t>V2721</t>
  </si>
  <si>
    <t>V3021D-L</t>
  </si>
  <si>
    <t>V3021D-R</t>
  </si>
  <si>
    <t>V3621D-L</t>
  </si>
  <si>
    <t>V3621D-R</t>
  </si>
  <si>
    <t>VB4221</t>
  </si>
  <si>
    <t>VDB1221-3</t>
  </si>
  <si>
    <t>VDB1521-3</t>
  </si>
  <si>
    <t>VDB1821-3</t>
  </si>
  <si>
    <t>VDB2421-3</t>
  </si>
  <si>
    <t>VL188021</t>
  </si>
  <si>
    <t>VOL188021</t>
  </si>
  <si>
    <t>BB3x3</t>
  </si>
  <si>
    <t>BDD24</t>
  </si>
  <si>
    <t>BC1848</t>
  </si>
  <si>
    <t>BC1860</t>
  </si>
  <si>
    <t>BC3048</t>
  </si>
  <si>
    <t>BC3060</t>
  </si>
  <si>
    <t>BES24-L</t>
  </si>
  <si>
    <t>BES24-R</t>
  </si>
  <si>
    <t>DSK30/36</t>
  </si>
  <si>
    <t>MC1830</t>
  </si>
  <si>
    <t>MC2430</t>
  </si>
  <si>
    <t>MC3030</t>
  </si>
  <si>
    <t>MC3630</t>
  </si>
  <si>
    <t>MS3018</t>
  </si>
  <si>
    <t>RGH30</t>
  </si>
  <si>
    <t>RGH36</t>
  </si>
  <si>
    <t>SKIT24</t>
  </si>
  <si>
    <t>WDD30</t>
  </si>
  <si>
    <t>WDD36</t>
  </si>
  <si>
    <t>WDD42</t>
  </si>
  <si>
    <t>WDD630</t>
  </si>
  <si>
    <t>W3018PR</t>
  </si>
  <si>
    <t>W3018WR</t>
  </si>
  <si>
    <t>ALRM8</t>
  </si>
  <si>
    <t>AOCM8</t>
  </si>
  <si>
    <t>CB9x9</t>
  </si>
  <si>
    <t>COV8</t>
  </si>
  <si>
    <t>FBM8</t>
  </si>
  <si>
    <t>ICM8</t>
  </si>
  <si>
    <t>LCM8</t>
  </si>
  <si>
    <t>QR8</t>
  </si>
  <si>
    <t>TK8</t>
  </si>
  <si>
    <t>VA60</t>
  </si>
  <si>
    <t>UPLY2496</t>
  </si>
  <si>
    <t>UREP96</t>
  </si>
  <si>
    <t>BBPLY4296</t>
  </si>
  <si>
    <t>BS24</t>
  </si>
  <si>
    <t>WKIT30</t>
  </si>
  <si>
    <t>WKIT36</t>
  </si>
  <si>
    <t>WKIT42</t>
  </si>
  <si>
    <t>WS42</t>
  </si>
  <si>
    <t>PLY4296</t>
  </si>
  <si>
    <t>FF342</t>
  </si>
  <si>
    <t>WESR630</t>
  </si>
  <si>
    <t>WESR636</t>
  </si>
  <si>
    <t>WESR642</t>
  </si>
  <si>
    <t>OWF330</t>
  </si>
  <si>
    <t>OWF336</t>
  </si>
  <si>
    <t>OWF342</t>
  </si>
  <si>
    <t>OWF384</t>
  </si>
  <si>
    <t>OWF390</t>
  </si>
  <si>
    <t>OWF396</t>
  </si>
  <si>
    <t>BUN-C</t>
  </si>
  <si>
    <t>BUN-F</t>
  </si>
  <si>
    <t>PST-C</t>
  </si>
  <si>
    <t>PST-F</t>
  </si>
  <si>
    <t>SPST36-C</t>
  </si>
  <si>
    <t>SPST36-F</t>
  </si>
  <si>
    <t>SPST42-C</t>
  </si>
  <si>
    <t>SPST42-F</t>
  </si>
  <si>
    <t>Standard Bases</t>
  </si>
  <si>
    <t>Bottom Mouldings</t>
  </si>
  <si>
    <t>Corbels</t>
  </si>
  <si>
    <t>Decorative Legs</t>
  </si>
  <si>
    <t>Bun Feet</t>
  </si>
  <si>
    <t>Valances</t>
  </si>
  <si>
    <t>LRM8</t>
  </si>
  <si>
    <t>White Shaker Elite</t>
  </si>
  <si>
    <t>Bristol Antique White</t>
  </si>
  <si>
    <t>Total count:</t>
  </si>
  <si>
    <t>Total number of cabinets:</t>
  </si>
  <si>
    <t>Total weight (lbs.):</t>
  </si>
  <si>
    <t>Price of Cabinets:</t>
  </si>
  <si>
    <t>Wt.</t>
  </si>
  <si>
    <t>Angle Outside Corner Moulding</t>
  </si>
  <si>
    <t>Cove Crown Moulding</t>
  </si>
  <si>
    <t>Scribe Moulding</t>
  </si>
  <si>
    <t>CB9X9</t>
  </si>
  <si>
    <t>Single Door / Single Drawer Base Cabinets</t>
  </si>
  <si>
    <t>Double Door / Single Drawer Base Cabinets</t>
  </si>
  <si>
    <t>Double Door / Double Drawer Base Cabinets</t>
  </si>
  <si>
    <t>Base Full Height Door</t>
  </si>
  <si>
    <t>Rollout Tray</t>
  </si>
  <si>
    <t>Two Drawer Base Cabinet</t>
  </si>
  <si>
    <t>Blind LEFT Base Cabinet</t>
  </si>
  <si>
    <t>Blind RIGHT Base Cabinet</t>
  </si>
  <si>
    <t>Lazy Susan Corner Base Cabinet</t>
  </si>
  <si>
    <t>Corner Sink Base Cabinet</t>
  </si>
  <si>
    <t xml:space="preserve">Double Door Double False Drawer Sink Base </t>
  </si>
  <si>
    <t>Angle Base Cabinet</t>
  </si>
  <si>
    <t>Base End Shelf Left</t>
  </si>
  <si>
    <t>Base End Shelf Right</t>
  </si>
  <si>
    <t>Base Spice Drawer Cabinet</t>
  </si>
  <si>
    <t>Drawer File Base</t>
  </si>
  <si>
    <t>Single Door Wall Cabinet</t>
  </si>
  <si>
    <t>Double Door Wall Cabinet</t>
  </si>
  <si>
    <t>Range Hood Cover</t>
  </si>
  <si>
    <t>Refrigerator Wall Cabinet</t>
  </si>
  <si>
    <t>Wall Diagonal Corner Cabinet</t>
  </si>
  <si>
    <t>Single Door Beveled Glass Wall Cabinet</t>
  </si>
  <si>
    <t>Double Door Beveled Glass Wall Cabinet</t>
  </si>
  <si>
    <t>Single Door Glass Wall Cabinet</t>
  </si>
  <si>
    <t>Double Door Glass Wall Cabinet</t>
  </si>
  <si>
    <t>Wall Diagonal Glass Door Cabinet</t>
  </si>
  <si>
    <t>Wall Modification Kit</t>
  </si>
  <si>
    <t>Shelf Kit</t>
  </si>
  <si>
    <t>Microwave Shelf</t>
  </si>
  <si>
    <t>Microwave Wall Cabinet</t>
  </si>
  <si>
    <t>Wall End Angle Cabinet</t>
  </si>
  <si>
    <t>Wall End Shelf</t>
  </si>
  <si>
    <t>Wall Spice Drawer Cabinet</t>
  </si>
  <si>
    <t>Plate Rack</t>
  </si>
  <si>
    <t>Diagonal Top Of Counter Cabinet</t>
  </si>
  <si>
    <t>Two Door Pantry Cabinet</t>
  </si>
  <si>
    <t>Four Door Pantry Cabinet</t>
  </si>
  <si>
    <t>Four Door Tall Pantry Cabinet</t>
  </si>
  <si>
    <t>33" Oven Cabinet</t>
  </si>
  <si>
    <t>Double Door Vanity Base Cabinet</t>
  </si>
  <si>
    <t>Double Door Vanity Base</t>
  </si>
  <si>
    <t>Vanity Sink Base Combo Drawer Left</t>
  </si>
  <si>
    <t>Vanity Sink Base Combo Drawer Right</t>
  </si>
  <si>
    <t>Double Door / Double Drawer / False Drawer</t>
  </si>
  <si>
    <t>Three Drawer Vanity Base Cabinet</t>
  </si>
  <si>
    <t>Desk Knee Drawer</t>
  </si>
  <si>
    <t>Vanity Linen Cabinet</t>
  </si>
  <si>
    <t>Vanity Open Top Linen Cabinet</t>
  </si>
  <si>
    <t>Medicine Mirror Cabinet</t>
  </si>
  <si>
    <t>Book Case</t>
  </si>
  <si>
    <t>Bead Board Plywood</t>
  </si>
  <si>
    <t>Base Skin Plywood</t>
  </si>
  <si>
    <t>Universal Plywood</t>
  </si>
  <si>
    <t>Dishwasher Return Panel</t>
  </si>
  <si>
    <t>Universal Refrigerator Panel</t>
  </si>
  <si>
    <t>Base Decorative Door</t>
  </si>
  <si>
    <t>Decorative Door</t>
  </si>
  <si>
    <t>Batten Moulding</t>
  </si>
  <si>
    <t>Inside Corner Moulding</t>
  </si>
  <si>
    <t>Outside Corner Moulding</t>
  </si>
  <si>
    <t>Quarter Round Moulding</t>
  </si>
  <si>
    <t>Angle Crown Moulding</t>
  </si>
  <si>
    <t>Angle Light Rail Moulding</t>
  </si>
  <si>
    <t>Crown Moulding</t>
  </si>
  <si>
    <t>Large Crown Moulding</t>
  </si>
  <si>
    <t>Dentil Moulding for RCM4</t>
  </si>
  <si>
    <t>Rope Moulding</t>
  </si>
  <si>
    <t>Furniture Base Moulding</t>
  </si>
  <si>
    <t>Wall Filler</t>
  </si>
  <si>
    <t>Rosette Fluted Block</t>
  </si>
  <si>
    <t>Overlay Wall Filler</t>
  </si>
  <si>
    <t xml:space="preserve">Overlay Wall Filler </t>
  </si>
  <si>
    <t>Classic Leg Post</t>
  </si>
  <si>
    <t>Fluted Leg Post</t>
  </si>
  <si>
    <t>Classic Split Post Onlay</t>
  </si>
  <si>
    <t>Fluted Split Post Onlay</t>
  </si>
  <si>
    <t>Classic Bun Feet</t>
  </si>
  <si>
    <t>Fluted Bun Feet</t>
  </si>
  <si>
    <t>Arched Valance</t>
  </si>
  <si>
    <t>Cabinet-1
Non-cabinet-0:</t>
  </si>
  <si>
    <t>Assembly count:</t>
  </si>
  <si>
    <t>Full Height Door Bases</t>
  </si>
  <si>
    <t>Roll Out Shelves</t>
  </si>
  <si>
    <t>Specialty Bases</t>
  </si>
  <si>
    <t>Single Door Walls</t>
  </si>
  <si>
    <t>Double Door Walls</t>
  </si>
  <si>
    <t>Bridge Walls</t>
  </si>
  <si>
    <t>Range Hoods</t>
  </si>
  <si>
    <t>Refrigerator Walls</t>
  </si>
  <si>
    <t>Corner Walls</t>
  </si>
  <si>
    <t>Glass Door Walls</t>
  </si>
  <si>
    <t>Wall Modification Kits</t>
  </si>
  <si>
    <t>Microwave Walls</t>
  </si>
  <si>
    <t>Specialty Walls</t>
  </si>
  <si>
    <t>Universal Ovens</t>
  </si>
  <si>
    <t>Vanity Sink Bases</t>
  </si>
  <si>
    <t>Vanity Sink Drawer Bases</t>
  </si>
  <si>
    <t>Vanity Drawer Bases</t>
  </si>
  <si>
    <t>Vanity Linen &amp; Medicine Cabinets</t>
  </si>
  <si>
    <t>Book Cases</t>
  </si>
  <si>
    <t>Finished Plywood Panels</t>
  </si>
  <si>
    <t>End Panels</t>
  </si>
  <si>
    <t>Decorative Doors</t>
  </si>
  <si>
    <t>Trims</t>
  </si>
  <si>
    <t>Top Mouldings</t>
  </si>
  <si>
    <t>Asmbly Ct</t>
  </si>
  <si>
    <t>Asmb Ct</t>
  </si>
  <si>
    <t>Asmly Ct.</t>
  </si>
  <si>
    <t>Or mail us at:</t>
  </si>
  <si>
    <t>Additional Services and Special Project Pricing Available</t>
  </si>
  <si>
    <t>Light Rail Moulding</t>
  </si>
  <si>
    <t>Fax # (205) 349 2571</t>
  </si>
  <si>
    <t>W301815</t>
  </si>
  <si>
    <t>W302415</t>
  </si>
  <si>
    <t>Assembly Required</t>
  </si>
  <si>
    <t>Cabinet Count</t>
  </si>
  <si>
    <t>Assembly Count</t>
  </si>
  <si>
    <t>Lbs. e.</t>
  </si>
  <si>
    <t>Wall 30x12''</t>
  </si>
  <si>
    <t>Wall 36x12''</t>
  </si>
  <si>
    <t>Wall 39x12''</t>
  </si>
  <si>
    <t>Wall 30x15''</t>
  </si>
  <si>
    <t>Wall 36x15''</t>
  </si>
  <si>
    <t>Wall 36x15x24''</t>
  </si>
  <si>
    <t>Wall 39x15''</t>
  </si>
  <si>
    <t>Wall 30x18''</t>
  </si>
  <si>
    <t>Wall 30x18x15''</t>
  </si>
  <si>
    <t>Wall 36x18''</t>
  </si>
  <si>
    <t>Wall 36x18x24''</t>
  </si>
  <si>
    <t>Wall 39x18''</t>
  </si>
  <si>
    <t>Wall 30x21''</t>
  </si>
  <si>
    <t>Wall 30x24''</t>
  </si>
  <si>
    <t>Wall 30x24x15''</t>
  </si>
  <si>
    <t>Wall 36x24''</t>
  </si>
  <si>
    <t>Wall 36x24x24''</t>
  </si>
  <si>
    <t>Wall 39x24''</t>
  </si>
  <si>
    <t>Wall 9x30''</t>
  </si>
  <si>
    <t>Wall 12x30''</t>
  </si>
  <si>
    <t>Wall 15x30''</t>
  </si>
  <si>
    <t>Wall 18x30''</t>
  </si>
  <si>
    <t>Wall 21x30''</t>
  </si>
  <si>
    <t>Wall 24x30''</t>
  </si>
  <si>
    <t>Wall 27x30''</t>
  </si>
  <si>
    <t>Wall 30x30''</t>
  </si>
  <si>
    <t>W303015</t>
  </si>
  <si>
    <t>Wall 30x30x15''</t>
  </si>
  <si>
    <t>Wall 33x30''</t>
  </si>
  <si>
    <t>Wall 36x30''</t>
  </si>
  <si>
    <t>Wall 39x30''</t>
  </si>
  <si>
    <t>Wall 42x30''</t>
  </si>
  <si>
    <t>Wall Blind Corner 30x30''</t>
  </si>
  <si>
    <t>Wall Blind Corner 36x30''</t>
  </si>
  <si>
    <t>Diagonal Corner Wall 24x30x12''</t>
  </si>
  <si>
    <t>Wall 9x36''</t>
  </si>
  <si>
    <t>Wall 12x36''</t>
  </si>
  <si>
    <t>Wall 15x36''</t>
  </si>
  <si>
    <t>Wall 18x36''</t>
  </si>
  <si>
    <t>Wall 33x36''</t>
  </si>
  <si>
    <t>Wall 21x36''</t>
  </si>
  <si>
    <t>Wall 24x36''</t>
  </si>
  <si>
    <t>Wall 27x36''</t>
  </si>
  <si>
    <t>Wall 30x36''</t>
  </si>
  <si>
    <t>Wall 36x36''</t>
  </si>
  <si>
    <t>Wall 39x36''</t>
  </si>
  <si>
    <t>Wall Blind Corner 30x36''</t>
  </si>
  <si>
    <t>Wall Blind Corner 36x36''</t>
  </si>
  <si>
    <t>Diagonal Corner Wall 24x36x12''</t>
  </si>
  <si>
    <t>Diagonal Corner Wall 27x36x15''</t>
  </si>
  <si>
    <t>Wall 9x42''</t>
  </si>
  <si>
    <t>Wall 12x42''</t>
  </si>
  <si>
    <t>Wall 15x42''</t>
  </si>
  <si>
    <t>Wall 18x42''</t>
  </si>
  <si>
    <t>Wall 21x42''</t>
  </si>
  <si>
    <t>Wall 24x42''</t>
  </si>
  <si>
    <t>Wall 27x42''</t>
  </si>
  <si>
    <t>Wall 30x42''</t>
  </si>
  <si>
    <t>Wall 33x42''</t>
  </si>
  <si>
    <t>Wall 36x42''</t>
  </si>
  <si>
    <t>Wall Blind Corner 30x42''</t>
  </si>
  <si>
    <t>Wall Blind Corner 36x42''</t>
  </si>
  <si>
    <t>Diagonal Corner Wall 24x42x12''</t>
  </si>
  <si>
    <t>Diagonal Corner Wall 27x42x15''</t>
  </si>
  <si>
    <t>Single Oven 33x84x24''</t>
  </si>
  <si>
    <t>Single Oven 33x90x24''</t>
  </si>
  <si>
    <t>Single Oven 33x96x24''</t>
  </si>
  <si>
    <t>Valance Arched 36''</t>
  </si>
  <si>
    <t>Valance Arched 48''</t>
  </si>
  <si>
    <t>Utility 18x90x24''</t>
  </si>
  <si>
    <t>Utility 18x96x24''</t>
  </si>
  <si>
    <t>Utility 24x90x24''</t>
  </si>
  <si>
    <t>Utility 24x96x24''</t>
  </si>
  <si>
    <t>Utility 30x90x24''</t>
  </si>
  <si>
    <t>Utility 30x96x24''</t>
  </si>
  <si>
    <t>Base Tray 9''</t>
  </si>
  <si>
    <t>Base 12''</t>
  </si>
  <si>
    <t>Base 12'' Full Height Door</t>
  </si>
  <si>
    <t>Base 15''</t>
  </si>
  <si>
    <t>B15FHD</t>
  </si>
  <si>
    <t>Base 15'' Full Height Door</t>
  </si>
  <si>
    <t>Base 18''</t>
  </si>
  <si>
    <t>Base 18'' Full Height Door</t>
  </si>
  <si>
    <t>Base 21''</t>
  </si>
  <si>
    <t>B21FHD</t>
  </si>
  <si>
    <t>Base 21'' Full Height Door</t>
  </si>
  <si>
    <t>Base 24''</t>
  </si>
  <si>
    <t>Base 24'' Full Height Door</t>
  </si>
  <si>
    <t>Base 27''</t>
  </si>
  <si>
    <t>B27FHD</t>
  </si>
  <si>
    <t>Base 27'' Full Height Door</t>
  </si>
  <si>
    <t>Base 30''</t>
  </si>
  <si>
    <t>B30FHD</t>
  </si>
  <si>
    <t>Base 30'' Full Height Door</t>
  </si>
  <si>
    <t>Base 33''</t>
  </si>
  <si>
    <t>B33FHD</t>
  </si>
  <si>
    <t>Base 33'' Full Height Door</t>
  </si>
  <si>
    <t>Base 36''</t>
  </si>
  <si>
    <t>B36FHD</t>
  </si>
  <si>
    <t>Base 36'' Full Height Door</t>
  </si>
  <si>
    <t>Base 39''</t>
  </si>
  <si>
    <t>B39FHD</t>
  </si>
  <si>
    <t>Base 39'' Full Height Door</t>
  </si>
  <si>
    <t>Base 42''</t>
  </si>
  <si>
    <t>B42FHD</t>
  </si>
  <si>
    <t>Base 42'' Full Height Door</t>
  </si>
  <si>
    <t>3 Drawer Base 12''</t>
  </si>
  <si>
    <t>3 Drawer Base 15''</t>
  </si>
  <si>
    <t>3 Drawer Base 18''</t>
  </si>
  <si>
    <t>3 Drawer Base 21''</t>
  </si>
  <si>
    <t>3 Drawer Base 24''</t>
  </si>
  <si>
    <t>3 Drawer Base 27''</t>
  </si>
  <si>
    <t>3 Drawer Base 30''</t>
  </si>
  <si>
    <t>3 Drawer Base 36''</t>
  </si>
  <si>
    <t>Peninsula Base 30''</t>
  </si>
  <si>
    <t>Peninsula Base 36''</t>
  </si>
  <si>
    <t>Sink Base 24''</t>
  </si>
  <si>
    <t>Sink Base 27''</t>
  </si>
  <si>
    <t>Sink Base 30''</t>
  </si>
  <si>
    <t>Sink Base 33''</t>
  </si>
  <si>
    <t>Sink Base 36''</t>
  </si>
  <si>
    <t>Sink Base 39''</t>
  </si>
  <si>
    <t>Sink Base 42''</t>
  </si>
  <si>
    <t>Sink Base Floor 42x42''</t>
  </si>
  <si>
    <t>Diagonal Corner Sink Front 42''</t>
  </si>
  <si>
    <t>Blind Base Corner 36''</t>
  </si>
  <si>
    <t>Blind Base Corner 39''</t>
  </si>
  <si>
    <t>Blind Base Corner 42''</t>
  </si>
  <si>
    <t>Blind Base Corner 45''</t>
  </si>
  <si>
    <t>Desk File Drawer 18x29.5x21''</t>
  </si>
  <si>
    <t>WPO930</t>
  </si>
  <si>
    <t>Wall 9x30'' with pull out</t>
  </si>
  <si>
    <t>WPO1230</t>
  </si>
  <si>
    <t>Wall 12x30'' with pull out</t>
  </si>
  <si>
    <t>WPO936</t>
  </si>
  <si>
    <t>Wall 9x36'' with pull out</t>
  </si>
  <si>
    <t>WPO1236</t>
  </si>
  <si>
    <t>Wall 12x36'' with pull out</t>
  </si>
  <si>
    <t>WPO942</t>
  </si>
  <si>
    <t>Wall 9x42'' with pull out</t>
  </si>
  <si>
    <t>WPO1242</t>
  </si>
  <si>
    <t>Wall 12x42'' with pull out</t>
  </si>
  <si>
    <t>BTPO9</t>
  </si>
  <si>
    <t>Base 9'' Full Height Door with pull out</t>
  </si>
  <si>
    <t>BPO9</t>
  </si>
  <si>
    <t>BPO12</t>
  </si>
  <si>
    <t>Base 12'' Full Height Door with pull out</t>
  </si>
  <si>
    <t>BPO15</t>
  </si>
  <si>
    <t>Base 15'' Full Height Door with pull out</t>
  </si>
  <si>
    <t>WFPO330</t>
  </si>
  <si>
    <t>Wall filler pull out F330</t>
  </si>
  <si>
    <t>WFPO336</t>
  </si>
  <si>
    <t>Wall filler pull out F336</t>
  </si>
  <si>
    <t>WFPO342</t>
  </si>
  <si>
    <t>Wall filler pull out F342</t>
  </si>
  <si>
    <t>WFPO630</t>
  </si>
  <si>
    <t>Wall filler pull out F630</t>
  </si>
  <si>
    <t>WFPO636</t>
  </si>
  <si>
    <t>Wall filler pull out F636</t>
  </si>
  <si>
    <t>WFPO642</t>
  </si>
  <si>
    <t>Wall filler pull out F642</t>
  </si>
  <si>
    <t>BFPO3</t>
  </si>
  <si>
    <t>3" Base filler pull out</t>
  </si>
  <si>
    <t>BFPO6</t>
  </si>
  <si>
    <t>6" Base filler pull out</t>
  </si>
  <si>
    <t>S1296</t>
  </si>
  <si>
    <t>Shelving 12x96''</t>
  </si>
  <si>
    <t>Shelving 24x96''</t>
  </si>
  <si>
    <t>Vanity Knee Drawer 36''</t>
  </si>
  <si>
    <t>LT189021</t>
  </si>
  <si>
    <t>Linen Tower 18x90x21"</t>
  </si>
  <si>
    <t>LT249021</t>
  </si>
  <si>
    <t>Linen Tower 24x90x21"</t>
  </si>
  <si>
    <t>LT309021</t>
  </si>
  <si>
    <t>Linen Tower 30x90x21"</t>
  </si>
  <si>
    <t>LT189621</t>
  </si>
  <si>
    <t>Linen Tower 18x96x21"</t>
  </si>
  <si>
    <t>LT249621</t>
  </si>
  <si>
    <t>Linen Tower 24x96x21"</t>
  </si>
  <si>
    <t>LT309621</t>
  </si>
  <si>
    <t>Linen Tower 30x96x21"</t>
  </si>
  <si>
    <t>Wall Wine Rack Cabinet 24x30''</t>
  </si>
  <si>
    <t>Wall Wine Rack Cabinet 36x18''</t>
  </si>
  <si>
    <t>MO303312</t>
  </si>
  <si>
    <t>Freestanding Microwave Oven 30x33x12''</t>
  </si>
  <si>
    <t>MO303612</t>
  </si>
  <si>
    <t>Freestanding Microwave Oven 30x36x12''</t>
  </si>
  <si>
    <t>MO304212</t>
  </si>
  <si>
    <t>Freestanding Microwave Oven 30x42x12''</t>
  </si>
  <si>
    <t>MO303321</t>
  </si>
  <si>
    <t>Built In Microwave Oven 30x33x21''</t>
  </si>
  <si>
    <t>MO303621</t>
  </si>
  <si>
    <t>Built In Microwave Oven 30x36x21''</t>
  </si>
  <si>
    <t>MO304221</t>
  </si>
  <si>
    <t>Built In Microwave Oven 30x42x21''</t>
  </si>
  <si>
    <t>Desk Organizer 30''</t>
  </si>
  <si>
    <t>Desk Organizer 36''</t>
  </si>
  <si>
    <t>DWH30</t>
  </si>
  <si>
    <t>Decorative Wood Hood 36''</t>
  </si>
  <si>
    <t>DWH36</t>
  </si>
  <si>
    <t>DWH42</t>
  </si>
  <si>
    <t>Decorative Wood Hood 42''</t>
  </si>
  <si>
    <t>RG</t>
  </si>
  <si>
    <t>BWB18</t>
  </si>
  <si>
    <t>Base Waste Basket 18''</t>
  </si>
  <si>
    <t>Classic Decorative Leg</t>
  </si>
  <si>
    <t>Fluted Decorative Leg</t>
  </si>
  <si>
    <t>RS12</t>
  </si>
  <si>
    <t>Roll-Out Shelf-1 Tray for B12</t>
  </si>
  <si>
    <t>CSB33</t>
  </si>
  <si>
    <t>Corner Sink Base 33''</t>
  </si>
  <si>
    <t>Corner Sink Base 36''</t>
  </si>
  <si>
    <t>Corner Sink Base 33'' with Lazy Susan</t>
  </si>
  <si>
    <t>Corner Sink Base 36'' with Lazy Susan</t>
  </si>
  <si>
    <t>Corner Sink Base 36'' with Wood Lazy Susan</t>
  </si>
  <si>
    <t>Roll-Out Shelf-1 Tray for B15</t>
  </si>
  <si>
    <t>Roll-Out Shelf-1 Tray for B18</t>
  </si>
  <si>
    <t>Roll-Out Shelf-1 Tray for B21</t>
  </si>
  <si>
    <t>Roll-Out Shelf-1 Tray for B24</t>
  </si>
  <si>
    <t>Roll-Out Shelf-1 Tray for B27</t>
  </si>
  <si>
    <t>Roll-Out Shelf-1 Tray for B30</t>
  </si>
  <si>
    <t>Roll-Out Shelf-1 Tray for B33</t>
  </si>
  <si>
    <t>Roll-Out Shelf-1 Tray for B36</t>
  </si>
  <si>
    <t>URS30</t>
  </si>
  <si>
    <t>Utility Roll-Out Shelf for U30</t>
  </si>
  <si>
    <t>Vanity Base 15''</t>
  </si>
  <si>
    <t>Vanity Base 18''</t>
  </si>
  <si>
    <t>Vanity Base 21''</t>
  </si>
  <si>
    <t>Vanity Sink Base 21''</t>
  </si>
  <si>
    <t>Vanity Sink 24''</t>
  </si>
  <si>
    <t>Vanity Sink 27''</t>
  </si>
  <si>
    <t>Vanity Sink 30''</t>
  </si>
  <si>
    <t>VS33</t>
  </si>
  <si>
    <t>Vanity Sink 33''</t>
  </si>
  <si>
    <t>Vanity Sink 36''</t>
  </si>
  <si>
    <t>Vanity 3 Drawer Base 12''</t>
  </si>
  <si>
    <t>Vanity 3 Drawer Base 15''</t>
  </si>
  <si>
    <t>Vanity 3 Drawer Base 18''</t>
  </si>
  <si>
    <t>Vanity 3 Drawer Base 21''</t>
  </si>
  <si>
    <t>Vanity 3 Drawer Base 24''</t>
  </si>
  <si>
    <t>Vanity Sink Drawer Cabinet 36''</t>
  </si>
  <si>
    <t>Vanity Sink Drawer Cabinet 42''</t>
  </si>
  <si>
    <t>Vanity Sink Drawer Cabinet 48''</t>
  </si>
  <si>
    <t>Vanity Sink Drawer Cabinet 54''</t>
  </si>
  <si>
    <t>Tall Decorative End Panel 24x84'</t>
  </si>
  <si>
    <t>Tall Decorative End Panel 24x90''</t>
  </si>
  <si>
    <t>Tall Decorative End Panel 24x96''</t>
  </si>
  <si>
    <t>Bead Board Finished Panel Veneer 48x96''</t>
  </si>
  <si>
    <t>Base End Panel Veneer 1/2''</t>
  </si>
  <si>
    <t>Base End Panel Veneer 1.5''</t>
  </si>
  <si>
    <t>Base End Panel Veneer 3''</t>
  </si>
  <si>
    <t>FPV4848</t>
  </si>
  <si>
    <t>Finished Panel Veneer 48x48''</t>
  </si>
  <si>
    <t>Finished Panel Veneer 48x96''</t>
  </si>
  <si>
    <t>FPV4896NA</t>
  </si>
  <si>
    <t>Finished Panel Veneer 48x96'' Natural</t>
  </si>
  <si>
    <t>PLY4896NA</t>
  </si>
  <si>
    <t>1/2" Plywood 48x96" Natural</t>
  </si>
  <si>
    <t>BBFPV4848</t>
  </si>
  <si>
    <t>Bead Board Finished Panel Veneer 48x48''</t>
  </si>
  <si>
    <t>Refrigerator End Panel Veneer 24x96''</t>
  </si>
  <si>
    <t>REPV2496NA</t>
  </si>
  <si>
    <t>REPV2796</t>
  </si>
  <si>
    <t>Refrigerator End Panel Veneer 27x96''</t>
  </si>
  <si>
    <t>REPV3096</t>
  </si>
  <si>
    <t>Refrigerator End Panel Veneer 30x96''</t>
  </si>
  <si>
    <t>Wall Decorative End Panel 30''</t>
  </si>
  <si>
    <t>Wall Decorative End Panel 36''</t>
  </si>
  <si>
    <t>Wall Decorative End Panel 42''</t>
  </si>
  <si>
    <t>Wall Skin Veneer 30''</t>
  </si>
  <si>
    <t>Wall Skin Veneer 36''</t>
  </si>
  <si>
    <t>Wall Skin Veneer 42''</t>
  </si>
  <si>
    <t>Universal Skin Veneer 96x24''</t>
  </si>
  <si>
    <t>BCW2460</t>
  </si>
  <si>
    <t>Bookcase Wall 24x60''</t>
  </si>
  <si>
    <t>BCW3060</t>
  </si>
  <si>
    <t>Bookcase Wall 30x60''</t>
  </si>
  <si>
    <t>BCW3660</t>
  </si>
  <si>
    <t>Bookcase Wall 36x60''</t>
  </si>
  <si>
    <t>WRC1818</t>
  </si>
  <si>
    <t>F330</t>
  </si>
  <si>
    <t>Filler 3x30''</t>
  </si>
  <si>
    <t>Filler 3x42''</t>
  </si>
  <si>
    <t>Filler 3x96''</t>
  </si>
  <si>
    <t>F630</t>
  </si>
  <si>
    <t>Filler 6x30''</t>
  </si>
  <si>
    <t>Filler 6x42''</t>
  </si>
  <si>
    <t>Filler 6x96''</t>
  </si>
  <si>
    <t>BAFFL</t>
  </si>
  <si>
    <t>Base Angle Fluted Filler 34'' LEFT</t>
  </si>
  <si>
    <t>BAFFR</t>
  </si>
  <si>
    <t>Base Angle Fluted Filler 34'' RIGHT</t>
  </si>
  <si>
    <t>Base Skin Veneer</t>
  </si>
  <si>
    <t>Fluted Filler 3x96"</t>
  </si>
  <si>
    <t>Fluted Filler 6x96''</t>
  </si>
  <si>
    <t>BLK33</t>
  </si>
  <si>
    <t>3x3 plinth</t>
  </si>
  <si>
    <t>BLK36</t>
  </si>
  <si>
    <t>3x6 plinth</t>
  </si>
  <si>
    <t>BLK63</t>
  </si>
  <si>
    <t>6x3 plinth</t>
  </si>
  <si>
    <t>BLK66</t>
  </si>
  <si>
    <t>6x6 plinth</t>
  </si>
  <si>
    <t>Scribe Moulding 3/4''</t>
  </si>
  <si>
    <t>SCRW</t>
  </si>
  <si>
    <t>Scribe Moulding Tall1-1/4''</t>
  </si>
  <si>
    <t>Outside Corner Moulding 3/4''</t>
  </si>
  <si>
    <t>Crown Moulding 2 1/2''</t>
  </si>
  <si>
    <t>Insert Crown Moulding</t>
  </si>
  <si>
    <t>Cove Crown Molding</t>
  </si>
  <si>
    <t>Dentil Moulding 3/4''</t>
  </si>
  <si>
    <t>Rope Moulding 3/4''</t>
  </si>
  <si>
    <t>CLRM</t>
  </si>
  <si>
    <t>Classic Light Rail Moulding</t>
  </si>
  <si>
    <t>Crown Moulding 1 3/4''</t>
  </si>
  <si>
    <t>Batten Moulding 3/4''</t>
  </si>
  <si>
    <t>SHOE</t>
  </si>
  <si>
    <t>Shoe Moulding 3/4''</t>
  </si>
  <si>
    <t>Touch-up kit</t>
  </si>
  <si>
    <t>Shaker Saddle</t>
  </si>
  <si>
    <t>Wall Wine Rack Cabinet 18x18''</t>
  </si>
  <si>
    <t>Route for Glass (glass not included)</t>
  </si>
  <si>
    <t>W4836</t>
  </si>
  <si>
    <t>W4842</t>
  </si>
  <si>
    <t>VDDB42</t>
  </si>
  <si>
    <t>VDDB48</t>
  </si>
  <si>
    <t>VDDB60</t>
  </si>
  <si>
    <t>VSDB60</t>
  </si>
  <si>
    <t>Vanity Double Drawer Base Cabinet</t>
  </si>
  <si>
    <t>Vanity Double Sink Base Cabinet</t>
  </si>
  <si>
    <t>Vanity Double Drawer Base</t>
  </si>
  <si>
    <t>Vanity Double Sink Base</t>
  </si>
  <si>
    <t>White Slab Shaker</t>
  </si>
  <si>
    <t>Shaker Espresso</t>
  </si>
  <si>
    <t>Shaker Grey</t>
  </si>
  <si>
    <t>Wellsboro Mocha</t>
  </si>
  <si>
    <t>Shaker Cinnamon</t>
  </si>
  <si>
    <t>971A9700</t>
  </si>
  <si>
    <t>3832EC2G22</t>
  </si>
  <si>
    <t>Convert any hinge to soft closing</t>
  </si>
  <si>
    <t>Upgrade glides to soft closing full extension</t>
  </si>
  <si>
    <t>30\ H Blind Corner Wall Cabinets</t>
  </si>
  <si>
    <t>36\ H Blind Corner Wall Cabinets</t>
  </si>
  <si>
    <t>42\ H Blind Corner Wall Cabinets</t>
  </si>
  <si>
    <r>
      <t xml:space="preserve">Pricing from $105/ft to $195/ft
Per foot pricing includes </t>
    </r>
    <r>
      <rPr>
        <b/>
        <sz val="10"/>
        <color theme="5" tint="-0.24994659260841701"/>
        <rFont val="Calibri"/>
        <family val="2"/>
        <scheme val="minor"/>
      </rPr>
      <t>both wall &amp; base</t>
    </r>
    <r>
      <rPr>
        <b/>
        <sz val="10"/>
        <color theme="1"/>
        <rFont val="Calibri"/>
        <family val="2"/>
        <scheme val="minor"/>
      </rPr>
      <t xml:space="preserve"> cabinets
(cabinets only, flat-packed)</t>
    </r>
  </si>
  <si>
    <t>Thousands of cabinets for delivery in approximately 1 to 2 weeks</t>
  </si>
  <si>
    <t>V6021D</t>
  </si>
  <si>
    <t>V6021DD</t>
  </si>
  <si>
    <t>KD30</t>
  </si>
  <si>
    <t>WEP36</t>
  </si>
  <si>
    <t>WDP1230</t>
  </si>
  <si>
    <t>WDP1236</t>
  </si>
  <si>
    <t>WDP1242</t>
  </si>
  <si>
    <t>BDP24</t>
  </si>
  <si>
    <t>FBP3696</t>
  </si>
  <si>
    <t>RP90</t>
  </si>
  <si>
    <t>TF390</t>
  </si>
  <si>
    <t>WF336</t>
  </si>
  <si>
    <t>WF630</t>
  </si>
  <si>
    <t>WF642</t>
  </si>
  <si>
    <t>WF342</t>
  </si>
  <si>
    <t>WF336F</t>
  </si>
  <si>
    <t>WF342F</t>
  </si>
  <si>
    <t>BF6</t>
  </si>
  <si>
    <t>CMF</t>
  </si>
  <si>
    <t>BCM8</t>
  </si>
  <si>
    <t>5BPO</t>
  </si>
  <si>
    <t>3BFP</t>
  </si>
  <si>
    <t>6BFP</t>
  </si>
  <si>
    <t>3WFP30</t>
  </si>
  <si>
    <t>6WFP30</t>
  </si>
  <si>
    <t>3WFP36</t>
  </si>
  <si>
    <t>6WFP36</t>
  </si>
  <si>
    <t>V182190</t>
  </si>
  <si>
    <t>WP189024</t>
  </si>
  <si>
    <t>WP249024</t>
  </si>
  <si>
    <t>OC3084</t>
  </si>
  <si>
    <t>OC3090</t>
  </si>
  <si>
    <t>OC3096</t>
  </si>
  <si>
    <t>OC3390</t>
  </si>
  <si>
    <t>WR3615</t>
  </si>
  <si>
    <t>WDC273615</t>
  </si>
  <si>
    <t>W3621</t>
  </si>
  <si>
    <t xml:space="preserve">33" x 12" Wall Cabinet - 2 door </t>
  </si>
  <si>
    <t xml:space="preserve">36" x 12" Wall Cabinet - 2 door </t>
  </si>
  <si>
    <t xml:space="preserve">24" x 15" Wall Cabinet - 2 door </t>
  </si>
  <si>
    <t xml:space="preserve">33" x 15" Wall Cabinet - 2 door </t>
  </si>
  <si>
    <t>30" x 21" Wall Cabinet - 2 door</t>
  </si>
  <si>
    <t>36" x 21" Wall Cabinet - 2 door</t>
  </si>
  <si>
    <t>36" x 12" x 24" Wall Cabinet - 2 door</t>
  </si>
  <si>
    <t>36" x 24" x 24" Wall Cabinet - 2 door</t>
  </si>
  <si>
    <t>9" x 36" Wall Cabinet - 1 door</t>
  </si>
  <si>
    <t>12" x 36" Wall Cabinet - 1 door</t>
  </si>
  <si>
    <t>15" x 36" Wall Cabinet - 1 door</t>
  </si>
  <si>
    <t>18" x 36" Wall Cabinet - 1 door</t>
  </si>
  <si>
    <t>21" x 36" Wall Cabinet - 1 door</t>
  </si>
  <si>
    <t>24" x 36" Wall Cabinet - 2 door</t>
  </si>
  <si>
    <t>27" x 36" Wall Cabinet - 2 door</t>
  </si>
  <si>
    <t>30" x 36" Wall Cabinet - 2 door</t>
  </si>
  <si>
    <t>33" x 36" Wall Cabinet - 2 door</t>
  </si>
  <si>
    <t>36" x 36" Wall Cabinet - 2 door</t>
  </si>
  <si>
    <t>24" x 36" Wall Diagonal Corner</t>
  </si>
  <si>
    <t>27" x 36" x 15" deep Wall Diagonal Corner</t>
  </si>
  <si>
    <t>27" x 36" Wall Blind Corner</t>
  </si>
  <si>
    <t xml:space="preserve">36" x 15" Wine Rack </t>
  </si>
  <si>
    <t>9" Base Cabinet, 1 door</t>
  </si>
  <si>
    <t>42" Base Cabinet, 2 door, 1 drawer</t>
  </si>
  <si>
    <t>33" Sink Base, 1 header, 2 door</t>
  </si>
  <si>
    <t>12" Drawer Base, 1 small drawer, 2 big drawers</t>
  </si>
  <si>
    <t>15" Drawer Base, 1 small drawer, 2 big drawers</t>
  </si>
  <si>
    <t>18" Drawer Base, 1 small drawer, 2 big drawers</t>
  </si>
  <si>
    <t>21" Drawer Base, 1 small drawer, 2 big drawers</t>
  </si>
  <si>
    <t>24" Drawer Base, 1 small drawer, 2 big drawers</t>
  </si>
  <si>
    <t>30" Drawer Base, 1 small drawer, 2 big drawers</t>
  </si>
  <si>
    <t>30" Blind Corner Base, 1 door, 1 drawer, pulled from 36" to 39"</t>
  </si>
  <si>
    <t>18" x 84" wall pantry, 1 small door, 1 big door</t>
  </si>
  <si>
    <t>18" x 90" wall pantry, 1 small door, 1 big door</t>
  </si>
  <si>
    <t>18" x 96" wall pantry, 1 small door, 1 big door</t>
  </si>
  <si>
    <t>24" x 84" wall pantry, 2 small doors, 2 big doors</t>
  </si>
  <si>
    <t>24" x 90" wall pantry, 2 small doors, 2 big doors</t>
  </si>
  <si>
    <t>24" x 96" wall pantry, 2 small doors, 2 big doors</t>
  </si>
  <si>
    <t xml:space="preserve">30" x 84"  oven cabinet  </t>
  </si>
  <si>
    <t xml:space="preserve">30" x 90"  oven cabinet  </t>
  </si>
  <si>
    <t xml:space="preserve">30" x 96"  oven cabinet  </t>
  </si>
  <si>
    <t xml:space="preserve">33" x 90"  oven cabinet  </t>
  </si>
  <si>
    <t>Knee drawer, 30"</t>
  </si>
  <si>
    <t>Wall End Panel for 36" wall Cabinet</t>
  </si>
  <si>
    <t>Wall Door Panel</t>
  </si>
  <si>
    <t>Base Door Panel</t>
  </si>
  <si>
    <t>Finished Back Panel 36" x 96"</t>
  </si>
  <si>
    <t>Refrigerator Panel 90"</t>
  </si>
  <si>
    <t>Tall filler 3" x 90"</t>
  </si>
  <si>
    <t xml:space="preserve">Wall Filler 3" x 36"  </t>
  </si>
  <si>
    <t xml:space="preserve">Wall Filler 6" x 30"  </t>
  </si>
  <si>
    <t xml:space="preserve">Wall Filler 6" x 42"  </t>
  </si>
  <si>
    <t xml:space="preserve">Wall Filler 3" x 42"  </t>
  </si>
  <si>
    <t xml:space="preserve">Wall Fluted Filler 3" x 30"  </t>
  </si>
  <si>
    <t xml:space="preserve">Wall Fluted Filler 3" x 36"  </t>
  </si>
  <si>
    <t xml:space="preserve">Wall Fluted Filler 3" x 42"  </t>
  </si>
  <si>
    <t>6" Base Filler</t>
  </si>
  <si>
    <t>8' Royal Crown Molding</t>
  </si>
  <si>
    <t>8' Crown Molding (Shaker)</t>
  </si>
  <si>
    <t xml:space="preserve">8' base molding  </t>
  </si>
  <si>
    <t>Base cabinet spice pullout</t>
  </si>
  <si>
    <t>Linen Cabinet 18" wide x 21" deep x 84" high</t>
  </si>
  <si>
    <t>Linen Cabinet 18" wide x 21" deep x 90" high</t>
  </si>
  <si>
    <t>Vanity 60" x 21" x 34.5" high with drawers</t>
  </si>
  <si>
    <t>Vanity double sink 60" x 21" x 34.5" high with drawers</t>
  </si>
  <si>
    <t>York Saddle</t>
  </si>
  <si>
    <t>12" &amp; 15" Wall Heights</t>
  </si>
  <si>
    <t>18" Wall Heights</t>
  </si>
  <si>
    <t>W1518</t>
  </si>
  <si>
    <t>W1818</t>
  </si>
  <si>
    <t>W2118</t>
  </si>
  <si>
    <t>W2718</t>
  </si>
  <si>
    <t>CW2418</t>
  </si>
  <si>
    <t>CW2718-15</t>
  </si>
  <si>
    <t>24" Wall Heights</t>
  </si>
  <si>
    <t>B24 - Full Height Door</t>
  </si>
  <si>
    <t>B30 ROT</t>
  </si>
  <si>
    <t>B36 ROT</t>
  </si>
  <si>
    <t>DB12 - 3 Drawers</t>
  </si>
  <si>
    <t>DB15 - 3 Drawers</t>
  </si>
  <si>
    <t>DB18 - 3 Drawers</t>
  </si>
  <si>
    <t>DB24 - 3 Drawers</t>
  </si>
  <si>
    <t>DB30 - 2 Drawers</t>
  </si>
  <si>
    <t>DB30 - 3 Drawers</t>
  </si>
  <si>
    <t>DB36 - 3 Drawers</t>
  </si>
  <si>
    <t>WEC121230</t>
  </si>
  <si>
    <t>WEC121236</t>
  </si>
  <si>
    <t>WEC121242</t>
  </si>
  <si>
    <t>TAB12FHD - LEFT</t>
  </si>
  <si>
    <t>TAB12FHD - RIGHT</t>
  </si>
  <si>
    <t>Wall 3 Drawer Cabinet</t>
  </si>
  <si>
    <t>DWR2454-15</t>
  </si>
  <si>
    <t>TRB18-FH-2 (2 Cans)</t>
  </si>
  <si>
    <t>Trash Can Conv Kit</t>
  </si>
  <si>
    <t>Cooking Center Cabinet</t>
  </si>
  <si>
    <t>File Drawer Base Desk Cabinet</t>
  </si>
  <si>
    <t>Raised Panel 42"</t>
  </si>
  <si>
    <t>TEP1.5x108</t>
  </si>
  <si>
    <t>TEP.75x30x96 Banded</t>
  </si>
  <si>
    <t>DREP24x84</t>
  </si>
  <si>
    <t>DREP24x90</t>
  </si>
  <si>
    <t>DREP24x96</t>
  </si>
  <si>
    <t>BP-48x96</t>
  </si>
  <si>
    <t>W1536/CW2436</t>
  </si>
  <si>
    <t>F396 Fluted</t>
  </si>
  <si>
    <t xml:space="preserve">Chamfer/Bevel 3x96 </t>
  </si>
  <si>
    <t>OLF330</t>
  </si>
  <si>
    <t>OLF336</t>
  </si>
  <si>
    <t>OLF342</t>
  </si>
  <si>
    <t>OLF630</t>
  </si>
  <si>
    <t>Bottom Edge Mold</t>
  </si>
  <si>
    <t>Corbel - Standard</t>
  </si>
  <si>
    <t>Batton Molding</t>
  </si>
  <si>
    <t>Soft-Close Hinge</t>
  </si>
  <si>
    <t>5-Piece Drawer Fronts</t>
  </si>
  <si>
    <t>B24/V24 - Set</t>
  </si>
  <si>
    <t>B27 - Set</t>
  </si>
  <si>
    <t>B27/V27 - Set</t>
  </si>
  <si>
    <t>B30/V30 - Set</t>
  </si>
  <si>
    <t>B33 - Set</t>
  </si>
  <si>
    <t>B36 - Set</t>
  </si>
  <si>
    <t>B30/SB30 - Set</t>
  </si>
  <si>
    <t>B33/SB33 - Set</t>
  </si>
  <si>
    <t>B36/SB36 - Set</t>
  </si>
  <si>
    <t>B42 - Set</t>
  </si>
  <si>
    <t>3DB12/VDB12 - Set</t>
  </si>
  <si>
    <t>3DB15/VDB15 - Set</t>
  </si>
  <si>
    <t>3DB18/VDB18 - Set</t>
  </si>
  <si>
    <t>3DB24 - Set</t>
  </si>
  <si>
    <t>2DB30 - Set</t>
  </si>
  <si>
    <t>3DB30 - Set</t>
  </si>
  <si>
    <t>3DB36 - Set</t>
  </si>
  <si>
    <t>CC30 - Set</t>
  </si>
  <si>
    <t>DDB18 - Set</t>
  </si>
  <si>
    <t>SB30 - Set</t>
  </si>
  <si>
    <t>SB33 - Set</t>
  </si>
  <si>
    <t>SB36 - Set</t>
  </si>
  <si>
    <t xml:space="preserve">DSB42 </t>
  </si>
  <si>
    <t>DWR15 - Set</t>
  </si>
  <si>
    <t>DWR18 - Set</t>
  </si>
  <si>
    <t>DWR24 - Set</t>
  </si>
  <si>
    <t>Oven Cabinet Drawer</t>
  </si>
  <si>
    <t>VBRDB30/VBLDB30 - Set</t>
  </si>
  <si>
    <t>VBRDB36/VBLDB36 - Set</t>
  </si>
  <si>
    <t>VBEDB48 - Set</t>
  </si>
  <si>
    <t>VSB36 - Set</t>
  </si>
  <si>
    <t>VSB42 - Set</t>
  </si>
  <si>
    <t>Single Weight (lbs.)</t>
  </si>
  <si>
    <t>Shaker Bourbon</t>
  </si>
  <si>
    <t>Bailey Espresso</t>
  </si>
  <si>
    <t>Total Quantity of doors:</t>
  </si>
  <si>
    <t>Total:</t>
  </si>
  <si>
    <t>Standard Wall Cabinets, 12" D, 1 Door</t>
  </si>
  <si>
    <t>Standard Wall Cabinets, 12" D, 2 Doors</t>
  </si>
  <si>
    <t>Wall Bridge Cabinets, 12" D, 2 Doors</t>
  </si>
  <si>
    <t>W3014</t>
  </si>
  <si>
    <t>Refrigerator Cabinets, 2 Doors</t>
  </si>
  <si>
    <t>W331524</t>
  </si>
  <si>
    <t>Diagonal Wall Cabinets - Glass Door Can Be Purchased Separately</t>
  </si>
  <si>
    <t>Blind Wall Cabinets, Can Be Pulled Up To 30"</t>
  </si>
  <si>
    <t>WEA1230</t>
  </si>
  <si>
    <t>WEA1236</t>
  </si>
  <si>
    <t>WEA1242</t>
  </si>
  <si>
    <t>Wall Microwave Cabinets - 2 Doors At The Top, Shelf At The Bottom</t>
  </si>
  <si>
    <t>WES0930</t>
  </si>
  <si>
    <t>WES0936</t>
  </si>
  <si>
    <t>WES0942</t>
  </si>
  <si>
    <t>WH3024</t>
  </si>
  <si>
    <t>WH3624</t>
  </si>
  <si>
    <t>WR3612</t>
  </si>
  <si>
    <t>GR30</t>
  </si>
  <si>
    <t>GR36</t>
  </si>
  <si>
    <t>Wall Plate Rack</t>
  </si>
  <si>
    <t>PR3615</t>
  </si>
  <si>
    <t>Full Height Bases - 1 Door</t>
  </si>
  <si>
    <t>TB06</t>
  </si>
  <si>
    <t>TB09</t>
  </si>
  <si>
    <t>Standard Base Cabinets</t>
  </si>
  <si>
    <t>NCSB36</t>
  </si>
  <si>
    <t>Drawer Bases - 3 Drawer</t>
  </si>
  <si>
    <t>Lazy Susan With Shelves With Wood Turn Table</t>
  </si>
  <si>
    <t>Blind Base Cabinets</t>
  </si>
  <si>
    <t>Specialty Base Cabinets, 34 1/2" Tall</t>
  </si>
  <si>
    <t>BWR6</t>
  </si>
  <si>
    <t>BWR12</t>
  </si>
  <si>
    <t>BSR09</t>
  </si>
  <si>
    <t>BWBK18</t>
  </si>
  <si>
    <t>WP1884</t>
  </si>
  <si>
    <t>WP1890</t>
  </si>
  <si>
    <t>WP1896</t>
  </si>
  <si>
    <t>WP2484</t>
  </si>
  <si>
    <t>WP2490</t>
  </si>
  <si>
    <t>WP2496</t>
  </si>
  <si>
    <t>WP3084</t>
  </si>
  <si>
    <t>WP3090</t>
  </si>
  <si>
    <t>WP3096</t>
  </si>
  <si>
    <t>Oven Cabinets, 2 Doors, 1 Drawer</t>
  </si>
  <si>
    <t>Vanity Utility Cabinet</t>
  </si>
  <si>
    <t>VLC1884</t>
  </si>
  <si>
    <t>Knee Drawer - Works with both bath depth and kitchen depth cabinets</t>
  </si>
  <si>
    <t>DD24</t>
  </si>
  <si>
    <t>DD30</t>
  </si>
  <si>
    <t>DD36</t>
  </si>
  <si>
    <t>WEPS1230</t>
  </si>
  <si>
    <t>WEPS1236</t>
  </si>
  <si>
    <t>WEPS1242</t>
  </si>
  <si>
    <t>BP9636</t>
  </si>
  <si>
    <t>BP4896</t>
  </si>
  <si>
    <t>RRP84</t>
  </si>
  <si>
    <t>RRP90</t>
  </si>
  <si>
    <t>RRP96</t>
  </si>
  <si>
    <t>DWR</t>
  </si>
  <si>
    <t>WF330</t>
  </si>
  <si>
    <t>3 Inch Wide Fillers - 30"</t>
  </si>
  <si>
    <t>3 Inch Wide Fillers - 36"</t>
  </si>
  <si>
    <t>3 Inch Wide Fillers - 42"</t>
  </si>
  <si>
    <t>WF396</t>
  </si>
  <si>
    <t>3 Inch Wide Fillers - 96"</t>
  </si>
  <si>
    <t>6 Inch Wide Fillers - 30"</t>
  </si>
  <si>
    <t>WF636</t>
  </si>
  <si>
    <t>6 Inch Wide Fillers - 36"</t>
  </si>
  <si>
    <t>6 Inch Wide Fillers - 42"</t>
  </si>
  <si>
    <t>WF696</t>
  </si>
  <si>
    <t>6 Inch Wide Fillers - 96"</t>
  </si>
  <si>
    <t>PCFF330</t>
  </si>
  <si>
    <t>Fluted Fillers - 30"</t>
  </si>
  <si>
    <t>PCFF342</t>
  </si>
  <si>
    <t>Fluted Fillers - 42"</t>
  </si>
  <si>
    <t>PCFF396</t>
  </si>
  <si>
    <t>Fluted Fillers - 96"</t>
  </si>
  <si>
    <t>WFC1530</t>
  </si>
  <si>
    <t>WFC1536</t>
  </si>
  <si>
    <t>WFC1542</t>
  </si>
  <si>
    <t>SBS203414</t>
  </si>
  <si>
    <t>WFD1230</t>
  </si>
  <si>
    <t>WFD1236</t>
  </si>
  <si>
    <t>WFD1242</t>
  </si>
  <si>
    <t>BFD12</t>
  </si>
  <si>
    <t>Base Decorative Doors - 12"</t>
  </si>
  <si>
    <t>BFD15</t>
  </si>
  <si>
    <t>Base Decorative Doors - 15"</t>
  </si>
  <si>
    <t>GRPO</t>
  </si>
  <si>
    <t>Onlay - Grape Shaped</t>
  </si>
  <si>
    <t>SP3*36</t>
  </si>
  <si>
    <t>SP3*36(A)</t>
  </si>
  <si>
    <t>VAS36</t>
  </si>
  <si>
    <t>VAS42</t>
  </si>
  <si>
    <t>VAS60</t>
  </si>
  <si>
    <t>CCM8</t>
  </si>
  <si>
    <t>RPM8</t>
  </si>
  <si>
    <t>TLR8</t>
  </si>
  <si>
    <t>OGM8</t>
  </si>
  <si>
    <t>4" Matching Toe Kick</t>
  </si>
  <si>
    <t>Glass Wall Mullion Doors- For Diagonal Wall Cabinets</t>
  </si>
  <si>
    <t>WMDC2430</t>
  </si>
  <si>
    <t>WMD1230</t>
  </si>
  <si>
    <t>WMD1530</t>
  </si>
  <si>
    <t>WMD1830</t>
  </si>
  <si>
    <t>WMD2130</t>
  </si>
  <si>
    <t>WMD1236</t>
  </si>
  <si>
    <t>WMD1536</t>
  </si>
  <si>
    <t>WMD1836</t>
  </si>
  <si>
    <t>WMD2136</t>
  </si>
  <si>
    <t>WMD1242</t>
  </si>
  <si>
    <t>WMD1542</t>
  </si>
  <si>
    <t>WMD1842</t>
  </si>
  <si>
    <t>WMD2142</t>
  </si>
  <si>
    <t>Total Number of Cabinets</t>
  </si>
  <si>
    <t>Manchester Antique White</t>
  </si>
  <si>
    <t>Manhattan Espresso</t>
  </si>
  <si>
    <t>Mediterranean Chocolate</t>
  </si>
  <si>
    <t>WM273012</t>
  </si>
  <si>
    <t>WM273612</t>
  </si>
  <si>
    <t>WM274212</t>
  </si>
  <si>
    <t>Short Grain Panel</t>
  </si>
  <si>
    <t>9"w, 30"h</t>
  </si>
  <si>
    <t>12"w, 30"h</t>
  </si>
  <si>
    <t>15"w, 30"h</t>
  </si>
  <si>
    <t>18"w, 30"h</t>
  </si>
  <si>
    <t>21"w, 30"h</t>
  </si>
  <si>
    <t>9"w, 36"h</t>
  </si>
  <si>
    <t>12"w, 36"h</t>
  </si>
  <si>
    <t>15"w, 36"h</t>
  </si>
  <si>
    <t>18"w, 36"h</t>
  </si>
  <si>
    <t>21"w, 36"h</t>
  </si>
  <si>
    <t>9"w, 42"h</t>
  </si>
  <si>
    <t>12"w, 42"h</t>
  </si>
  <si>
    <t>15"w, 42"h</t>
  </si>
  <si>
    <t>18"w, 42"h</t>
  </si>
  <si>
    <t>21"w, 42"h</t>
  </si>
  <si>
    <t>24"w, 30"h</t>
  </si>
  <si>
    <t>27"w, 30"h</t>
  </si>
  <si>
    <t>30"w, 30"h</t>
  </si>
  <si>
    <t>33"w, 30"h</t>
  </si>
  <si>
    <t>36"w, 30"h</t>
  </si>
  <si>
    <t>24"w, 36"h</t>
  </si>
  <si>
    <t>27"w, 36"h</t>
  </si>
  <si>
    <t>30"w, 36"h</t>
  </si>
  <si>
    <t>33"w, 36"h</t>
  </si>
  <si>
    <t>36"w, 36"h</t>
  </si>
  <si>
    <t>24"w, 42"h</t>
  </si>
  <si>
    <t>27"w, 42"h</t>
  </si>
  <si>
    <t>30"w, 42"h</t>
  </si>
  <si>
    <t>33"w, 42"h</t>
  </si>
  <si>
    <t>36"w, 42"h</t>
  </si>
  <si>
    <t>30"w, 12"h</t>
  </si>
  <si>
    <t>36"w, 12"h</t>
  </si>
  <si>
    <t>30"w, 14"h</t>
  </si>
  <si>
    <t>30"w, 15"h</t>
  </si>
  <si>
    <t>33"w, 15"h</t>
  </si>
  <si>
    <t>36"w, 15"h</t>
  </si>
  <si>
    <t>24"w, 18"h</t>
  </si>
  <si>
    <t>30"w, 18"h</t>
  </si>
  <si>
    <t>33"w, 18"h</t>
  </si>
  <si>
    <t>36"w, 18"h</t>
  </si>
  <si>
    <t>30"w, 24"h</t>
  </si>
  <si>
    <t>33"w, 24"h</t>
  </si>
  <si>
    <t>36"w, 24"h</t>
  </si>
  <si>
    <t>30"w, 27"h</t>
  </si>
  <si>
    <t>33"w, 15"h, 24"d</t>
  </si>
  <si>
    <t>33"w, 18"h, 24"d</t>
  </si>
  <si>
    <t>33"w, 24"h, 24"d</t>
  </si>
  <si>
    <t>36"w, 12"h, 24"d</t>
  </si>
  <si>
    <t>36"w, 15"h, 24"d</t>
  </si>
  <si>
    <t>36"w, 18"h, 24"d</t>
  </si>
  <si>
    <t>36"w, 24"h, 24"d</t>
  </si>
  <si>
    <t>WDC2730</t>
  </si>
  <si>
    <t>WDC2736</t>
  </si>
  <si>
    <t>WDC2742</t>
  </si>
  <si>
    <t>WDC243015</t>
  </si>
  <si>
    <t>24"w, 30"h, 15"d</t>
  </si>
  <si>
    <t>WDC243615</t>
  </si>
  <si>
    <t>24"w, 36"h, 15"d</t>
  </si>
  <si>
    <t>WDC244215</t>
  </si>
  <si>
    <t>24"w, 42"h, 15"d</t>
  </si>
  <si>
    <t>Angle Wall Cabinet, 12"d 1 Side, Flush With Wall On The Other</t>
  </si>
  <si>
    <t>Varying Depth End Of Run Wall Cabinet - 12"d 1 Side, 6"d On The Other</t>
  </si>
  <si>
    <t>30"w, 15"h, 12"d</t>
  </si>
  <si>
    <t>36"w, 12"h, 12"d</t>
  </si>
  <si>
    <t>36"w, 15"h, 12"d</t>
  </si>
  <si>
    <t>6"w</t>
  </si>
  <si>
    <t>9"w</t>
  </si>
  <si>
    <t>9"w, 34 1/2"h, 24"d, 1 Door, 1 Drawer</t>
  </si>
  <si>
    <t>12"w, 34 1/2"h, 24"d, 1 Door, 1 Drawer</t>
  </si>
  <si>
    <t>15"w, 34 1/2"h, 24"d, 1 Door, 1 Drawer</t>
  </si>
  <si>
    <t>18"w, 34 1/2"h, 24"d, 1 Door, 1 Drawer</t>
  </si>
  <si>
    <t>21"w, 34 1/2"h, 24"d, 1 Door, 1 Drawer</t>
  </si>
  <si>
    <t>24"w, 34 1/2"h, 24"d, 2 Doors, 1 Drawers</t>
  </si>
  <si>
    <t>27"w, 34 1/2"h, 24"d, 2 Doors, 1 Drawers</t>
  </si>
  <si>
    <t>30"w, 34 1/2"h, 24"d, 2 Doors, 1 Drawers</t>
  </si>
  <si>
    <t>33"w, 34 1/2"h, 24"d, 2 Doors, 2 Drawers</t>
  </si>
  <si>
    <t>36"w, 34 1/2"h, 24"d, 2 Doors, 2 Drawers</t>
  </si>
  <si>
    <t>42"w, 34 1/2"h, 24"d, 2 Doors, 2 Drawers</t>
  </si>
  <si>
    <t>Sink Base, 34 1/2"h, 24"d</t>
  </si>
  <si>
    <t>30"w, 1 Dummy Drawer, 2 Doors</t>
  </si>
  <si>
    <t>33"w, 2 Dummy Drawer, 2 Doors</t>
  </si>
  <si>
    <t>36"w, 2 Dummy Drawer, 2 Doors</t>
  </si>
  <si>
    <t>39"w, 2 Dummy Drawer, 2 Doors</t>
  </si>
  <si>
    <t>42"w, 2 Dummy Drawer, 2 Doors</t>
  </si>
  <si>
    <t>Corner Sink Base, 1 Full Height Door, 36"w</t>
  </si>
  <si>
    <t>12"w, 34 1/2"h, 24"d</t>
  </si>
  <si>
    <t>15"w, 34 1/2"h, 24"d</t>
  </si>
  <si>
    <t>18"w, 34 1/2"h, 24"d</t>
  </si>
  <si>
    <t>21"w, 34 1/2"h, 24"d</t>
  </si>
  <si>
    <t>24"w, 34 1/2"h, 24"d</t>
  </si>
  <si>
    <t>27"w, 34 1/2"h, 24"d</t>
  </si>
  <si>
    <t>30"w, 34 1/2"h, 24"d</t>
  </si>
  <si>
    <t>33"w, 34 1/2"h, 24"d</t>
  </si>
  <si>
    <t>36"w, 34 1/2"h, 24"d</t>
  </si>
  <si>
    <t>33"w</t>
  </si>
  <si>
    <t>36"w</t>
  </si>
  <si>
    <t>Fits 36" to 39"w Opening</t>
  </si>
  <si>
    <t>Fits 42" to 45"w Opening</t>
  </si>
  <si>
    <t>6"w, Base Wine Rack</t>
  </si>
  <si>
    <t>12"w, Base Wine Rack</t>
  </si>
  <si>
    <t>18"w Waste Basket Cabinet, 1 Door, 1 Drawer</t>
  </si>
  <si>
    <t>12"w Angle Base Cabinet, 1 Door</t>
  </si>
  <si>
    <t>24"w Angle Base Cabinet, 2 Doors</t>
  </si>
  <si>
    <t>Utility Cabinets, 24"d</t>
  </si>
  <si>
    <t>18"w, 84"h, 1 Upper Door, 1 Lower Door</t>
  </si>
  <si>
    <t>18"w, 90"h, 1 Upper Door, 1 Lower Door</t>
  </si>
  <si>
    <t>18"w, 96"h, 1 Upper Door, 1 Lower Door</t>
  </si>
  <si>
    <t>24"w, 84"h, 2 Upper Doors, 2 Lower Doors</t>
  </si>
  <si>
    <t>24"w, 90"h, 2 Upper Doors, 2 Lower Doors</t>
  </si>
  <si>
    <t>24"w, 96"h, 2 Upper Doors, 2 Lower Doors</t>
  </si>
  <si>
    <t>30"w, 84"h, 2 Upper Doors, 2 Lower Doors</t>
  </si>
  <si>
    <t>30"w, 90"h, 2 Upper Doors, 2 Lower Doors</t>
  </si>
  <si>
    <t>30"w, 96"h, 2 Upper Doors, 2 Lower Doors</t>
  </si>
  <si>
    <t>30"w, 84"h</t>
  </si>
  <si>
    <t>30"w, 90"h</t>
  </si>
  <si>
    <t>30"w, 96"h</t>
  </si>
  <si>
    <t>33"w, 84"h</t>
  </si>
  <si>
    <t>33"w, 90"h</t>
  </si>
  <si>
    <t>33"w, 96"h</t>
  </si>
  <si>
    <t>48"w</t>
  </si>
  <si>
    <t>60"w</t>
  </si>
  <si>
    <t>36"w, Drawers On Left</t>
  </si>
  <si>
    <t>36"w, Drawers On Right</t>
  </si>
  <si>
    <t>42"w, Drawers On Left</t>
  </si>
  <si>
    <t>42"w, Drawers On Right</t>
  </si>
  <si>
    <t>18"w, 84"h, 21"d, 2 Doors</t>
  </si>
  <si>
    <t>21"d, 24"w</t>
  </si>
  <si>
    <t>21"d, 30"w, Trimble to 24"</t>
  </si>
  <si>
    <t>21"d, 36"w, Trimble to 30"</t>
  </si>
  <si>
    <t>BP2484L</t>
  </si>
  <si>
    <t>BP2484R</t>
  </si>
  <si>
    <t>BP2490L</t>
  </si>
  <si>
    <t>BP2490R</t>
  </si>
  <si>
    <t>BP2496L</t>
  </si>
  <si>
    <t>BP2496R</t>
  </si>
  <si>
    <t>BP2434-1/2R</t>
  </si>
  <si>
    <t>BP2434-1/2L</t>
  </si>
  <si>
    <t>BP9634-1/2</t>
  </si>
  <si>
    <t>Refrigerator End Panel, 84", 3"</t>
  </si>
  <si>
    <t>Refrigerator End Panel, 90", 3"</t>
  </si>
  <si>
    <t>Refrigerator End Panel, 96", 3"</t>
  </si>
  <si>
    <t>BB3*3</t>
  </si>
  <si>
    <t>3", 3" Fluted Plinth Block</t>
  </si>
  <si>
    <t>Wall Pilaster, 15", 30"</t>
  </si>
  <si>
    <t>Wall Pilaster, 15", 36"</t>
  </si>
  <si>
    <t>Wall Pilaster, 15", 42"</t>
  </si>
  <si>
    <t>Ornate Base Pilaster, 6-5/8", 6-5/8", 34.5"</t>
  </si>
  <si>
    <t>Corbel - 3"w, 10 3/4"h, 6 3/8"d</t>
  </si>
  <si>
    <t>Corbels - 9", 6"</t>
  </si>
  <si>
    <t>Corbels - 13", 9"</t>
  </si>
  <si>
    <t>Decorative Legs - 3" Square, 36" - Smooth Leg</t>
  </si>
  <si>
    <t>Decorative Legs - 3" Square, 36" - Fluted Leg</t>
  </si>
  <si>
    <t>1-1/4", 1-1/4", 96" Outside Corner Molding</t>
  </si>
  <si>
    <t>1/4", 3/4", 96" Scribe Molding</t>
  </si>
  <si>
    <t>3-5/16", 2-1/2", 96" Inset Crown Molding</t>
  </si>
  <si>
    <t>1-5/8", 1-5/8", 96" Crown Molding</t>
  </si>
  <si>
    <t>2-3/8", 1-1/2", 96" Crown Molding</t>
  </si>
  <si>
    <t>3-5/16", 3-1/2", 96" Crown Molding</t>
  </si>
  <si>
    <t>3-1/2", 2-1/2", 96" Large Crown Molding</t>
  </si>
  <si>
    <t>3/4", 96" Rope Molding For CCM8</t>
  </si>
  <si>
    <t>3/4", 3/4", 96" Quarter Round</t>
  </si>
  <si>
    <t>2 1/4", 1 1/2", 96" Light Rail Molding</t>
  </si>
  <si>
    <t>3", 3/4", 96" Furniture Base Molding</t>
  </si>
  <si>
    <t>CTM8</t>
  </si>
  <si>
    <t>2", 3/4", 96" Counter Top Molding</t>
  </si>
  <si>
    <t>For 24"w, 30"h Diagonal Wall Cabinets</t>
  </si>
  <si>
    <t>WMDC2436</t>
  </si>
  <si>
    <t>WMDC2442</t>
  </si>
  <si>
    <t>For 24"w, 42"h Diagonal Wall Cabinets</t>
  </si>
  <si>
    <t>For 30"h Cabinets - 1 Glass Mullion Door</t>
  </si>
  <si>
    <t>For 30"h Cabinets - 2 Glass Mullion Doors</t>
  </si>
  <si>
    <t>For 36"h Cabinets - 1 Glass Mullion Door</t>
  </si>
  <si>
    <t>For 36"h Cabinets - 2 Glass Mullion Doors</t>
  </si>
  <si>
    <t>For 42"h Cabinets - 1 Glass Mullion Door</t>
  </si>
  <si>
    <t>For 42"h Cabinets - 2 Glass Mullion Doors</t>
  </si>
  <si>
    <t>Slides Into CCM8 To Mount To Cabinet Top</t>
  </si>
  <si>
    <t>18" Wide Roll Out Shelf</t>
  </si>
  <si>
    <t>24" Wide Roll Out Shelf</t>
  </si>
  <si>
    <t>27" Wide Roll Out Shelf</t>
  </si>
  <si>
    <t>30" Wide Roll Out Shelf</t>
  </si>
  <si>
    <t>33" Wide Roll Out Shelf</t>
  </si>
  <si>
    <t>36" Wide Roll Out Shelf</t>
  </si>
  <si>
    <t>1DB24-18 (18" Height)</t>
  </si>
  <si>
    <t>BP-48x96 SG</t>
  </si>
  <si>
    <t>BP-96x48 LG</t>
  </si>
  <si>
    <t>36" Wall x 15" Deep Conv. Kit</t>
  </si>
  <si>
    <t>42" Wall x 15" Deep Conv. Kit</t>
  </si>
  <si>
    <t>96" High X 48" Wide Long Grain Panel</t>
  </si>
  <si>
    <t>48” High X 96” Wide Short Grain Panel</t>
  </si>
  <si>
    <t>Overlay Fillers</t>
  </si>
  <si>
    <t>VDB122134-3</t>
  </si>
  <si>
    <t>VDB152134-3</t>
  </si>
  <si>
    <t>VDB182134-3</t>
  </si>
  <si>
    <t>432-BF-3C</t>
  </si>
  <si>
    <t>3" Base Filler Pullout</t>
  </si>
  <si>
    <t>432-WF42-3C</t>
  </si>
  <si>
    <t>3" Wall Filler Pullout 42"T</t>
  </si>
  <si>
    <t>432-WF36-6C</t>
  </si>
  <si>
    <t>6" Wall Filler Pullout 36"T</t>
  </si>
  <si>
    <t>432-WF36-3C</t>
  </si>
  <si>
    <t>3" Wall Filler Pullout 36"T</t>
  </si>
  <si>
    <t>432-WF-6C</t>
  </si>
  <si>
    <t>6" Wall Filler Pullout 30"T</t>
  </si>
  <si>
    <t>432-WF-3C</t>
  </si>
  <si>
    <t>3" Wall Filler Pullout 30"T</t>
  </si>
  <si>
    <t>432-BFSC-6C</t>
  </si>
  <si>
    <t>6" Base Filler Pullout w/Blum Soft Close</t>
  </si>
  <si>
    <t>432-BFSC-3C</t>
  </si>
  <si>
    <t>3" Base Filler Pullout w/Blum Soft Close</t>
  </si>
  <si>
    <t>432-BFBBSC-6C</t>
  </si>
  <si>
    <t>6" Base Filler Pullout w/Ball Bearing Soft Close</t>
  </si>
  <si>
    <t>432-BFBBSC-3C</t>
  </si>
  <si>
    <t>3" Base Filler Pullout w/Ball Bearing Soft Close</t>
  </si>
  <si>
    <t>432-BF-6C</t>
  </si>
  <si>
    <t>6" Base Filler Pullout</t>
  </si>
  <si>
    <t>432-WF42-6C</t>
  </si>
  <si>
    <t>6" Wall Filler Pullout 42"T</t>
  </si>
  <si>
    <t>447-BC-5C</t>
  </si>
  <si>
    <t xml:space="preserve">5" Tray Divider Pullout - BT9 </t>
  </si>
  <si>
    <t>447-BCBBSC-5C</t>
  </si>
  <si>
    <t xml:space="preserve">5" Tray Divider Pullout Ball Bearing Soft Close - BT9 </t>
  </si>
  <si>
    <t>447-BCSC-5C</t>
  </si>
  <si>
    <t xml:space="preserve">5" Tray Divider Pullout Blum Soft Close - BT9 </t>
  </si>
  <si>
    <t>448-BC-5C</t>
  </si>
  <si>
    <t xml:space="preserve">5" Base Pullout - BT9 </t>
  </si>
  <si>
    <t>448-BCBBSC-5C-1</t>
  </si>
  <si>
    <t xml:space="preserve">5" Base Pullout w/Ball Bearing Soft Close - BT9 </t>
  </si>
  <si>
    <t>448-BCSC-5C</t>
  </si>
  <si>
    <t xml:space="preserve">5" Base Pullout w/Blum Soft Close - BT9 </t>
  </si>
  <si>
    <t>448-WC-5C</t>
  </si>
  <si>
    <t xml:space="preserve">5" Wall Cabinet Pullout - W0930 </t>
  </si>
  <si>
    <t>4WCSC-1535DM-1</t>
  </si>
  <si>
    <t>Bottom Mount Single 35qt w/Blum Soft Close</t>
  </si>
  <si>
    <t>RV DM17 KIT</t>
  </si>
  <si>
    <t>RV-18KD-18C S</t>
  </si>
  <si>
    <t>Double 35qt Top-Mount w/Ball Bearing Soft Close Slides 14 1/2" Opening</t>
  </si>
  <si>
    <t>RV-12KD-18C S</t>
  </si>
  <si>
    <t>Single 35qt Top-Mount w/Ball Bearing Soft Close Slides 11 1/2" Opening</t>
  </si>
  <si>
    <t>4WCTM-18BBSCDM2-175</t>
  </si>
  <si>
    <t>4WCTM-12BBSCDM1-175</t>
  </si>
  <si>
    <t>4WCTM-12BBSCDM1</t>
  </si>
  <si>
    <t>Single 35qt Top Mount w/Ball Bearing Soft Close Slides 12" Opening</t>
  </si>
  <si>
    <t>5149-18DM-217</t>
  </si>
  <si>
    <t>Double 35qt Bottom Mount w/Rev-A-Motion Slides Aluminum Frame</t>
  </si>
  <si>
    <t>5149-15DM-117</t>
  </si>
  <si>
    <t>Single 35qt Bottom Mount w/Rev-A-Motion Slides Aluminum Frame</t>
  </si>
  <si>
    <t>4WCSC-1835DM-2</t>
  </si>
  <si>
    <t>Bottom Mount Double 35qt w/Blum Soft Close</t>
  </si>
  <si>
    <t>4WCTM-18BBSCDM2</t>
  </si>
  <si>
    <t>Double 35qt Top Mount w/Ball Bearing Soft Close Slides 15" opening</t>
  </si>
  <si>
    <t>LD-4BW-401-28-SBS-1</t>
  </si>
  <si>
    <t>One 28" Banded Wood Tray w/Steel Bearing - LSB36, LSB33, BER36 &amp; BER33</t>
  </si>
  <si>
    <t>LD-4BW-472-24-1</t>
  </si>
  <si>
    <t>24" Banded Wood Tray 2 Shelf Kit w/Hardware - LSB33</t>
  </si>
  <si>
    <t>4WLS882-32-570</t>
  </si>
  <si>
    <t>32"Wide Half Moon Lazy Susan - BBC42, 14 1/2" Door opening</t>
  </si>
  <si>
    <t>563-51-C</t>
  </si>
  <si>
    <t>Pullout Towel Bar - BT9</t>
  </si>
  <si>
    <t>597-12CR-52</t>
  </si>
  <si>
    <t>Chrome Tray Divider - BT9</t>
  </si>
  <si>
    <t>597-18CR-52</t>
  </si>
  <si>
    <t>SBDT-2730A-1</t>
  </si>
  <si>
    <t>Sink Base Drip Tray for 27/30 - SB30</t>
  </si>
  <si>
    <t>SBDT-3336A-1</t>
  </si>
  <si>
    <t>Sink Base Drip Tray for 33/36 - SB33/36</t>
  </si>
  <si>
    <t>4SR-15</t>
  </si>
  <si>
    <t>Wall 15" Door Mount Spice Rack - Wall 15"</t>
  </si>
  <si>
    <t>4SR-18</t>
  </si>
  <si>
    <t>Wall 18 Door Mount Spice Rack - Wall 18"</t>
  </si>
  <si>
    <t>4SR-21</t>
  </si>
  <si>
    <t>Wall 21" Door Mount Spice Rack - Wall 21"</t>
  </si>
  <si>
    <t>4WCT-1SH</t>
  </si>
  <si>
    <t>Trimmable Wood Cutlery Tray 14 5/8" to 8 3/4"</t>
  </si>
  <si>
    <t>6572-11-11-52</t>
  </si>
  <si>
    <t>11" Sink Front Tray Kit 2 pr. Hinges and 2 Trays - SB30 &amp; SB33</t>
  </si>
  <si>
    <t>4DPS-3921</t>
  </si>
  <si>
    <t>Peg Drawer System w/16 pegs - 36", 39", and 42" Drawer</t>
  </si>
  <si>
    <t>4DPS-3021</t>
  </si>
  <si>
    <t>Peg Drawer System w/12 Pegs - 30" &amp; 33" Drawer</t>
  </si>
  <si>
    <t>4DPS-2421</t>
  </si>
  <si>
    <t>Peg Drawer System w/9 pegs - 27" Drawer &amp; Smaller</t>
  </si>
  <si>
    <t>4SDI-24</t>
  </si>
  <si>
    <t>Trimmable Spice Drawer Insert</t>
  </si>
  <si>
    <t>4WKB-1</t>
  </si>
  <si>
    <t>Trimmable Knife Block</t>
  </si>
  <si>
    <t>4WUT-3SH</t>
  </si>
  <si>
    <t>Trimmable Wood Utility Tray 24" to 12"</t>
  </si>
  <si>
    <t>4WUT-1SH</t>
  </si>
  <si>
    <t>Trimmable Wood Utility Tray 18 1/2" to 8 1/8"</t>
  </si>
  <si>
    <t>4WCT-3SH</t>
  </si>
  <si>
    <t>Trimmable Wood Cutlery Tray 20 5/8" to 14 1/4"</t>
  </si>
  <si>
    <t>6572-14-11-52</t>
  </si>
  <si>
    <t>14" Sink Front Tray Kit 2 pr. Hinges and 2 Trays - SB36</t>
  </si>
  <si>
    <t>Silver Door Mount Kit; for RV-12KD-18C S or RV-18KD-18C S</t>
  </si>
  <si>
    <t>City, St., Zip:</t>
  </si>
  <si>
    <t>First, enter your billing information (this will appear in the order forms;  you can overwrite the info in the order forms if you wish):</t>
  </si>
  <si>
    <t>39"w, 34 1/2"h, 24"d, 2 Doors, 2 Drawers</t>
  </si>
  <si>
    <t>Batten Moulding - 1/4"D X 3/4"H X 96"</t>
  </si>
  <si>
    <t>Totals for 10x10 analysis</t>
  </si>
  <si>
    <t>5-Piece Drawer Fronts (Shaker Bourbon and White Slab Shaker only)</t>
  </si>
  <si>
    <t>Price includes tax, freight &amp;/or assembly if applicable</t>
  </si>
  <si>
    <t>SB30-CY</t>
  </si>
  <si>
    <t>SB33-CY</t>
  </si>
  <si>
    <t>SB36-CY</t>
  </si>
  <si>
    <t>SB39-CY</t>
  </si>
  <si>
    <t>SB42-CY</t>
  </si>
  <si>
    <t>DB27-3</t>
  </si>
  <si>
    <t>DB33-3</t>
  </si>
  <si>
    <t>LS3312</t>
  </si>
  <si>
    <t>LS3612</t>
  </si>
  <si>
    <t>OC3084U</t>
  </si>
  <si>
    <t>OC3090U</t>
  </si>
  <si>
    <t>OC3096U</t>
  </si>
  <si>
    <t>OC3384U</t>
  </si>
  <si>
    <t>OC3390U</t>
  </si>
  <si>
    <t>OC3396U</t>
  </si>
  <si>
    <t>VA242134</t>
  </si>
  <si>
    <t>VA302134</t>
  </si>
  <si>
    <t>VA362134</t>
  </si>
  <si>
    <t>VA482134D</t>
  </si>
  <si>
    <t>VA602134D</t>
  </si>
  <si>
    <t>VA362134DL</t>
  </si>
  <si>
    <t>VA362134DR</t>
  </si>
  <si>
    <t>VA422134DL</t>
  </si>
  <si>
    <t>VA422134DR</t>
  </si>
  <si>
    <t>VDB212134-3</t>
  </si>
  <si>
    <t>VDB242134-3</t>
  </si>
  <si>
    <t>BP24 96 3/4</t>
  </si>
  <si>
    <t>BP48 96 3/4</t>
  </si>
  <si>
    <t>PCFF696</t>
  </si>
  <si>
    <t>SBS6-3/8</t>
  </si>
  <si>
    <t>SBS9*6</t>
  </si>
  <si>
    <t>SBS13*9</t>
  </si>
  <si>
    <t>VAS48</t>
  </si>
  <si>
    <t>CCM8B</t>
  </si>
  <si>
    <t>CM1-5/8</t>
  </si>
  <si>
    <t>CM2-13/32</t>
  </si>
  <si>
    <t>CM3-5/16</t>
  </si>
  <si>
    <t>BAM8</t>
  </si>
  <si>
    <t>WMD2430-2</t>
  </si>
  <si>
    <t>WMD2730-2</t>
  </si>
  <si>
    <t>WMD3030-2</t>
  </si>
  <si>
    <t>WMD3330-2</t>
  </si>
  <si>
    <t>WMD3630-2</t>
  </si>
  <si>
    <t>WMD2436-2</t>
  </si>
  <si>
    <t>WMD2736-2</t>
  </si>
  <si>
    <t>WMD3036-2</t>
  </si>
  <si>
    <t>WMD3336-2</t>
  </si>
  <si>
    <t>WMD3636-2</t>
  </si>
  <si>
    <t>WMD2442-2</t>
  </si>
  <si>
    <t>WMD2742-2</t>
  </si>
  <si>
    <t>WMD3042-2</t>
  </si>
  <si>
    <t>WMD3342-2</t>
  </si>
  <si>
    <t>WMD3642-2</t>
  </si>
  <si>
    <t>RD18</t>
  </si>
  <si>
    <t>RD24</t>
  </si>
  <si>
    <t>RD27</t>
  </si>
  <si>
    <t>RD30</t>
  </si>
  <si>
    <t>RD33</t>
  </si>
  <si>
    <t>RD36</t>
  </si>
  <si>
    <t>K8-3/16</t>
  </si>
  <si>
    <t>K8-13/16</t>
  </si>
  <si>
    <t>Bed Moulding</t>
  </si>
  <si>
    <t>Astragal Moulding</t>
  </si>
  <si>
    <t>Fits 39" to 42"w Opening</t>
  </si>
  <si>
    <t>Angled Flute Filler</t>
  </si>
  <si>
    <t>OP3333</t>
  </si>
  <si>
    <t>OP3348</t>
  </si>
  <si>
    <t>OP3353</t>
  </si>
  <si>
    <t>FBM8 furn base</t>
  </si>
  <si>
    <t>RCM4S</t>
  </si>
  <si>
    <t>DMTIS</t>
  </si>
  <si>
    <t>RPIS</t>
  </si>
  <si>
    <t>BUNFOOT</t>
  </si>
  <si>
    <t>TBUNFOOT4</t>
  </si>
  <si>
    <t>ROTB18</t>
  </si>
  <si>
    <t>ROTB15</t>
  </si>
  <si>
    <t>EP:DWP24x30</t>
  </si>
  <si>
    <t>EP:DWP12x42</t>
  </si>
  <si>
    <t>EP:DWP12x36</t>
  </si>
  <si>
    <t>EP:DWP12x30</t>
  </si>
  <si>
    <t>Shelves 12x96</t>
  </si>
  <si>
    <t>MDW1842</t>
  </si>
  <si>
    <t>MDW1836</t>
  </si>
  <si>
    <t>MDW1830</t>
  </si>
  <si>
    <t>MDW1536</t>
  </si>
  <si>
    <t>MDW1530</t>
  </si>
  <si>
    <t>MDCW2442</t>
  </si>
  <si>
    <t>MDCW2436</t>
  </si>
  <si>
    <t>MDCW2430</t>
  </si>
  <si>
    <t>AFF330</t>
  </si>
  <si>
    <t>F396F</t>
  </si>
  <si>
    <t>OLF396</t>
  </si>
  <si>
    <t>OLF384</t>
  </si>
  <si>
    <t>OLF324</t>
  </si>
  <si>
    <t>OLF318</t>
  </si>
  <si>
    <t>OLF315</t>
  </si>
  <si>
    <t>OLF312</t>
  </si>
  <si>
    <t>GLCOR 14</t>
  </si>
  <si>
    <t>GMCOR 10</t>
  </si>
  <si>
    <t>BP96x48SG</t>
  </si>
  <si>
    <t>BP48x96LG</t>
  </si>
  <si>
    <t>REP 1.5X96-24</t>
  </si>
  <si>
    <t>FC96</t>
  </si>
  <si>
    <t>FC36</t>
  </si>
  <si>
    <t>PC96</t>
  </si>
  <si>
    <t>PC36</t>
  </si>
  <si>
    <t>Pblock</t>
  </si>
  <si>
    <t>Pspindle</t>
  </si>
  <si>
    <t>D-V43D</t>
  </si>
  <si>
    <t>D-V37D</t>
  </si>
  <si>
    <t>D-V31D</t>
  </si>
  <si>
    <t>D-V43E</t>
  </si>
  <si>
    <t>D-V37E</t>
  </si>
  <si>
    <t>D-V31E</t>
  </si>
  <si>
    <t>VDL2134 1/2</t>
  </si>
  <si>
    <t>ROTB36</t>
  </si>
  <si>
    <t>ROTB30</t>
  </si>
  <si>
    <t>ROTB24</t>
  </si>
  <si>
    <t>ROTB21</t>
  </si>
  <si>
    <t>WCU30</t>
  </si>
  <si>
    <t>WR1830</t>
  </si>
  <si>
    <r>
      <t xml:space="preserve">Total Number of Cabinets </t>
    </r>
    <r>
      <rPr>
        <sz val="9"/>
        <color theme="1"/>
        <rFont val="Calibri"/>
        <family val="2"/>
        <scheme val="minor"/>
      </rPr>
      <t>(does not include trim or accessories)</t>
    </r>
  </si>
  <si>
    <t>Bottom Edge Molding</t>
  </si>
  <si>
    <t>F366F</t>
  </si>
  <si>
    <t>Vanity Sink Cabinet</t>
  </si>
  <si>
    <t>MDW2142</t>
  </si>
  <si>
    <t>MDW2430</t>
  </si>
  <si>
    <t>OC3384D</t>
  </si>
  <si>
    <t>Tall Double Oven</t>
  </si>
  <si>
    <t>Tall Single Oven</t>
  </si>
  <si>
    <t>OC3390D</t>
  </si>
  <si>
    <t>OC3396D</t>
  </si>
  <si>
    <t>Vanity Desk Leg and Vanity Knee Drawer</t>
  </si>
  <si>
    <t>Inventory</t>
  </si>
  <si>
    <t>Nantucket Linen</t>
  </si>
  <si>
    <t>Savannah Honey</t>
  </si>
  <si>
    <t>Savannah Merlot</t>
  </si>
  <si>
    <t>Newport Espresso</t>
  </si>
  <si>
    <t>Newport Honey</t>
  </si>
  <si>
    <t>Newport Merlot</t>
  </si>
  <si>
    <t>Harbor White</t>
  </si>
  <si>
    <t>Weight, NTL</t>
  </si>
  <si>
    <t>Weight, others</t>
  </si>
  <si>
    <t>Wall 9" x 30", 1 door</t>
  </si>
  <si>
    <t>Wall 12" x 30", 1 door</t>
  </si>
  <si>
    <t>Wall 15" x 30", 1 door</t>
  </si>
  <si>
    <t>Wall 18" x 30", 1 door</t>
  </si>
  <si>
    <t>Wall 21" x 30", 1 door</t>
  </si>
  <si>
    <t>Wall 24" x 30", 2 door</t>
  </si>
  <si>
    <t>Wall 27" x 30", 2 door</t>
  </si>
  <si>
    <t>Wall 30" x 30", 2 door</t>
  </si>
  <si>
    <t>Wall 33" x 30", 2 door</t>
  </si>
  <si>
    <t>Wall 36" x 30", 2 door</t>
  </si>
  <si>
    <t>Wall 42" x 30", 2 door</t>
  </si>
  <si>
    <t>30" High Wall Blind Corner</t>
  </si>
  <si>
    <t>Wall blind 27"x30" 1 dr pulled from 27" to 30"</t>
  </si>
  <si>
    <t>30" High Wall Diagonal Corner</t>
  </si>
  <si>
    <t>Wall diagonal 24" x 30", 1 door</t>
  </si>
  <si>
    <t>36" High Wall</t>
  </si>
  <si>
    <t>Wall 9" x 36", 1 door</t>
  </si>
  <si>
    <t>Wall 12" x 36", 1 door</t>
  </si>
  <si>
    <t>Wall 15" x 36", 1 door</t>
  </si>
  <si>
    <t>Wall 18" x 36", 1 door</t>
  </si>
  <si>
    <t>Wall 21" x 36", 1 door</t>
  </si>
  <si>
    <t>Wall 24" x 36", 2 door</t>
  </si>
  <si>
    <t>Wall 27" x 36", 2 door</t>
  </si>
  <si>
    <t>Wall 30" x 36", 2 door</t>
  </si>
  <si>
    <t>Wall 33" x 36", 2 door</t>
  </si>
  <si>
    <t>Wall 36" x 36", 2 door</t>
  </si>
  <si>
    <t>Wall 42" x 36", 2 door</t>
  </si>
  <si>
    <t>36" High Wall Blind Corner</t>
  </si>
  <si>
    <t>Wall blind 27"x36" 1 dr pulled from 27" to 30"</t>
  </si>
  <si>
    <t>36" High Wall Diagonal Corner</t>
  </si>
  <si>
    <t>Wall diagonal 24" x 36", 1 door</t>
  </si>
  <si>
    <t>12" High Wall Bridge</t>
  </si>
  <si>
    <t>Wall 30" x 12", 2 door</t>
  </si>
  <si>
    <t>Wall 33" x 12", 2 door</t>
  </si>
  <si>
    <t>Wall 36" x 12", 2 door</t>
  </si>
  <si>
    <t>15" High Wall Bridge</t>
  </si>
  <si>
    <t>Wall 24" x 15", 2 door</t>
  </si>
  <si>
    <t>Wall 30" x 15", 2 door</t>
  </si>
  <si>
    <t>Wall 33" x 15", 2 door</t>
  </si>
  <si>
    <t>Wall 36" x 15", 2 door</t>
  </si>
  <si>
    <t>18" High Wall Bridge</t>
  </si>
  <si>
    <t>Wall 24" x 18", 2 door</t>
  </si>
  <si>
    <t>Wall 30" x 18", 2 door</t>
  </si>
  <si>
    <t>Wall 33" x 18", 2 door</t>
  </si>
  <si>
    <t>Wall 36" x 18", 2 door</t>
  </si>
  <si>
    <t>24" High Wall Bridge</t>
  </si>
  <si>
    <t>Wall 24" x 24", 2 door</t>
  </si>
  <si>
    <t>Wall 30" x 24", 2 door</t>
  </si>
  <si>
    <t>Wall 33" x 24", 2 door</t>
  </si>
  <si>
    <t>Wall 36" x 24", 2 door</t>
  </si>
  <si>
    <t>24" High Wall Bridge - 24" Deep</t>
  </si>
  <si>
    <t>Wall 33"x12"x24" deep, 2 dr</t>
  </si>
  <si>
    <t>Wall 36"x12"x24" deep, 2 dr</t>
  </si>
  <si>
    <t>Wall 33"x15"x24" deep, 2 dr</t>
  </si>
  <si>
    <t>Wall 36"x15"x24" deep, 2 dr</t>
  </si>
  <si>
    <t>Wall 36"x18"x24" deep, 2 dr</t>
  </si>
  <si>
    <t>Wall 33"x24"x24" deep, 2 dr</t>
  </si>
  <si>
    <t>Wall 36"x24"x24" deep, 2 dr</t>
  </si>
  <si>
    <t>B09FH</t>
  </si>
  <si>
    <t>Base 9", full height door</t>
  </si>
  <si>
    <t>Base 12", 1 door, 1 drawer</t>
  </si>
  <si>
    <t>Base 15", 1 door, 1 drawer</t>
  </si>
  <si>
    <t>Base 18", 1 door, 1 drawer</t>
  </si>
  <si>
    <t>Base 21", 1 door, 1 drawer</t>
  </si>
  <si>
    <t>Base 24", 2 door, 1 drawer</t>
  </si>
  <si>
    <t>Base 27", 2 door, 1 drawer</t>
  </si>
  <si>
    <t>Base 30", 2 door, 1 drawer</t>
  </si>
  <si>
    <t>Base 33", 2 door, 2 drawer</t>
  </si>
  <si>
    <t>Base 36", 2 door, 2 drawer</t>
  </si>
  <si>
    <t>Base 42", 2 door, 2 drawer</t>
  </si>
  <si>
    <t>Drawer base 15", 3 drawers</t>
  </si>
  <si>
    <t>Drawer base 18", 3 drawers</t>
  </si>
  <si>
    <t>Drawer base 21", 3 drawers</t>
  </si>
  <si>
    <t>Drawer base 24", 3 drawers</t>
  </si>
  <si>
    <t>Drawer base 30", 3 drawers</t>
  </si>
  <si>
    <t>Blind Base Corner</t>
  </si>
  <si>
    <t>BBC42-45</t>
  </si>
  <si>
    <t>Base blind 36", 1 dr, 1 drawer pulled from 42" to 45"</t>
  </si>
  <si>
    <t>Diagonal Corner</t>
  </si>
  <si>
    <t>Diagonal corner 36" right hand (w/ Lazy Susan?)</t>
  </si>
  <si>
    <t>Corner sink front 36"</t>
  </si>
  <si>
    <t>Sink base 30"</t>
  </si>
  <si>
    <t>Sink base 33"</t>
  </si>
  <si>
    <t>Sink base 36"</t>
  </si>
  <si>
    <t>Sink base 42"</t>
  </si>
  <si>
    <t>SB60</t>
  </si>
  <si>
    <t>Sink base 60"</t>
  </si>
  <si>
    <t>Wall Pantry</t>
  </si>
  <si>
    <t>Wall pantry 18" x 84"</t>
  </si>
  <si>
    <t>Wall pantry 24" x 84"</t>
  </si>
  <si>
    <t>Wall pantry 18" x 90"</t>
  </si>
  <si>
    <t>Wall pantry 24" x 90"</t>
  </si>
  <si>
    <t>Oven Utilities</t>
  </si>
  <si>
    <t>OU332484</t>
  </si>
  <si>
    <t>Oven utility 33" x 84"</t>
  </si>
  <si>
    <t>OU332490</t>
  </si>
  <si>
    <t>Oven utility 33" x 90"</t>
  </si>
  <si>
    <t>3" x 30" wall filler</t>
  </si>
  <si>
    <t>6" x 30" wall filler</t>
  </si>
  <si>
    <t>F336</t>
  </si>
  <si>
    <t>3" x 36" wall filler</t>
  </si>
  <si>
    <t>F636</t>
  </si>
  <si>
    <t>6" x 36" wall filler</t>
  </si>
  <si>
    <t>F384</t>
  </si>
  <si>
    <t>3" x 84" wall filler</t>
  </si>
  <si>
    <t>F684</t>
  </si>
  <si>
    <t>6" x 84" wall filler</t>
  </si>
  <si>
    <t>F390</t>
  </si>
  <si>
    <t>3" x 90" wall filler</t>
  </si>
  <si>
    <t>F690</t>
  </si>
  <si>
    <t>6" x 90" wall filler</t>
  </si>
  <si>
    <t>3" base filler</t>
  </si>
  <si>
    <t>Toe Kicks</t>
  </si>
  <si>
    <t>8' toe kick</t>
  </si>
  <si>
    <t>48" valance</t>
  </si>
  <si>
    <t>1530MD</t>
  </si>
  <si>
    <t>Mullion door 1530</t>
  </si>
  <si>
    <t>1830MD</t>
  </si>
  <si>
    <t>Mullion door 1830</t>
  </si>
  <si>
    <t>DC2430MD</t>
  </si>
  <si>
    <t>Mullion door DC2430</t>
  </si>
  <si>
    <t>1536MD</t>
  </si>
  <si>
    <t>Mullion door 1536</t>
  </si>
  <si>
    <t>1836MD</t>
  </si>
  <si>
    <t>Mullion door 1836</t>
  </si>
  <si>
    <t>DC2436MD</t>
  </si>
  <si>
    <t>Mullion door DC2436</t>
  </si>
  <si>
    <t>8' Crown molding for Savannah only</t>
  </si>
  <si>
    <t>LRM7</t>
  </si>
  <si>
    <t>7' Light rail molding</t>
  </si>
  <si>
    <t>OSC7</t>
  </si>
  <si>
    <t>7' Outside corner molding</t>
  </si>
  <si>
    <t>SCM7</t>
  </si>
  <si>
    <t>7' Scribe molding</t>
  </si>
  <si>
    <t>30DD</t>
  </si>
  <si>
    <t>30" High deco door</t>
  </si>
  <si>
    <t>36DD</t>
  </si>
  <si>
    <t>36" High deco door</t>
  </si>
  <si>
    <t>BDD</t>
  </si>
  <si>
    <t>Base full height deco door</t>
  </si>
  <si>
    <t>Decorative Panels</t>
  </si>
  <si>
    <t>BEP3</t>
  </si>
  <si>
    <t>3" dishwasher panel</t>
  </si>
  <si>
    <t>EP24x35</t>
  </si>
  <si>
    <t>End panel 24"x35"x3/16" thick</t>
  </si>
  <si>
    <t>WEP12x36</t>
  </si>
  <si>
    <t>Wall end panel 12"x36"x3/16"  thick</t>
  </si>
  <si>
    <t>PAN36x48</t>
  </si>
  <si>
    <t>Island Panel 3'x4'x1/4" thick</t>
  </si>
  <si>
    <t>84" refrigerator panel</t>
  </si>
  <si>
    <t>90" refrigerator panel</t>
  </si>
  <si>
    <t>Specialties</t>
  </si>
  <si>
    <t>MC3018</t>
  </si>
  <si>
    <t>Microwave cabinet 30" x 18"</t>
  </si>
  <si>
    <t>Plate rack 30" x 15"</t>
  </si>
  <si>
    <t>Wine rack 30" x 15"</t>
  </si>
  <si>
    <t>Stem glass holder</t>
  </si>
  <si>
    <t>CSFLOOR-NM</t>
  </si>
  <si>
    <t>CSF Floor-NM (Natural Maple)</t>
  </si>
  <si>
    <t>SRI-NM</t>
  </si>
  <si>
    <t>SRI-NM-(Spice Rack Insert-Nat.Maple)</t>
  </si>
  <si>
    <t>Roll Out Drawer</t>
  </si>
  <si>
    <t>RD15-NM</t>
  </si>
  <si>
    <t>RD15- natural color</t>
  </si>
  <si>
    <t>RD18-NM</t>
  </si>
  <si>
    <t>RD18- natural color</t>
  </si>
  <si>
    <t>RD24-NM</t>
  </si>
  <si>
    <t>RD24- natural color</t>
  </si>
  <si>
    <t>Bathroom Cabinets</t>
  </si>
  <si>
    <t>V1816</t>
  </si>
  <si>
    <t>18" X 16" Vanity, 2 door</t>
  </si>
  <si>
    <t>V2418</t>
  </si>
  <si>
    <t>24" x 18" Vanity, 2 door</t>
  </si>
  <si>
    <t>30" x 21" Vanity, 1 door, 2 drawer</t>
  </si>
  <si>
    <t>36" x 21" Vanity, 2 door, 2 drawer</t>
  </si>
  <si>
    <t>48" x 21" Vanity, 2 door, 4 drawer</t>
  </si>
  <si>
    <t>60" x 21" Vanity, 2 door, 4 drawer</t>
  </si>
  <si>
    <t>L7818</t>
  </si>
  <si>
    <t>15" wide x 18" deep x 78" high Linen Cabinet</t>
  </si>
  <si>
    <t>TRV3030</t>
  </si>
  <si>
    <t>Triview 30" x 30"</t>
  </si>
  <si>
    <t>TRV3630</t>
  </si>
  <si>
    <t>Triview 36" x 30"</t>
  </si>
  <si>
    <t>TRV4830</t>
  </si>
  <si>
    <t>Triview 48" x 30"</t>
  </si>
  <si>
    <t>BV2126</t>
  </si>
  <si>
    <t>21" x 26" Bath Valet</t>
  </si>
  <si>
    <t>LB244</t>
  </si>
  <si>
    <t>24" Light Bar</t>
  </si>
  <si>
    <t>LB305</t>
  </si>
  <si>
    <t>30" Light Bar</t>
  </si>
  <si>
    <t>LB366</t>
  </si>
  <si>
    <t>36" Light Bar</t>
  </si>
  <si>
    <t>LB488</t>
  </si>
  <si>
    <t>48" Light Bar</t>
  </si>
  <si>
    <t>TUK-HONEY</t>
  </si>
  <si>
    <t>Touch up kit, including 1 marker and 1 crayon - Honey</t>
  </si>
  <si>
    <t>TUK-MERLOT</t>
  </si>
  <si>
    <t>Touch up kit, including 1 marker and 1 crayon  - Merlot</t>
  </si>
  <si>
    <t>TUK-WHITE</t>
  </si>
  <si>
    <t>Touch up kit, including 1 marker and 1 crayon - White</t>
  </si>
  <si>
    <t>TUK-LINEN</t>
  </si>
  <si>
    <t>Touch up kit, including 1 marker and 1 crayon  - Linen</t>
  </si>
  <si>
    <t>Upgrade Kits</t>
  </si>
  <si>
    <t>SCH</t>
  </si>
  <si>
    <t>Soft close hinge</t>
  </si>
  <si>
    <t>SCG</t>
  </si>
  <si>
    <t>Soft close glides</t>
  </si>
  <si>
    <t>B12-UDK</t>
  </si>
  <si>
    <t>Including 1 drawer box and 1 pair of soft close glide</t>
  </si>
  <si>
    <t>B15-UDK</t>
  </si>
  <si>
    <t>B18-UDK</t>
  </si>
  <si>
    <t>B21-UDK</t>
  </si>
  <si>
    <t>B24-UDK</t>
  </si>
  <si>
    <t>B27-UDK</t>
  </si>
  <si>
    <t>B30-UDK</t>
  </si>
  <si>
    <t>B33-UDK</t>
  </si>
  <si>
    <t>Including 2 drawer box and 2 pair of soft close glide</t>
  </si>
  <si>
    <t>B36-UDK</t>
  </si>
  <si>
    <t>B42-UDK</t>
  </si>
  <si>
    <t>BBC42-45-UDK</t>
  </si>
  <si>
    <t>DB15-UDK</t>
  </si>
  <si>
    <t>Including 3 drawer box and 3 pair of soft close glide</t>
  </si>
  <si>
    <t>DB18-UDK</t>
  </si>
  <si>
    <t>DB21-UDK</t>
  </si>
  <si>
    <t>DB24-UDK</t>
  </si>
  <si>
    <t>DB30-UDK</t>
  </si>
  <si>
    <t>SB60-UDK</t>
  </si>
  <si>
    <t>OU332484-UDK</t>
  </si>
  <si>
    <t>OU332490-UDK</t>
  </si>
  <si>
    <t>Cabinet count</t>
  </si>
  <si>
    <t>Assembly count</t>
  </si>
  <si>
    <t>8' Shaker crown molding for Newport only</t>
  </si>
  <si>
    <t>Shaker Antique White</t>
  </si>
  <si>
    <t>Sales Tax and fees (for administrative use only):</t>
  </si>
  <si>
    <t>And your shipping information here (this is vital;  we will contact you if this is left blank):</t>
  </si>
  <si>
    <t>Lenox Cafe Glazed</t>
  </si>
  <si>
    <t>Lenox Linen Glazed</t>
  </si>
  <si>
    <t>Ritz Espresso Glazed</t>
  </si>
  <si>
    <t>Lenox Mocha Glazed</t>
  </si>
  <si>
    <t>Charleston Chocolate Glazed</t>
  </si>
  <si>
    <t>If freight is required, call for quote and enter in field to the right.</t>
  </si>
  <si>
    <t>If freight is required, call for quote, and enter into field to the right</t>
  </si>
  <si>
    <t>If assembly is required mark this box with a check mark</t>
  </si>
  <si>
    <t>Price per door, including freight:</t>
  </si>
  <si>
    <t>BMW30</t>
  </si>
  <si>
    <t>Microwave Base Cabinet</t>
  </si>
  <si>
    <t>Antique White</t>
  </si>
  <si>
    <t>Base cabinets</t>
  </si>
  <si>
    <t>BT09</t>
  </si>
  <si>
    <t>Full height base</t>
  </si>
  <si>
    <t>Lazy susan base</t>
  </si>
  <si>
    <t>BSPR9</t>
  </si>
  <si>
    <t>Base spice rack</t>
  </si>
  <si>
    <t>BSPR12</t>
  </si>
  <si>
    <t>TK15-1</t>
  </si>
  <si>
    <t>TCK18-2</t>
  </si>
  <si>
    <t>BBC36-39L/R</t>
  </si>
  <si>
    <t>BES 12L</t>
  </si>
  <si>
    <t>BES 12R</t>
  </si>
  <si>
    <t>Wall cabinets</t>
  </si>
  <si>
    <t>W1830GD</t>
  </si>
  <si>
    <t>One door wall glass door cabinets</t>
  </si>
  <si>
    <t>W1836GD</t>
  </si>
  <si>
    <t>W1842GD</t>
  </si>
  <si>
    <t>W2130GD</t>
  </si>
  <si>
    <t>W2136GD</t>
  </si>
  <si>
    <t>W2142GD</t>
  </si>
  <si>
    <t>Two door wall glass door cabinets</t>
  </si>
  <si>
    <t>W3630GD</t>
  </si>
  <si>
    <t>W3636GD</t>
  </si>
  <si>
    <t>W3642GD</t>
  </si>
  <si>
    <t>Diagonal corner mullion door only</t>
  </si>
  <si>
    <t>30 inch wide bridge cabinets</t>
  </si>
  <si>
    <t>36 inch wide bridge cabinets</t>
  </si>
  <si>
    <t>36 inch wide refrigerator cabinets</t>
  </si>
  <si>
    <t>W362124</t>
  </si>
  <si>
    <t>Wall diagonal corner</t>
  </si>
  <si>
    <t>Wall blind corner</t>
  </si>
  <si>
    <t>Wall microwave cabinet</t>
  </si>
  <si>
    <t>WES1230K</t>
  </si>
  <si>
    <t>Wall end shelf</t>
  </si>
  <si>
    <t>WES1236K</t>
  </si>
  <si>
    <t>WES1242K</t>
  </si>
  <si>
    <t>3015WR</t>
  </si>
  <si>
    <t>Wall wine rack</t>
  </si>
  <si>
    <t>3615WR</t>
  </si>
  <si>
    <t>Stem glass rack</t>
  </si>
  <si>
    <t>PC1884</t>
  </si>
  <si>
    <t>PC1890</t>
  </si>
  <si>
    <t>PC1896</t>
  </si>
  <si>
    <t>PC2484</t>
  </si>
  <si>
    <t>PC2490</t>
  </si>
  <si>
    <t>PC2496</t>
  </si>
  <si>
    <t>PC3084</t>
  </si>
  <si>
    <t>PC3090</t>
  </si>
  <si>
    <t>PC3096</t>
  </si>
  <si>
    <t>PC3684</t>
  </si>
  <si>
    <t>PC3690</t>
  </si>
  <si>
    <t>PC3696</t>
  </si>
  <si>
    <t>Wall oven cabinet</t>
  </si>
  <si>
    <t>Vanity cabinets</t>
  </si>
  <si>
    <t>3621DL</t>
  </si>
  <si>
    <t>3621DR</t>
  </si>
  <si>
    <t>4821D</t>
  </si>
  <si>
    <t>6021D</t>
  </si>
  <si>
    <t>6021DD</t>
  </si>
  <si>
    <t>VDB12-3</t>
  </si>
  <si>
    <t>VDB15-3</t>
  </si>
  <si>
    <t>VDB18-3</t>
  </si>
  <si>
    <t>VDB21-3</t>
  </si>
  <si>
    <t>VDB24-3</t>
  </si>
  <si>
    <t>MWEP1230</t>
  </si>
  <si>
    <t>Wall decorative door</t>
  </si>
  <si>
    <t>MWEP1236</t>
  </si>
  <si>
    <t>MWEP1242</t>
  </si>
  <si>
    <t>MBEP24</t>
  </si>
  <si>
    <t>Base decorative door</t>
  </si>
  <si>
    <t>BF336</t>
  </si>
  <si>
    <t>Base cabinet fillers</t>
  </si>
  <si>
    <t>BF636</t>
  </si>
  <si>
    <t>Wall filler</t>
  </si>
  <si>
    <t>WFF336</t>
  </si>
  <si>
    <t>Fluted filler</t>
  </si>
  <si>
    <t>WFF342</t>
  </si>
  <si>
    <t>WFF396</t>
  </si>
  <si>
    <t>WFF642</t>
  </si>
  <si>
    <t>WFF696</t>
  </si>
  <si>
    <t>Toe kick</t>
  </si>
  <si>
    <t>Outside corner molding</t>
  </si>
  <si>
    <t>Crown molding</t>
  </si>
  <si>
    <t>CM2-1/2"</t>
  </si>
  <si>
    <t>CM4</t>
  </si>
  <si>
    <t>CM4R</t>
  </si>
  <si>
    <t>Scribe moulding</t>
  </si>
  <si>
    <t>LM(LRM8)</t>
  </si>
  <si>
    <t>Traditional light rail</t>
  </si>
  <si>
    <t>VAL36</t>
  </si>
  <si>
    <t>VAL48</t>
  </si>
  <si>
    <t>VAL60</t>
  </si>
  <si>
    <t>VAL72</t>
  </si>
  <si>
    <t>CBL11</t>
  </si>
  <si>
    <t>CBL21</t>
  </si>
  <si>
    <t>ROT15</t>
  </si>
  <si>
    <t>Roll shelf</t>
  </si>
  <si>
    <t>ROT18</t>
  </si>
  <si>
    <t>ROT21</t>
  </si>
  <si>
    <t>ROT27</t>
  </si>
  <si>
    <t>ROT33</t>
  </si>
  <si>
    <t>ROT36</t>
  </si>
  <si>
    <t>Refrigerator end panel</t>
  </si>
  <si>
    <t>BP9624-1/4"</t>
  </si>
  <si>
    <t>Tall skin panel</t>
  </si>
  <si>
    <t>BP9636-1/4"</t>
  </si>
  <si>
    <t>BSV42</t>
  </si>
  <si>
    <t>Base skin panel</t>
  </si>
  <si>
    <t>Wall skin panel</t>
  </si>
  <si>
    <t>Dish washer end panel</t>
  </si>
  <si>
    <t>30 inch wall cabinet - 1 door</t>
  </si>
  <si>
    <t>36 inch wall cabinet - 1 door</t>
  </si>
  <si>
    <t>42 inch wall cabinet - 1 door</t>
  </si>
  <si>
    <t>30 inch wall cabinet - 2 doors</t>
  </si>
  <si>
    <t>36 inch wall cabinet - 2 doors</t>
  </si>
  <si>
    <t>42 inch wall cabinet - 2 doors</t>
  </si>
  <si>
    <t>Vanity - 2 doors</t>
  </si>
  <si>
    <t>Vanity - 2 doors 3 drawers</t>
  </si>
  <si>
    <t>Vanity - 2 doors 6 drawers</t>
  </si>
  <si>
    <t>Vanity - 4 doors 3 drawers</t>
  </si>
  <si>
    <t>Vanity - 3 drawers</t>
  </si>
  <si>
    <t>Wall pantry - 2 doors</t>
  </si>
  <si>
    <t>Wall pantry - 4 doors</t>
  </si>
  <si>
    <t>Touch-up Kit</t>
  </si>
  <si>
    <t>Angle End Cabinet</t>
  </si>
  <si>
    <t>96" High X 48" Wide Panel</t>
  </si>
  <si>
    <t>Raised Valance Panel 42" width</t>
  </si>
  <si>
    <t>Trash Can Pull Out</t>
  </si>
  <si>
    <t>Pull Out Slide for two trash cans</t>
  </si>
  <si>
    <t>Decorative Tall End Panel</t>
  </si>
  <si>
    <t>Edge Banded Panel</t>
  </si>
  <si>
    <t>Beaded Panel, 42"x48"</t>
  </si>
  <si>
    <t>Single Drawer, 24" width, 18" height, 21" depth</t>
  </si>
  <si>
    <t>Sonoma Spice</t>
  </si>
  <si>
    <t>Sonoma Mocha</t>
  </si>
  <si>
    <t>Sonoma White</t>
  </si>
  <si>
    <t>Call us toll free at (877) 949-2551, local (205) 349-2551, or (205) 310-0547</t>
  </si>
  <si>
    <t>Base cabinet-1 drawer, 1 door</t>
  </si>
  <si>
    <t>Base cabinet-1 drawer, 2 doors</t>
  </si>
  <si>
    <t>Base cabinet-2 drawers, 2 doors</t>
  </si>
  <si>
    <t>Base drawer cabinet-3 drawers</t>
  </si>
  <si>
    <t>Sink base cabinet-1 dummy drawer, 2 doors</t>
  </si>
  <si>
    <t>Sink base cabinet-2 dummy drawers,2 doors</t>
  </si>
  <si>
    <t>BRA24</t>
  </si>
  <si>
    <t>End angle base cabinet, 2 full height doors</t>
  </si>
  <si>
    <t>FD18</t>
  </si>
  <si>
    <t>Desk height filing cabinet</t>
  </si>
  <si>
    <t>MB30</t>
  </si>
  <si>
    <t>Microwave base cabinet</t>
  </si>
  <si>
    <t>Base end shelf-3 shelves</t>
  </si>
  <si>
    <t>RHE3024</t>
  </si>
  <si>
    <t>Range hood</t>
  </si>
  <si>
    <t>4221DL</t>
  </si>
  <si>
    <t>Vanity-2 doors 3 drawers</t>
  </si>
  <si>
    <t>4221DR</t>
  </si>
  <si>
    <t>Knee drawer</t>
  </si>
  <si>
    <t>Inside corner moulding</t>
  </si>
  <si>
    <t>FMB</t>
  </si>
  <si>
    <t>Furniture base moulding</t>
  </si>
  <si>
    <t>Base blind corner, 1 drawer 1 door 1 shelf, min. pull 36", max pull 41.5", door 9.75" wide</t>
  </si>
  <si>
    <t>30" High Wall</t>
  </si>
  <si>
    <t>Key Largo White</t>
  </si>
  <si>
    <t>Base trashcan pullout - one trash can - B15 included</t>
  </si>
  <si>
    <t>Base trashcan pullout - two trash cans - B18 included</t>
  </si>
  <si>
    <t>RD15</t>
  </si>
  <si>
    <t>15" Wide Roll Out Shelf</t>
  </si>
  <si>
    <t>Wall Cabinet Skins - 12"w, 30"h, 1/8"thick</t>
  </si>
  <si>
    <t>Wall Cabinet Skins - 12"w, 36"h, 1/8"thick</t>
  </si>
  <si>
    <t>Wall Cabinet Skins - 12"w, 42"h, 1/8"thick</t>
  </si>
  <si>
    <t>3 Drawer Base, 12"x34.5"x24"</t>
  </si>
  <si>
    <t>3 Drawer Base, 15"x34.5"x24"</t>
  </si>
  <si>
    <t>3 Drawer Base, 18"x34.5"x24"</t>
  </si>
  <si>
    <t>3 Drawer Base, 24"x34.5"x24"</t>
  </si>
  <si>
    <t>3 Drawer Base, 30"x34.5"x24"</t>
  </si>
  <si>
    <t>Base Tray - 1 Door, 1 Shelf, 9"x34.5"x24"</t>
  </si>
  <si>
    <t>Base Waste Basket With Waste Basket Slide , 18"x34.5"x24"</t>
  </si>
  <si>
    <t>Desk File Drawer, 18"x29.5"x21"</t>
  </si>
  <si>
    <t>Corner Base With Shelf, 33"x34.5"x24", 12" opening</t>
  </si>
  <si>
    <t>Corner Base With Shelf, 36"x34.5"x24", 12" opening</t>
  </si>
  <si>
    <t>Corner Base With Wood Lazy Susan, 33"x34.5"x24", 12" opening</t>
  </si>
  <si>
    <t>Corner Base With Wood Lazy Susan, 36"x34.5"x24", 12" opening</t>
  </si>
  <si>
    <t>Oven, 30"x96"x24", 23.5" doors; omit drawer boxes, add F696 for double oven</t>
  </si>
  <si>
    <t>Oven, 33"x96"x24", 29.5" doors; omit drawer boxes, add F696 for double oven</t>
  </si>
  <si>
    <t>Sink Base - 1 Dummy Drawer, 2 Doors (Butt Doors), 30"x34.5"x24"</t>
  </si>
  <si>
    <t>Sink Base - 1 Dummy Drawer, 2 Doors (Butt Doors), 33"x34.5"x24"</t>
  </si>
  <si>
    <t>Sink Base - 2 Dummy Drawers, 2 Doors, 36"x34.5"x24"</t>
  </si>
  <si>
    <t>VB12</t>
  </si>
  <si>
    <t>VS42</t>
  </si>
  <si>
    <t>VCD36</t>
  </si>
  <si>
    <t>VCD42</t>
  </si>
  <si>
    <t>VCD48</t>
  </si>
  <si>
    <t>Vanity Knee Drawer, 36"x21"</t>
  </si>
  <si>
    <t>Diagonal Corner Wall, 17.5"x30"x12"x24"</t>
  </si>
  <si>
    <t>Diagonal Corner Wall, 17.5"x36"x12"x24"</t>
  </si>
  <si>
    <t>Diagonal Corner Wall, 17.5"x42"x12"x24"</t>
  </si>
  <si>
    <t>Fillers, 3"x30"</t>
  </si>
  <si>
    <t>Fillers, 3"x42"</t>
  </si>
  <si>
    <t>Fillers, 6"x30"</t>
  </si>
  <si>
    <t>Fillers, 6"x42"</t>
  </si>
  <si>
    <t>Fillers, 3"x96"</t>
  </si>
  <si>
    <t>Fillers, 6"x96"</t>
  </si>
  <si>
    <t>Toe Kick Cover , 4.5"x96"</t>
  </si>
  <si>
    <t>Shoe</t>
  </si>
  <si>
    <t>Shoe Molding, 0.5"x0.75"x96"</t>
  </si>
  <si>
    <t>Scribe Molding, 0.25"x0.75"x96"</t>
  </si>
  <si>
    <t>Dishwasher Panel With 3" Return Filler, 3"x34.5"x24"</t>
  </si>
  <si>
    <t>REP2496</t>
  </si>
  <si>
    <t>Finish Panel Veneer 0.25"x48"x48"</t>
  </si>
  <si>
    <t>Finish Panel Veneer 0.25"x48"x96"</t>
  </si>
  <si>
    <t>COVEL</t>
  </si>
  <si>
    <t>Cove Molding, 3.75"x96"</t>
  </si>
  <si>
    <t>COVES</t>
  </si>
  <si>
    <t>Cove Molding, 2.5"x96"</t>
  </si>
  <si>
    <t>Classic Decoration Legs</t>
  </si>
  <si>
    <t>MLR</t>
  </si>
  <si>
    <t>Mission Light Rail</t>
  </si>
  <si>
    <t>Hardware, Base Drawer Soft Close Under Mount</t>
  </si>
  <si>
    <t>Hardware, Vanity Drawer Soft Close Under Mount</t>
  </si>
  <si>
    <t>Hardware, Soft Close Hinges</t>
  </si>
  <si>
    <t>Over 50 styles and colors in stock</t>
  </si>
  <si>
    <t>Bristol Saddle</t>
  </si>
  <si>
    <t>Tahoe White</t>
  </si>
  <si>
    <t>W1212GD</t>
  </si>
  <si>
    <t>W1512GD</t>
  </si>
  <si>
    <t>W1812GD</t>
  </si>
  <si>
    <t>W2112GD</t>
  </si>
  <si>
    <t>W2412GD</t>
  </si>
  <si>
    <t>W2712GD</t>
  </si>
  <si>
    <t>W3012GD</t>
  </si>
  <si>
    <t>W3312GD</t>
  </si>
  <si>
    <t>W3612GD</t>
  </si>
  <si>
    <t>DCW2412GD</t>
  </si>
  <si>
    <t>DCW2712GD</t>
  </si>
  <si>
    <t>Stacker Wall Glass Door Cabinet w/ Finished Interior - 12"W X 12"H X 12"D</t>
  </si>
  <si>
    <t>Stacker Wall Glass Door Cabinet w/ Finished Interior - 15"W X 12"H X 12"D</t>
  </si>
  <si>
    <t>Stacker Wall Glass Door Cabinet w/ Finished Interior - 18"W X 12"H X 12"D</t>
  </si>
  <si>
    <t>Stacker Wall Glass Door Cabinet w/ Finished Interior - 21"W X 12"H X 12"D</t>
  </si>
  <si>
    <t>Stacker Wall Glass Door Cabinet w/ Finished Interior - 24"W X 12"H X 12"D</t>
  </si>
  <si>
    <t>Stacker Wall Glass Door Cabinet w/ Finished Interior - 27"W X 12"H X 12"D</t>
  </si>
  <si>
    <t>Stacker Wall Glass Door Cabinet w/ Finished Interior - 30"W X 12"H X 12"D</t>
  </si>
  <si>
    <t>Stacker Wall Glass Door Cabinet w/ Finished Interior - 33"W X 12"H X 12"D</t>
  </si>
  <si>
    <t>Stacker Wall Glass Door Cabinet w/ Finished Interior - 36"W X 12"H X 12"D</t>
  </si>
  <si>
    <t>Stacker Wall Glass Door Cabinet w/ Finished Interior - 27"W X 12"H X 15"D</t>
  </si>
  <si>
    <t>36" Farm Sink Base Cabinet: 2 butt doors</t>
  </si>
  <si>
    <t>WD1818</t>
  </si>
  <si>
    <t>18" Three Drawer Wall Cabinet</t>
  </si>
  <si>
    <t>WDC2412BGFI</t>
  </si>
  <si>
    <t>Wall Diagonal Glass Door Cabinet with Finished Interior (24"W X 12"H X 24"D)</t>
  </si>
  <si>
    <t>Wall Diagonal Corner Cabinet - 27"W X 36"H X 27"D-1D-2S</t>
  </si>
  <si>
    <t>W1212BGFI</t>
  </si>
  <si>
    <t>Wall Glass Door Cabinet with Finished Interior - 12"W X 12"H X 12"D-1D</t>
  </si>
  <si>
    <t>W1512BGFI</t>
  </si>
  <si>
    <t>Wall Glass Door Cabinet with Finished Interior - 15"W X 12"H X 12"D-1D</t>
  </si>
  <si>
    <t>W2412BGFI</t>
  </si>
  <si>
    <t>Wall Glass Door Cabinet with Finished Interior - 24"W X 12"H X 12"D-2D</t>
  </si>
  <si>
    <t>W2712BGFI</t>
  </si>
  <si>
    <t>Wall Glass Door Cabinet with Finished Interior - 27"W X 12"H X 12"D-2D</t>
  </si>
  <si>
    <t>W3312BGFI</t>
  </si>
  <si>
    <t>Wall Glass Door Cabinet with Finished Interior - 33"W X 12"H X 12"D-2D</t>
  </si>
  <si>
    <t>VB3621</t>
  </si>
  <si>
    <t>Vanity Base Cabinet - 36"W X 34 1/2"H X 21"D-2D-2DRA-1F/DRA</t>
  </si>
  <si>
    <t>36" Furniture Valance</t>
  </si>
  <si>
    <t>WM303012</t>
  </si>
  <si>
    <t>WM303612</t>
  </si>
  <si>
    <t>WM304212</t>
  </si>
  <si>
    <t>Microwave wall cabinet w/ shelf - 30" width, 18" height, 12" depth</t>
  </si>
  <si>
    <t>W301224</t>
  </si>
  <si>
    <t>W301524</t>
  </si>
  <si>
    <t>W301824</t>
  </si>
  <si>
    <t>W302424</t>
  </si>
  <si>
    <t>Shaker Dove</t>
  </si>
  <si>
    <t>REP1.596</t>
  </si>
  <si>
    <t>W3039</t>
  </si>
  <si>
    <t>30"w, 39"h</t>
  </si>
  <si>
    <t>33"w, 12"h</t>
  </si>
  <si>
    <t>30"w, 21"h</t>
  </si>
  <si>
    <t>W3321</t>
  </si>
  <si>
    <t>33"w, 21"h</t>
  </si>
  <si>
    <t>36"w, 21"h</t>
  </si>
  <si>
    <t>W3327</t>
  </si>
  <si>
    <t>33"w, 27"h</t>
  </si>
  <si>
    <t>30"w, 12"h, 24"d</t>
  </si>
  <si>
    <t>30"w, 15"h, 24"d</t>
  </si>
  <si>
    <t>30"w, 18"h, 24"d</t>
  </si>
  <si>
    <t>W302124</t>
  </si>
  <si>
    <t>30"w, 21"h, 24"d</t>
  </si>
  <si>
    <t>36"w, 21"h, 24"d</t>
  </si>
  <si>
    <t>WES1230</t>
  </si>
  <si>
    <t>WES1236</t>
  </si>
  <si>
    <t>WES1242</t>
  </si>
  <si>
    <t>30"w, 18"h, 12"d</t>
  </si>
  <si>
    <t>WR3618</t>
  </si>
  <si>
    <t>36"w, 18"h, 12"d</t>
  </si>
  <si>
    <t>PR3612</t>
  </si>
  <si>
    <t>SB24-CY</t>
  </si>
  <si>
    <t>24"w, 1 Dummy Drawer, 2 Doors</t>
  </si>
  <si>
    <t>SB27-CY</t>
  </si>
  <si>
    <t>27"w, 1 Dummy Drawer, 2 Doors</t>
  </si>
  <si>
    <t>NCSB42</t>
  </si>
  <si>
    <t>Corner Sink Base, 1 Full Height Door, 42"w</t>
  </si>
  <si>
    <t>9"w Pull Out Spice Rack w/ Drawer Guides</t>
  </si>
  <si>
    <t>BSR12</t>
  </si>
  <si>
    <t>12"w Pull Out Spice Rack w/ Drawer Guides</t>
  </si>
  <si>
    <t>Base Spice Drawer - 5 drawers, 6" width w/o drawer guides</t>
  </si>
  <si>
    <t>SDC30</t>
  </si>
  <si>
    <t>Spice Drawer, 30"w, 6"h - mount under wall cabinet w/o drawer guides</t>
  </si>
  <si>
    <t>SDC36</t>
  </si>
  <si>
    <t>Spice Drawer, 36"w, 6"h - mount under wall cabinet w/o drawer guides</t>
  </si>
  <si>
    <t>BES09L/R</t>
  </si>
  <si>
    <t>9"w Base End Shelf (specify right or left if ordering assembled)</t>
  </si>
  <si>
    <t>BES12L/R</t>
  </si>
  <si>
    <t>12"w Base End Shelf (specify right or left if ordering assembled)</t>
  </si>
  <si>
    <t>BEA12L</t>
  </si>
  <si>
    <t>BEA12R</t>
  </si>
  <si>
    <t>Standard Vanities, 34-1/2"h, 21"d, 2 Full Height Doors</t>
  </si>
  <si>
    <t>VA212134</t>
  </si>
  <si>
    <t>21"w</t>
  </si>
  <si>
    <t>24"w</t>
  </si>
  <si>
    <t>30"w</t>
  </si>
  <si>
    <t>Center Sink Vanities, 34-1/2"h, 21"d, 2 Doors, 3 Drawers On Each End</t>
  </si>
  <si>
    <t>Double Sink Vanity, 34-1/2"h, 21"d, Double Doors R &amp; L, Center Drawers</t>
  </si>
  <si>
    <t>VA602134DD</t>
  </si>
  <si>
    <t>Combo Vanity &amp; Drawer Stack, 34-1/2"h, 21"d, 2 Doors, 3 Drawers</t>
  </si>
  <si>
    <t>VA302134DL</t>
  </si>
  <si>
    <t>30"w, Drawers On Left</t>
  </si>
  <si>
    <t>VA302134DR</t>
  </si>
  <si>
    <t>30"w, Drawers On Right</t>
  </si>
  <si>
    <t>Vanity Three Drawer Base, 34-1/2"h, 21"d</t>
  </si>
  <si>
    <t>12"w</t>
  </si>
  <si>
    <t>15"w</t>
  </si>
  <si>
    <t>18"w</t>
  </si>
  <si>
    <t>End Panel 24"w, 96"h, 3/4" thick</t>
  </si>
  <si>
    <t>BP3596 3/4</t>
  </si>
  <si>
    <t>End Panel 35"w, 96"h, 3/4" thick</t>
  </si>
  <si>
    <t>End Panel 48"w, 96"h, 3/4" thick</t>
  </si>
  <si>
    <t>End Panel 24"w, 84"h, 3/16" thick For Left</t>
  </si>
  <si>
    <t>End Panel 24"w, 84"h, 3/16" thick For Right</t>
  </si>
  <si>
    <t>End Panel 24"w, 90"h, 3/16" thick For Left</t>
  </si>
  <si>
    <t>End Panel 24"w, 90"h, 3/16" thick For Right</t>
  </si>
  <si>
    <t>End Panel 24"w, 96"h, 3/16" thick For Left</t>
  </si>
  <si>
    <t>End Panel 24"w, 96"h, 3/16" thick For Right</t>
  </si>
  <si>
    <t>Base Panel 24"w, 34.5"h, 3/16" thick For Right</t>
  </si>
  <si>
    <t>Base Panel 24"w, 34.5"h, 3/16" thick For Left</t>
  </si>
  <si>
    <t>Large Panel, 96"w, 36"h, 3/16" thick</t>
  </si>
  <si>
    <t>Large Panel, 48"w, 96"h, 3/16" thick</t>
  </si>
  <si>
    <t>End Panel 96"w, 34.5"h, 3/16" thick For Left</t>
  </si>
  <si>
    <t>Dishwasher End Panel - 3", 34.5"</t>
  </si>
  <si>
    <t>Fluted Fillers - 6" x 96"</t>
  </si>
  <si>
    <t>12" Wide Wall Decorative Doors - 30"h</t>
  </si>
  <si>
    <t>12" Wide Wall Decorative Doors - 36"h</t>
  </si>
  <si>
    <t>12" Wide Wall Decorative Doors - 42"h</t>
  </si>
  <si>
    <t>BFD24</t>
  </si>
  <si>
    <t>Base Decorative Doors - 24"</t>
  </si>
  <si>
    <t>SBS-mini</t>
  </si>
  <si>
    <t>Corbel - 3"w, 6"h, 4 1/2"d</t>
  </si>
  <si>
    <t>SBS13*9A</t>
  </si>
  <si>
    <t>Corbels - 13", 9" w/ floral design</t>
  </si>
  <si>
    <t>VAS30</t>
  </si>
  <si>
    <t>30" Valance</t>
  </si>
  <si>
    <t>36" Valance</t>
  </si>
  <si>
    <t>VAS36A</t>
  </si>
  <si>
    <t>36" Valance, floral design</t>
  </si>
  <si>
    <t>42" Valance</t>
  </si>
  <si>
    <t>VAS42A</t>
  </si>
  <si>
    <t>42" Valance, floral design</t>
  </si>
  <si>
    <t>48" Valance</t>
  </si>
  <si>
    <t>VAS48A</t>
  </si>
  <si>
    <t>48" Valance, floral design</t>
  </si>
  <si>
    <t>VAS52</t>
  </si>
  <si>
    <t>52" Valance</t>
  </si>
  <si>
    <t>60" Valance</t>
  </si>
  <si>
    <t>VAS60A</t>
  </si>
  <si>
    <t>60" Valance, floral design</t>
  </si>
  <si>
    <t>DEN8</t>
  </si>
  <si>
    <t>3/4", 96" Dentil Molding For CCM8</t>
  </si>
  <si>
    <t>RD21</t>
  </si>
  <si>
    <t>21" Wide Roll Out Shelf</t>
  </si>
  <si>
    <t>VSC48R</t>
  </si>
  <si>
    <t>VSC48L</t>
  </si>
  <si>
    <t>B9FHD</t>
  </si>
  <si>
    <t>FSB36</t>
  </si>
  <si>
    <t>BM8</t>
  </si>
  <si>
    <t>Microwave Base Cabinet, 30" w, 34.5" h, 24" d, 1 drawer, 30" w X 17" h opening</t>
  </si>
  <si>
    <t>Rollout for B18 - wider for Shaker Espresso &amp; Sonomas than other doors</t>
  </si>
  <si>
    <t>Rollout for B21 - wider for Shaker Espresso &amp; Sonomas than other doors</t>
  </si>
  <si>
    <t>Rollout for B24 - wider for Shaker Espresso &amp; Sonomas than other doors</t>
  </si>
  <si>
    <t>Rollout for B27 - wider for Shaker Espresso &amp; Sonomas than other doors</t>
  </si>
  <si>
    <t>Rollout for B30 - wider for Shaker Espresso &amp; Sonomas than other doors</t>
  </si>
  <si>
    <t>Rollout for B33 - wider for Shaker Espresso &amp; Sonomas than other doors</t>
  </si>
  <si>
    <t>Rollout for B36 - wider for Shaker Espresso &amp; Sonomas than other doors</t>
  </si>
  <si>
    <t>PLY4248</t>
  </si>
  <si>
    <t>Plywood - 42"H X 48"W X 1/4"D</t>
  </si>
  <si>
    <t>Plywood - 42"H X 96"W X 1/4"D</t>
  </si>
  <si>
    <t>Email us at the email address above</t>
  </si>
  <si>
    <t>On the order form, select a door style in the list at the upper right corner and enter the quanties for the cabinets desired.</t>
  </si>
  <si>
    <t>Email - preferred - or fax the form to the following:</t>
  </si>
  <si>
    <t>Single door</t>
  </si>
  <si>
    <t>Double door</t>
  </si>
  <si>
    <t>Bridge Cabinets</t>
  </si>
  <si>
    <t>W1218</t>
  </si>
  <si>
    <t>W1212</t>
  </si>
  <si>
    <t>W1512</t>
  </si>
  <si>
    <t>W1812</t>
  </si>
  <si>
    <t>W2412</t>
  </si>
  <si>
    <t>W2712</t>
  </si>
  <si>
    <t>Specialty wall</t>
  </si>
  <si>
    <t>WAE30</t>
  </si>
  <si>
    <t>Angle end</t>
  </si>
  <si>
    <t>WAE36</t>
  </si>
  <si>
    <t>WAE42</t>
  </si>
  <si>
    <t>SCW2412</t>
  </si>
  <si>
    <t>Square corner</t>
  </si>
  <si>
    <t>SCW2418</t>
  </si>
  <si>
    <t>SCW2430</t>
  </si>
  <si>
    <t>SCW2436</t>
  </si>
  <si>
    <t>SCW2442</t>
  </si>
  <si>
    <t>WDC2412</t>
  </si>
  <si>
    <t>Corner, 12" deep</t>
  </si>
  <si>
    <t>Corner, 15" deep</t>
  </si>
  <si>
    <t>Blind corner</t>
  </si>
  <si>
    <t>Refrigerator wall</t>
  </si>
  <si>
    <t>W421224</t>
  </si>
  <si>
    <t>W481224</t>
  </si>
  <si>
    <t>WMO303015</t>
  </si>
  <si>
    <t>Microwave wall, unfinished interior</t>
  </si>
  <si>
    <t>WMO303021</t>
  </si>
  <si>
    <t>WMO303621</t>
  </si>
  <si>
    <t>WMO304221</t>
  </si>
  <si>
    <t>Wine rack, 12" deep, finished interior</t>
  </si>
  <si>
    <t>WCW630</t>
  </si>
  <si>
    <t>Slotted cubbie, 30"x12"x6", finished interior, verticle or horizontal</t>
  </si>
  <si>
    <t>WCX1818</t>
  </si>
  <si>
    <t>X storage, finished interior, vertical or horizontal</t>
  </si>
  <si>
    <t>WCX2430</t>
  </si>
  <si>
    <t>WCX3030</t>
  </si>
  <si>
    <t>WPR3618</t>
  </si>
  <si>
    <t>Rack for 15 plates, 12" deep, finished interior</t>
  </si>
  <si>
    <t>Stem glass holder, 12" deep, finished interior</t>
  </si>
  <si>
    <t>Single door, single drawer</t>
  </si>
  <si>
    <t>Double door, single drawer</t>
  </si>
  <si>
    <t>Double door, double drawer</t>
  </si>
  <si>
    <t>Sink base, double door, single drawer front</t>
  </si>
  <si>
    <t>Sink base, double door, double drawer front</t>
  </si>
  <si>
    <t>FS36</t>
  </si>
  <si>
    <t>Farm sink, double door 19"h, 26"w sink opening, 10.75" frame top to door top</t>
  </si>
  <si>
    <t>FS39</t>
  </si>
  <si>
    <t>Farm sink, double door 19"h, 29"w sink opening, 10.75" frame top to door top</t>
  </si>
  <si>
    <t>B09SP</t>
  </si>
  <si>
    <t>Full height spice cabinet</t>
  </si>
  <si>
    <t>Full height single door</t>
  </si>
  <si>
    <t>B12FH</t>
  </si>
  <si>
    <t>B15FH</t>
  </si>
  <si>
    <t>B18FH</t>
  </si>
  <si>
    <t>B21FH</t>
  </si>
  <si>
    <t>B24FH</t>
  </si>
  <si>
    <t>Full height double door</t>
  </si>
  <si>
    <t>B27FH</t>
  </si>
  <si>
    <t>B30FH</t>
  </si>
  <si>
    <t>B33FH</t>
  </si>
  <si>
    <t>B36FH</t>
  </si>
  <si>
    <t>B39FH</t>
  </si>
  <si>
    <t>B42FH</t>
  </si>
  <si>
    <t>Base easy reach</t>
  </si>
  <si>
    <t>Lazy susan, two trays mounted to shelves</t>
  </si>
  <si>
    <t>DSB36</t>
  </si>
  <si>
    <t>Diagonal corner</t>
  </si>
  <si>
    <t>BAE24</t>
  </si>
  <si>
    <t>Base angle end</t>
  </si>
  <si>
    <t>Three-drawer stack</t>
  </si>
  <si>
    <t>2DB30</t>
  </si>
  <si>
    <t>Two-drawer stack</t>
  </si>
  <si>
    <t>2DB36</t>
  </si>
  <si>
    <t>BLB39/42</t>
  </si>
  <si>
    <t>Blind base, 39/42" wide</t>
  </si>
  <si>
    <t>BLB42/45</t>
  </si>
  <si>
    <t>Blind base, 42/45" wide</t>
  </si>
  <si>
    <t>FDB18</t>
  </si>
  <si>
    <t>File drawer, 18"x30"x21"</t>
  </si>
  <si>
    <t>Waste basket, 18"x34.5"x24"</t>
  </si>
  <si>
    <t>BMD30</t>
  </si>
  <si>
    <t>Microwave base</t>
  </si>
  <si>
    <t>Tall cabinets</t>
  </si>
  <si>
    <t>TP188424</t>
  </si>
  <si>
    <t>TP189024</t>
  </si>
  <si>
    <t>TP189624</t>
  </si>
  <si>
    <t>TP248424</t>
  </si>
  <si>
    <t>TP249024</t>
  </si>
  <si>
    <t>TP249624</t>
  </si>
  <si>
    <t>TP308424</t>
  </si>
  <si>
    <t>TP309024</t>
  </si>
  <si>
    <t>TP309624</t>
  </si>
  <si>
    <t>OCS338424</t>
  </si>
  <si>
    <t>Single oven, 2 9" doors above, 3 drawers (5.5", 8.75", 9.25") below</t>
  </si>
  <si>
    <t>OCS339024</t>
  </si>
  <si>
    <t>Single oven, 2 15" doors above, 3 drawers (5.5", 8.75", 9.25") below</t>
  </si>
  <si>
    <t>OCS339624</t>
  </si>
  <si>
    <t>Single oven, 2 21" doors above, 3 drawers (5.5", 8.75", 9.25") below</t>
  </si>
  <si>
    <t>OC338424</t>
  </si>
  <si>
    <t>Double oven, 2 15" doors above, 1 4.25" drawer below</t>
  </si>
  <si>
    <t>OC339024</t>
  </si>
  <si>
    <t>Double oven, 2 21" doors above, 1 4.25" drawer below</t>
  </si>
  <si>
    <t>OC339624</t>
  </si>
  <si>
    <t>Double oven, 2 27" doors above, 1 4.25" drawer below</t>
  </si>
  <si>
    <t>Single door single drawer</t>
  </si>
  <si>
    <t>VDB24</t>
  </si>
  <si>
    <t>VSB24</t>
  </si>
  <si>
    <t>Double door sink base</t>
  </si>
  <si>
    <t>VSB27</t>
  </si>
  <si>
    <t>VSB30</t>
  </si>
  <si>
    <t>VSB33</t>
  </si>
  <si>
    <t>VSD30L</t>
  </si>
  <si>
    <t>Vanity sink, single door, false drawer, two left drawers</t>
  </si>
  <si>
    <t>VSD30R</t>
  </si>
  <si>
    <t>Vanity sink, single door, false drawer, two right drawers</t>
  </si>
  <si>
    <t>VSD36L</t>
  </si>
  <si>
    <t>VSD36R</t>
  </si>
  <si>
    <t>Vanity sink, double doors, two drawers</t>
  </si>
  <si>
    <t>Vanity sink, double doors, four drawers</t>
  </si>
  <si>
    <t>KD30/36</t>
  </si>
  <si>
    <t>Vanity knee drawer</t>
  </si>
  <si>
    <t>CM-4</t>
  </si>
  <si>
    <t>Traditional crown - 2.75" x 2.75"</t>
  </si>
  <si>
    <t>CMM-4</t>
  </si>
  <si>
    <t>Shaker/angled crown - 2.5" h, .75" thick</t>
  </si>
  <si>
    <t>FCM</t>
  </si>
  <si>
    <t>Furniture/cove crown - 3.5" x 3.5"</t>
  </si>
  <si>
    <t>Furniture base - 4.5"</t>
  </si>
  <si>
    <t>OBM8</t>
  </si>
  <si>
    <t>Ogee base - 6"</t>
  </si>
  <si>
    <t>SC</t>
  </si>
  <si>
    <t>Batten</t>
  </si>
  <si>
    <t>OCL</t>
  </si>
  <si>
    <t>Outside corner</t>
  </si>
  <si>
    <t>QR</t>
  </si>
  <si>
    <t>Quarter round/shoe</t>
  </si>
  <si>
    <t>LBMF</t>
  </si>
  <si>
    <t>Light rail</t>
  </si>
  <si>
    <t>LVP</t>
  </si>
  <si>
    <t>Light valance profile</t>
  </si>
  <si>
    <t>CR</t>
  </si>
  <si>
    <t>Chair rail</t>
  </si>
  <si>
    <t>FSM</t>
  </si>
  <si>
    <t>Furniture straight</t>
  </si>
  <si>
    <t>CSS</t>
  </si>
  <si>
    <t>Corbel - 3" w, 12" h, 5" d</t>
  </si>
  <si>
    <t>CSB912</t>
  </si>
  <si>
    <t>Countertop bracket - 3" w, 9" h, 12" d</t>
  </si>
  <si>
    <t>SP34.5</t>
  </si>
  <si>
    <t>Traditional posts</t>
  </si>
  <si>
    <t>SP42</t>
  </si>
  <si>
    <t>VAL42</t>
  </si>
  <si>
    <t>Recessed square valance</t>
  </si>
  <si>
    <t>RPVAL42</t>
  </si>
  <si>
    <t>Raised panel valance</t>
  </si>
  <si>
    <t>RPVAL60</t>
  </si>
  <si>
    <t>AVAL36</t>
  </si>
  <si>
    <t>Arched raised panel valance</t>
  </si>
  <si>
    <t>AVAL48</t>
  </si>
  <si>
    <t>GBVAL42</t>
  </si>
  <si>
    <t>Beaded valance</t>
  </si>
  <si>
    <t>GBVAL60</t>
  </si>
  <si>
    <t>LVB</t>
  </si>
  <si>
    <t>Light beaded balance</t>
  </si>
  <si>
    <t>TF1.596</t>
  </si>
  <si>
    <t>Tall filler</t>
  </si>
  <si>
    <t>TF696</t>
  </si>
  <si>
    <t>FF330</t>
  </si>
  <si>
    <t>FF336</t>
  </si>
  <si>
    <t>TK96</t>
  </si>
  <si>
    <t>End panel, 24" d, 34.5" h</t>
  </si>
  <si>
    <t>End panel, 24" d</t>
  </si>
  <si>
    <t>REP396</t>
  </si>
  <si>
    <t>WS1230</t>
  </si>
  <si>
    <t>Side finished skin</t>
  </si>
  <si>
    <t>WS1236</t>
  </si>
  <si>
    <t>WS1242</t>
  </si>
  <si>
    <t>Side finished skin, 34.5" h</t>
  </si>
  <si>
    <t>TS2496</t>
  </si>
  <si>
    <t>BP4896.25</t>
  </si>
  <si>
    <t>Plywood panel</t>
  </si>
  <si>
    <t>FP4896.75</t>
  </si>
  <si>
    <t>Edge banded panel</t>
  </si>
  <si>
    <t>BBP4896.25</t>
  </si>
  <si>
    <t>Beaded panel</t>
  </si>
  <si>
    <t>Rollout tray set, for B15</t>
  </si>
  <si>
    <t>Rollout tray set, for B18 &amp; UC18</t>
  </si>
  <si>
    <t>Rollout tray set, for B21</t>
  </si>
  <si>
    <t>Rollout tray set, for B24 &amp; UC24</t>
  </si>
  <si>
    <t>Rollout tray set, for B30 &amp; UC30</t>
  </si>
  <si>
    <t>Rollout tray set, for B36</t>
  </si>
  <si>
    <t>Touchup kit</t>
  </si>
  <si>
    <t>CH36</t>
  </si>
  <si>
    <t>Chimney hood, 4.05" w, 53" h, 24" d</t>
  </si>
  <si>
    <t>WDD1230</t>
  </si>
  <si>
    <t>Wall decorative end panel</t>
  </si>
  <si>
    <t>WDD1236</t>
  </si>
  <si>
    <t>WDD1242</t>
  </si>
  <si>
    <t>BDD23.5X25.5</t>
  </si>
  <si>
    <t>Base decorative end panel</t>
  </si>
  <si>
    <t>BDD24X30</t>
  </si>
  <si>
    <t>Calumet Ivory</t>
  </si>
  <si>
    <t>Calumet Mocha</t>
  </si>
  <si>
    <t>Arlington Oatmeal</t>
  </si>
  <si>
    <t>Saratoga Cinnamon</t>
  </si>
  <si>
    <t>Avalon Ashen</t>
  </si>
  <si>
    <t>Liberty Shaker Espresso</t>
  </si>
  <si>
    <t>Liberty Shaker Gray</t>
  </si>
  <si>
    <t>Liberty Shaker White</t>
  </si>
  <si>
    <t>Portland Chestnut</t>
  </si>
  <si>
    <t>Providence Espresso</t>
  </si>
  <si>
    <t>Providence White</t>
  </si>
  <si>
    <t>Sonoma Espresso</t>
  </si>
  <si>
    <t>Yarmouth Slab</t>
  </si>
  <si>
    <t>BF09</t>
  </si>
  <si>
    <t>Base Cabinet (full height door)</t>
  </si>
  <si>
    <t>B24B</t>
  </si>
  <si>
    <t>Base Cabinet Butt Doors</t>
  </si>
  <si>
    <t>B27B</t>
  </si>
  <si>
    <t>B30B</t>
  </si>
  <si>
    <t>B15RT</t>
  </si>
  <si>
    <t>Base Cabinets with 2 Rollouts</t>
  </si>
  <si>
    <t>B18RT</t>
  </si>
  <si>
    <t>B21RT</t>
  </si>
  <si>
    <t>B24BRT</t>
  </si>
  <si>
    <t>Base Cabinets with 2 Rollouts, Butt Doors</t>
  </si>
  <si>
    <t>B27BRT</t>
  </si>
  <si>
    <t>B30BRT</t>
  </si>
  <si>
    <t>B36RT</t>
  </si>
  <si>
    <t>B42RT</t>
  </si>
  <si>
    <t>Base Cabinets - 3 Drawer Base</t>
  </si>
  <si>
    <t>DB36</t>
  </si>
  <si>
    <t>Pots and Pans Base Cabinets - 2 Drawer Base</t>
  </si>
  <si>
    <t>SB24B</t>
  </si>
  <si>
    <t>Sink Base Buttt Doors</t>
  </si>
  <si>
    <t>SB27B</t>
  </si>
  <si>
    <t>SB30B</t>
  </si>
  <si>
    <t>FSB30B</t>
  </si>
  <si>
    <t>Farmer Sink Base</t>
  </si>
  <si>
    <t>Base Blind Corner</t>
  </si>
  <si>
    <t>BBC42/45</t>
  </si>
  <si>
    <t>Lazy Susan 33 R</t>
  </si>
  <si>
    <t>Lazy Susan 36 R</t>
  </si>
  <si>
    <t>30" W Microwave Base</t>
  </si>
  <si>
    <t>Base End Cabinet</t>
  </si>
  <si>
    <t>DU3021</t>
  </si>
  <si>
    <t>Desk Drawer Unit</t>
  </si>
  <si>
    <t>File Cabinet / 30"H w/ 2 drawers</t>
  </si>
  <si>
    <t>84"H x 24"D Pantry Cabinet</t>
  </si>
  <si>
    <t>WP1884PO</t>
  </si>
  <si>
    <t>Pantry Cabinet Single Door Pull-out</t>
  </si>
  <si>
    <t>WP18PULL</t>
  </si>
  <si>
    <t>Pantry Pull-out</t>
  </si>
  <si>
    <t>WP2484B</t>
  </si>
  <si>
    <t>WP3084B</t>
  </si>
  <si>
    <t>90"H x 24"D Pantry Cabinet</t>
  </si>
  <si>
    <t>WP1890PO</t>
  </si>
  <si>
    <t>WP2490B</t>
  </si>
  <si>
    <t>WP3090B</t>
  </si>
  <si>
    <t>96"H x 24"D Pantry Cabinet</t>
  </si>
  <si>
    <t>WP1896PO</t>
  </si>
  <si>
    <t>WP2496B</t>
  </si>
  <si>
    <t>WP3096B</t>
  </si>
  <si>
    <t>B18TR</t>
  </si>
  <si>
    <t>Base Cabinet/Trash Pull</t>
  </si>
  <si>
    <t>B18TR-DMK</t>
  </si>
  <si>
    <t>Base Cabinet/Trash Pull w/ Door Mount Kit</t>
  </si>
  <si>
    <t>B18SFTTR-DMK</t>
  </si>
  <si>
    <t>Base Cabinet/ Soft-close Trash Pull</t>
  </si>
  <si>
    <t>BF09PO</t>
  </si>
  <si>
    <t>Base 1 Door w/Pullout</t>
  </si>
  <si>
    <t>WP1884RT</t>
  </si>
  <si>
    <t>Pantry Cabinet Single Door, 4 Rollouts, 18"W x 24"D</t>
  </si>
  <si>
    <t>WP1890RT</t>
  </si>
  <si>
    <t>WP1896RT</t>
  </si>
  <si>
    <t>WP2484BRT</t>
  </si>
  <si>
    <t>Pantry Cabinet Butt Door, 4 Rollouts, 24"W x 24"D</t>
  </si>
  <si>
    <t>WP2490BRT</t>
  </si>
  <si>
    <t>WP2496BRT</t>
  </si>
  <si>
    <t>WP3084BRT</t>
  </si>
  <si>
    <t>Pantry Cabinet Butt Door, 4 Rollouts, 30"W x 24"D</t>
  </si>
  <si>
    <t>WP3090BRT</t>
  </si>
  <si>
    <t>WP3096BRT</t>
  </si>
  <si>
    <t>Single Oven Cabinet</t>
  </si>
  <si>
    <t>W2412B</t>
  </si>
  <si>
    <t>Bridge Cabinet Butt Door</t>
  </si>
  <si>
    <t>W3012B</t>
  </si>
  <si>
    <t>Bridge Cabinet</t>
  </si>
  <si>
    <t>W2415B</t>
  </si>
  <si>
    <t>W3015B</t>
  </si>
  <si>
    <t>W2418B</t>
  </si>
  <si>
    <t>W3018B</t>
  </si>
  <si>
    <t>W2424B</t>
  </si>
  <si>
    <t>W3024B</t>
  </si>
  <si>
    <t>W2430B</t>
  </si>
  <si>
    <t>Wall Cabinet Butt Door</t>
  </si>
  <si>
    <t>W2730B</t>
  </si>
  <si>
    <t>W3030B</t>
  </si>
  <si>
    <t>Wall Cabinet 1 Glass Door</t>
  </si>
  <si>
    <t>PGW1530</t>
  </si>
  <si>
    <t>Wall Cabinet Praire Glass Door</t>
  </si>
  <si>
    <t>GW3030B</t>
  </si>
  <si>
    <t>Wall Cabinet Butt Doors</t>
  </si>
  <si>
    <t>PGW3030B</t>
  </si>
  <si>
    <t>Wall Cabinet Butt Doors Praire Glass</t>
  </si>
  <si>
    <t>GW3630</t>
  </si>
  <si>
    <t>Wall Cabinet 2 Glass Doors</t>
  </si>
  <si>
    <t>PGW3630</t>
  </si>
  <si>
    <t>Wall Cabinet Priare Glass</t>
  </si>
  <si>
    <t>W2436B</t>
  </si>
  <si>
    <t>W2736B</t>
  </si>
  <si>
    <t>W3036B</t>
  </si>
  <si>
    <t>GW3036B</t>
  </si>
  <si>
    <t>PGW3036B</t>
  </si>
  <si>
    <t>GW3636</t>
  </si>
  <si>
    <t>PGW3636</t>
  </si>
  <si>
    <t>W2442B</t>
  </si>
  <si>
    <t>W2742B</t>
  </si>
  <si>
    <t>W3042B</t>
  </si>
  <si>
    <t>GW1542</t>
  </si>
  <si>
    <t>PGW1542</t>
  </si>
  <si>
    <t>GW1842</t>
  </si>
  <si>
    <t>PGW1842</t>
  </si>
  <si>
    <t>GW3042B</t>
  </si>
  <si>
    <t>PGW3042B</t>
  </si>
  <si>
    <t>Wall Refrigerator Cabinet</t>
  </si>
  <si>
    <t>W391224</t>
  </si>
  <si>
    <t>W391524</t>
  </si>
  <si>
    <t>W391824</t>
  </si>
  <si>
    <t>AW30</t>
  </si>
  <si>
    <t>Angle Wall End Cabinets</t>
  </si>
  <si>
    <t>AW36</t>
  </si>
  <si>
    <t>AW42</t>
  </si>
  <si>
    <t>MO3018</t>
  </si>
  <si>
    <t>Microwave Cabinet</t>
  </si>
  <si>
    <t>Wall Blind Cabinets</t>
  </si>
  <si>
    <t>Wall Diagonal Cabinets</t>
  </si>
  <si>
    <t>GWDC2430</t>
  </si>
  <si>
    <t>Wall Diagonal Glass Door</t>
  </si>
  <si>
    <t>PGWDC2430</t>
  </si>
  <si>
    <t>Diagonal Praire Glass Door</t>
  </si>
  <si>
    <t>GWDC2436</t>
  </si>
  <si>
    <t>PGWDC2436</t>
  </si>
  <si>
    <t>GWDC2736</t>
  </si>
  <si>
    <t>PGWDC2736</t>
  </si>
  <si>
    <t>GWDC2442</t>
  </si>
  <si>
    <t>PGWDC2442</t>
  </si>
  <si>
    <t>GWDC2742</t>
  </si>
  <si>
    <t>PGWDC2742</t>
  </si>
  <si>
    <t>Wall Square Corner Cabinets 12"D Wall Bi-fold</t>
  </si>
  <si>
    <t>Wine Rack</t>
  </si>
  <si>
    <t>WR1818</t>
  </si>
  <si>
    <t>18"H X Cube Wine Rack</t>
  </si>
  <si>
    <t>Glass Holder</t>
  </si>
  <si>
    <t>Wood Hood</t>
  </si>
  <si>
    <t>SH3630</t>
  </si>
  <si>
    <t>Shelf Wood Hood</t>
  </si>
  <si>
    <t>SH4230</t>
  </si>
  <si>
    <t>V2421B</t>
  </si>
  <si>
    <t>Vanity Base Butt Doors</t>
  </si>
  <si>
    <t>V3621B</t>
  </si>
  <si>
    <t>V4221B</t>
  </si>
  <si>
    <t>V3021B</t>
  </si>
  <si>
    <t>Vanity Base</t>
  </si>
  <si>
    <t>V4221</t>
  </si>
  <si>
    <t>Vanity Base Combination 1 Door, 2 Drawer</t>
  </si>
  <si>
    <t>Vanity Base Combination 2 Door, 2 Drawer</t>
  </si>
  <si>
    <t>V4221D-L</t>
  </si>
  <si>
    <t>V4221D-R</t>
  </si>
  <si>
    <t>Vanity Base Combination 2 Door, 4 Drawer</t>
  </si>
  <si>
    <t>VB1221</t>
  </si>
  <si>
    <t>1 Drawer 1 Door Vanity Base</t>
  </si>
  <si>
    <t>VB1521</t>
  </si>
  <si>
    <t>VB1821</t>
  </si>
  <si>
    <t>VDB1221</t>
  </si>
  <si>
    <t>3 Drawer Vanity Base</t>
  </si>
  <si>
    <t>VDB1521</t>
  </si>
  <si>
    <t>VDB1821</t>
  </si>
  <si>
    <t>Linen Closet</t>
  </si>
  <si>
    <t>MR3036</t>
  </si>
  <si>
    <t>Bathroom Wall Mirror</t>
  </si>
  <si>
    <t>RT15</t>
  </si>
  <si>
    <t>15" Roll Out Tray</t>
  </si>
  <si>
    <t>RT18</t>
  </si>
  <si>
    <t>18" Roll Out Tray</t>
  </si>
  <si>
    <t>RT21</t>
  </si>
  <si>
    <t>21" Roll Out Tray</t>
  </si>
  <si>
    <t>RT24</t>
  </si>
  <si>
    <t>24" Roll Out Tray</t>
  </si>
  <si>
    <t>RT27</t>
  </si>
  <si>
    <t>27" Roll Out Tray</t>
  </si>
  <si>
    <t>RT30</t>
  </si>
  <si>
    <t>30" Roll Out Tray</t>
  </si>
  <si>
    <t>CM8-T</t>
  </si>
  <si>
    <t>Crown Molding, Traditional</t>
  </si>
  <si>
    <t>CM8-S</t>
  </si>
  <si>
    <t>Crown Molding, Shaker</t>
  </si>
  <si>
    <t>Cove Molding</t>
  </si>
  <si>
    <t>OM8</t>
  </si>
  <si>
    <t>Outside Cnr Molding</t>
  </si>
  <si>
    <t>SHM8</t>
  </si>
  <si>
    <t>Inside Crn Molding</t>
  </si>
  <si>
    <t>FBM8-T</t>
  </si>
  <si>
    <t>Furniture Base Molding, Traditional</t>
  </si>
  <si>
    <t>FBM8-S</t>
  </si>
  <si>
    <t>Furniture Base Molding, Shaker</t>
  </si>
  <si>
    <t>LRM8-T</t>
  </si>
  <si>
    <t>Light Rail Molding, Traditional</t>
  </si>
  <si>
    <t>LRM8-S</t>
  </si>
  <si>
    <t>Light Rail Molding, Shaker</t>
  </si>
  <si>
    <t>DM4</t>
  </si>
  <si>
    <t>BTM8</t>
  </si>
  <si>
    <t>Batten Molding</t>
  </si>
  <si>
    <t>CB</t>
  </si>
  <si>
    <t>8' Toe Kick</t>
  </si>
  <si>
    <t>3" x 30" Wall Filler</t>
  </si>
  <si>
    <t>3" x 36" Wall Filler</t>
  </si>
  <si>
    <t>3" x 42" Wall Filler</t>
  </si>
  <si>
    <t>6" x 30" Wall Filler</t>
  </si>
  <si>
    <t>6" x 36" Wall Filler</t>
  </si>
  <si>
    <t>6" x 42" Wall Filler</t>
  </si>
  <si>
    <t>3x30" Fluted Filler</t>
  </si>
  <si>
    <t>3x36" Fluted Filler</t>
  </si>
  <si>
    <t>3x42" Fluted Filler</t>
  </si>
  <si>
    <t>6x30" Fluted Filler</t>
  </si>
  <si>
    <t>TF384</t>
  </si>
  <si>
    <t>84" Tall Filler</t>
  </si>
  <si>
    <t>96" Tall Filler</t>
  </si>
  <si>
    <t>AF330F</t>
  </si>
  <si>
    <t>3x30" Angled Filler</t>
  </si>
  <si>
    <t>AF336F</t>
  </si>
  <si>
    <t>3x36" Angled Filler</t>
  </si>
  <si>
    <t>AF342F</t>
  </si>
  <si>
    <t>3x42" Angled Filler</t>
  </si>
  <si>
    <t>VBF3</t>
  </si>
  <si>
    <t>Vanity Filler</t>
  </si>
  <si>
    <t>BF3PULL</t>
  </si>
  <si>
    <t>Base Filler Pull-out for 3" Filler - N/A installed</t>
  </si>
  <si>
    <t>WF3PULL</t>
  </si>
  <si>
    <t>Wall Filler Pull-out for 3" Filler - N/A installed</t>
  </si>
  <si>
    <t>BF</t>
  </si>
  <si>
    <t>Bun foot (split)</t>
  </si>
  <si>
    <t>TF</t>
  </si>
  <si>
    <t>Tapered foot</t>
  </si>
  <si>
    <t>BDEC</t>
  </si>
  <si>
    <t>Base Decorative End</t>
  </si>
  <si>
    <t>WDEC30</t>
  </si>
  <si>
    <t>Wall Decorative End 30"</t>
  </si>
  <si>
    <t>WDEC36</t>
  </si>
  <si>
    <t>Wall Decorative End 36"</t>
  </si>
  <si>
    <t>WDEC42</t>
  </si>
  <si>
    <t>Wall Decorative End 42"</t>
  </si>
  <si>
    <t>WPDEC84</t>
  </si>
  <si>
    <t>84" Tall End Panel</t>
  </si>
  <si>
    <t>WPDEC90</t>
  </si>
  <si>
    <t>90" Tall End Panel</t>
  </si>
  <si>
    <t>WPDEC96</t>
  </si>
  <si>
    <t>96" Tall End Panel</t>
  </si>
  <si>
    <t>Traditional Turnposts</t>
  </si>
  <si>
    <t>Contemporary Turnposts</t>
  </si>
  <si>
    <t>SP3</t>
  </si>
  <si>
    <t>Square Turnposts</t>
  </si>
  <si>
    <t>Mullion Door (door only)</t>
  </si>
  <si>
    <t>Praire Doors (door only)</t>
  </si>
  <si>
    <t>Fluted Dishwasher End Panel</t>
  </si>
  <si>
    <t>PNL 1/4x4x8</t>
  </si>
  <si>
    <t>Finished Plywood Panel</t>
  </si>
  <si>
    <t>PNL 1/2x4x8</t>
  </si>
  <si>
    <t>REF84</t>
  </si>
  <si>
    <t>Refrigerator End Panels 24" deep</t>
  </si>
  <si>
    <t>REF96</t>
  </si>
  <si>
    <t>REF3096</t>
  </si>
  <si>
    <t>Refrigerator End Panel 30" Deep</t>
  </si>
  <si>
    <t>W42SKIN</t>
  </si>
  <si>
    <t>BSKIN</t>
  </si>
  <si>
    <t>Base Skin</t>
  </si>
  <si>
    <t>SB36TILT</t>
  </si>
  <si>
    <t>13" Tilt-out Tray</t>
  </si>
  <si>
    <t>SB33TILT</t>
  </si>
  <si>
    <t>11 1/4" Tilt-out Tray</t>
  </si>
  <si>
    <t>SB30TILT</t>
  </si>
  <si>
    <t>25" Tilt-out Tray</t>
  </si>
  <si>
    <t>BF09PULL</t>
  </si>
  <si>
    <t>Base Pull-out for 9" Base</t>
  </si>
  <si>
    <t>TRASHPO18</t>
  </si>
  <si>
    <t>Trash Bin Pull-out for 18" Base</t>
  </si>
  <si>
    <t>SFTTRASHPO</t>
  </si>
  <si>
    <t>Soft Close Trash Bin Pull-out for 18" Base</t>
  </si>
  <si>
    <t>SFTTRASHPO18</t>
  </si>
  <si>
    <t>TRASHDMK</t>
  </si>
  <si>
    <t>Dr Mnt Kit for Trash Bin Pull-out</t>
  </si>
  <si>
    <t>TRAYDIV</t>
  </si>
  <si>
    <t>Wire Tray Divider</t>
  </si>
  <si>
    <t>CUTTRAY</t>
  </si>
  <si>
    <t>Cutlery Tray for 15 or 18" Base</t>
  </si>
  <si>
    <t>PS39</t>
  </si>
  <si>
    <t>Peg Drawer System</t>
  </si>
  <si>
    <t>UTLTRAY</t>
  </si>
  <si>
    <t>Utility Tray</t>
  </si>
  <si>
    <t>SPICETRAY</t>
  </si>
  <si>
    <t>Spice Drawer Instert</t>
  </si>
  <si>
    <t xml:space="preserve">Vanity Cabinets    </t>
  </si>
  <si>
    <t>Plymouth White</t>
  </si>
  <si>
    <t>Tahoe Dove</t>
  </si>
  <si>
    <t>Yarmouth Raised</t>
  </si>
  <si>
    <t>Yarmouth Recessed</t>
  </si>
  <si>
    <t>Trenton Recessed</t>
  </si>
  <si>
    <t>Norwich Slab</t>
  </si>
  <si>
    <t>Norwich Recessed</t>
  </si>
  <si>
    <t>Trenton Slab</t>
  </si>
  <si>
    <t>Quincy Golden</t>
  </si>
  <si>
    <t>Quincy Cherry</t>
  </si>
  <si>
    <t>Quincy Brown</t>
  </si>
  <si>
    <t>Quincy Espresso</t>
  </si>
  <si>
    <t>Amesbury Golden</t>
  </si>
  <si>
    <t>Amesbury Cherry</t>
  </si>
  <si>
    <t>Amesbury Brown</t>
  </si>
  <si>
    <t>Amesbury Espresso</t>
  </si>
  <si>
    <t>Salem Brown</t>
  </si>
  <si>
    <t>Bristol Golden</t>
  </si>
  <si>
    <t>Bristol Cherry</t>
  </si>
  <si>
    <t>Bristol Brown</t>
  </si>
  <si>
    <t>Salem Cherry</t>
  </si>
  <si>
    <t>Please select door style</t>
  </si>
  <si>
    <t>Between Cabinet Pullouts (Rev-A-Shelf, lead time may be longer)</t>
  </si>
  <si>
    <t>In Cabinet Pullouts (Rev-A-Shelf, lead time may be longer)</t>
  </si>
  <si>
    <t>Waste Container Pullouts (Rev-A-Shelf, lead time may be longer)</t>
  </si>
  <si>
    <t>Lazy Susans (Rev-A-Shelf, lead time may be longer)</t>
  </si>
  <si>
    <t>Cabinet Organizers (Rev-A-Shelf, lead time may be longer)</t>
  </si>
  <si>
    <t>Drawer Organizers (Rev-A-Shelf, lead time may be longer)</t>
  </si>
  <si>
    <t>Farmhouse Sink Base</t>
  </si>
  <si>
    <t>Wall - 1 Door, 9"x30"x12"</t>
  </si>
  <si>
    <t>Wall - 1 Door, 9"x36"x12"</t>
  </si>
  <si>
    <t>Wall - 1 Door, 9"x42"x12"</t>
  </si>
  <si>
    <t>Wall - 1 Door, 12"x30"x12"</t>
  </si>
  <si>
    <t>Wall - 1 Door, 12"x36"x12"</t>
  </si>
  <si>
    <t>Wall - 1 Door, 12"x42"x12"</t>
  </si>
  <si>
    <t>Wall - 1 Door, 15"x30"x12"</t>
  </si>
  <si>
    <t>Wall - 1 Door, 15"x36"x12"</t>
  </si>
  <si>
    <t>Wall - 1 Door, 15"x42"x12"</t>
  </si>
  <si>
    <t>Wall - 1 Door, 18"x30"x12"</t>
  </si>
  <si>
    <t>Wall - 1 Door, 18"x36"x12"</t>
  </si>
  <si>
    <t>Wall - 1 Door, 18"x42"x12"</t>
  </si>
  <si>
    <t>Wall - 1 Door, 21"x30"x12"</t>
  </si>
  <si>
    <t>Wall - 1 Door, 21"x36"x12"</t>
  </si>
  <si>
    <t>Wall - 1 Door, 21"x42"x12"</t>
  </si>
  <si>
    <t>Wall - 1 Door, 24"x30"x12"</t>
  </si>
  <si>
    <t>Wall - 1 Door, 24"x36"x12"</t>
  </si>
  <si>
    <t>Wall - 1 Door, 24"x42"x12"</t>
  </si>
  <si>
    <t>Wall - 2 Doors (Butt Doors), 27"x30"x12"</t>
  </si>
  <si>
    <t>Wall - 2 Doors (Butt Doors), 27"x36"x12"</t>
  </si>
  <si>
    <t>Wall - 2 Doors (Butt Doors), 27"x42"x12</t>
  </si>
  <si>
    <t>Wall Bridge - 2 Doors, 30"x12"x12"</t>
  </si>
  <si>
    <t>Wall Bridge - 2 Doors, 30"x15"x12"</t>
  </si>
  <si>
    <t>Wall Bridge - 2 Doors, 30"x18"x12"</t>
  </si>
  <si>
    <t>Wall Bridge - 2 Doors, 30"x24"x12"</t>
  </si>
  <si>
    <t>Wall - 2 Doors (Butt Doors), 30"x30x12"</t>
  </si>
  <si>
    <t>Wall - 2 Doors (Butt Doors), 30"x36"x12"</t>
  </si>
  <si>
    <t>Wall - 2 Doors (Butt Doors), 30x42"x12"</t>
  </si>
  <si>
    <t>Wall - 2 Doors (Butt Doors), 33"x30"x12"</t>
  </si>
  <si>
    <t>Wall - 2 Doors (Butt Doors), 33"x36"x12"</t>
  </si>
  <si>
    <t>Wall - 2 Doors (Butt Doors), 33"x42"x12"</t>
  </si>
  <si>
    <t>Wall Bridge - 2 Doors, 36"x12"x12"</t>
  </si>
  <si>
    <t>Wall Bridge - 2 Doors, 36"x15"x12"</t>
  </si>
  <si>
    <t>Wall Bridge - 2 Doors, 36"x18"x24"</t>
  </si>
  <si>
    <t>Wall Bridge - 2 Doors, 36"x18"x12"</t>
  </si>
  <si>
    <t>Wall Bridge - 2 Doors, 36"x24"x24"</t>
  </si>
  <si>
    <t>Wall Bridge - 2 Doors, 36"x24"x12"</t>
  </si>
  <si>
    <t>Wall - 2 Doors, 36"x30"x12"</t>
  </si>
  <si>
    <t>Wall - 2 Doors, 36"x36"x12"</t>
  </si>
  <si>
    <t>Wall - 2 Doors, 36"x42"x12"</t>
  </si>
  <si>
    <t>W392424</t>
  </si>
  <si>
    <t>Wall Bridge - 2 Doors, 39"x24"x24"</t>
  </si>
  <si>
    <t>Wall - 2 Doors, 39"x30"x12"</t>
  </si>
  <si>
    <t>Wall - 2 Doors, 39"x36"x12"</t>
  </si>
  <si>
    <t>Wall - 2 Doors, 39"x42"x12"</t>
  </si>
  <si>
    <t>Wall - 2 Doors, 42"x30"x12"</t>
  </si>
  <si>
    <t>Wall - 2 Doors, 42"x36"x12"</t>
  </si>
  <si>
    <t>Wall - 2 Doors, 42"x42"x12"</t>
  </si>
  <si>
    <t>Blind Wall, 27"x30"</t>
  </si>
  <si>
    <t>Blind Wall, 27"x36"</t>
  </si>
  <si>
    <t>Blind Wall, 27"x42"</t>
  </si>
  <si>
    <t>Base - 1 Drawer, 1 Door, 1 Shelf, 9"x34.5"x24</t>
  </si>
  <si>
    <t>Base - 1 Drawer, 1 Door, 1 Shelf, 12"x34.5"x24</t>
  </si>
  <si>
    <t>Base - 1 Drawer, 1 Door, 1 Shelf, 15"x34.5"x24</t>
  </si>
  <si>
    <t>Base - 1 Drawer, 1 Door, 1 Shelf, 18"x34.5"x24</t>
  </si>
  <si>
    <t>Base - 1 Drawer, 1 Door, 1 Shelf, 21"x34.5"x24</t>
  </si>
  <si>
    <t>Base - 1 Drawer, 2 Doors, 1 Shelf (Butt Doors), 24"x34.5"x24"</t>
  </si>
  <si>
    <t>Base - 1 Drawer, 2 Doors, 1 Shelf (Butt Doors), 27"x34.5"x24"</t>
  </si>
  <si>
    <t>Base - 1 Drawer, 2 Doors, 1 Shelf (Butt Doors), 30"x34.5"x24"</t>
  </si>
  <si>
    <t>Base - 1 Drawer, 2 Doors, 1 Shelf (Butt Doors), 33"x34.5"x24"</t>
  </si>
  <si>
    <t>Base - 2 Drawers, 2 Doors, 1 Shelf, 42"x34.5"x24"</t>
  </si>
  <si>
    <t>Base - 2 Drawers, 2 Doors, 1 Shelf, 36"x34.5"x24"</t>
  </si>
  <si>
    <t>Base - 2 Drawers, 2 Doors, 1 Shelf, 39"x34.5"x24"</t>
  </si>
  <si>
    <t>Sink Base - 2 Dummy Drawers, 2 Doors, 42"x34.5"x24"</t>
  </si>
  <si>
    <t>3 Drawer Base, 21"x34.5"x24"</t>
  </si>
  <si>
    <t>3 Drawer Base, 27"x34.5"x24"</t>
  </si>
  <si>
    <t>3 Drawer Base, 36"x34.5"x24"</t>
  </si>
  <si>
    <t>Blind Base, 36"x34.5"x24"</t>
  </si>
  <si>
    <t>CSB30</t>
  </si>
  <si>
    <t>Corner Base With Shelf, 30"x34.5"x24", 12" opening</t>
  </si>
  <si>
    <t>Wine Rack, 36"x18"</t>
  </si>
  <si>
    <t>T188424</t>
  </si>
  <si>
    <t>Utility, 18"x84"x24"</t>
  </si>
  <si>
    <t>T189024</t>
  </si>
  <si>
    <t>Utility, 18"x90"x24"</t>
  </si>
  <si>
    <t>T189624</t>
  </si>
  <si>
    <t>Utility, 18"x96"x24"</t>
  </si>
  <si>
    <t>T248424</t>
  </si>
  <si>
    <t>Utility, 24"x84"x24"</t>
  </si>
  <si>
    <t>T249024</t>
  </si>
  <si>
    <t>Utility, 24"x90"x24"</t>
  </si>
  <si>
    <t>T249624</t>
  </si>
  <si>
    <t>Utility, 24"x96"x24"</t>
  </si>
  <si>
    <t>Vanity Base - 3 Drawers, 15"x34.5"x21"</t>
  </si>
  <si>
    <t>Vanity Base - 3 Drawers, 12"x34.5"x21"</t>
  </si>
  <si>
    <t>Vanity Base - 3 Drawers, 18"x34.5"x21"</t>
  </si>
  <si>
    <t>Vanity Base - 1 Drawer, 1 Door, 1 Shelf, 12"x34.5"x21"</t>
  </si>
  <si>
    <t>Vanity Base - 1 Drawer, 1 Door, 1 Shelf, 15"x34.5"x21"</t>
  </si>
  <si>
    <t>Vanity Base - 1 Drawer, 1 Door, 1 Shelf, 18"x34.5"x21"</t>
  </si>
  <si>
    <t>Vanity Base - 1 Drawer, 1 Door, 1 Shelf, 21"x34.5"x21"</t>
  </si>
  <si>
    <t>Vanity Sink Base - 1 Dummy Drawer, 1 Door, 1 Shelf, 24"x34.5"x21"</t>
  </si>
  <si>
    <t>Vanity Sink Base - 1 Dummy Drawer, 1 Door, 1 Shelf, 27"x34.5"x21"</t>
  </si>
  <si>
    <t>Vanity Sink Base - 1 Dummy Drawer, 1 Door, 1 Shelf, 30"x34.5"x21"</t>
  </si>
  <si>
    <t>Vanity Sink Base - 2 Dummy Drawer, 2 Doors, 1 Shelf, 33"x34.5"x21"</t>
  </si>
  <si>
    <t>Vanity Sink Base - 2 Dummy Drawers, 2 Doors, 1 Shelf, 36"x34.5"x21"</t>
  </si>
  <si>
    <t>Vanity Sink Base - 2 Dummy Drawers, 2 Doors, 1 Shelf, 42"x34.5"x21"</t>
  </si>
  <si>
    <t>Vanity Combo Drawer - 1 Dummy Drawer, 2 Doors, 2 Shelves, 36"x34.5"x21"</t>
  </si>
  <si>
    <t>Vanity Combo Drawer - 1 Dummy Drawer, 2 Doors, 2 Shelves, 42"x34.5"x21"</t>
  </si>
  <si>
    <t>Vanity Combo Drawer - 1 Dummy Drawer, 2 Doors, 2 Shelves, 48"x34.5"x21"</t>
  </si>
  <si>
    <t>Vanity Sink Combo - 1 Dummy Drawer, 2 Doors, 2 Drawers (l), 48"x34.5"x21"</t>
  </si>
  <si>
    <t>Vanity Sink Combo - 1 Dummy Drawer, 2 Doors, 2 Drawers (r), 48"x34.5"x21"</t>
  </si>
  <si>
    <t>Panels, Moldings, Fillers, and Accessories</t>
  </si>
  <si>
    <t>WSB4896</t>
  </si>
  <si>
    <t>Side Panel, one side finished, 1/4"x48"x96"</t>
  </si>
  <si>
    <t>Refrigerator Panel, 0.75"x96"x24"</t>
  </si>
  <si>
    <t>REP3-2496</t>
  </si>
  <si>
    <t>Refrigerator Panel With 3" Return Filler, 0.75"x96"x24"</t>
  </si>
  <si>
    <t>REP2496-1.5</t>
  </si>
  <si>
    <t>Refrigerator Panel With 1.5" Return Filler, 0.75"x96"x24"</t>
  </si>
  <si>
    <t>REPF2496</t>
  </si>
  <si>
    <t>Tall Decorative Door 24"x90"</t>
  </si>
  <si>
    <t>Tall Decorative Door 24"x96"</t>
  </si>
  <si>
    <t>Wall Decorative Door 30"</t>
  </si>
  <si>
    <t>Wall Decorative Door 36"</t>
  </si>
  <si>
    <t>Wall Decorative Door 42"</t>
  </si>
  <si>
    <t>Shelving 24"x96"</t>
  </si>
  <si>
    <t>Wall Shelving Veneer 48"x96"</t>
  </si>
  <si>
    <t>WSV4896</t>
  </si>
  <si>
    <t>F1530</t>
  </si>
  <si>
    <t>Fillers, 1.5"x30"</t>
  </si>
  <si>
    <t>F1584</t>
  </si>
  <si>
    <t>Softclose Hinge</t>
  </si>
  <si>
    <t>Softclose UM</t>
  </si>
  <si>
    <t>Softclose UMV</t>
  </si>
  <si>
    <t>Slider-Vanity</t>
  </si>
  <si>
    <t>Regular Slide for Vanity</t>
  </si>
  <si>
    <t>Group M, Lenox Linen Glazed</t>
  </si>
  <si>
    <t>Group M, Ritz Espresso Glazed</t>
  </si>
  <si>
    <t>Group M, Shaker Bourbon</t>
  </si>
  <si>
    <t>Group M, White Slab Shaker</t>
  </si>
  <si>
    <t>Group M, Lenox Mocha Glazed</t>
  </si>
  <si>
    <t>Group M, Lenox Cafe Glazed</t>
  </si>
  <si>
    <t>Group M, Bailey Espresso</t>
  </si>
  <si>
    <t>Group G2, Charleston Antique White</t>
  </si>
  <si>
    <t>Group G2, York Antique White</t>
  </si>
  <si>
    <t>Group G2, Charleston Saddle</t>
  </si>
  <si>
    <t>Group G2, York Chocolate</t>
  </si>
  <si>
    <t>Group G2, Tahoe White</t>
  </si>
  <si>
    <t>Group G2, Tahoe Dove</t>
  </si>
  <si>
    <t>Group G2, Shaker Espresso</t>
  </si>
  <si>
    <t>Group G2, Shaker White</t>
  </si>
  <si>
    <t>Group G2, Shaker Grey</t>
  </si>
  <si>
    <t>Group G2, Shaker Antique White</t>
  </si>
  <si>
    <t>Group G2, Shaker Dove</t>
  </si>
  <si>
    <t>Group G2, Sonoma Spice</t>
  </si>
  <si>
    <t>Group G2, Sonoma Mocha</t>
  </si>
  <si>
    <t>Group G2, Sonoma White</t>
  </si>
  <si>
    <t>Group TN, Calumet Ivory</t>
  </si>
  <si>
    <t>Group TN, Calumet Mocha</t>
  </si>
  <si>
    <t>Group TN, Arlington Oatmeal</t>
  </si>
  <si>
    <t>Group TN, Belmont Gibralter Grey</t>
  </si>
  <si>
    <t>Group TN, Saratoga Cinnamon</t>
  </si>
  <si>
    <t>Group TN, Avalon Ashen</t>
  </si>
  <si>
    <t>Group TN, Liberty Shaker Espresso</t>
  </si>
  <si>
    <t>Group TN, Liberty Shaker Grey</t>
  </si>
  <si>
    <t>Group TN, Liberty Shaker White</t>
  </si>
  <si>
    <t>Group TN, Portland Chestnut</t>
  </si>
  <si>
    <t>Group TN, Providence Espresso</t>
  </si>
  <si>
    <t>Group TN, Providence White</t>
  </si>
  <si>
    <t>Group TN, Sonoma Espresso</t>
  </si>
  <si>
    <t>Group G3, Manchester Antique White</t>
  </si>
  <si>
    <t>Group G3, Manhattan Espresso</t>
  </si>
  <si>
    <t>Group G3, Mediterranean Chocolate</t>
  </si>
  <si>
    <t>Group G3, Shaker White</t>
  </si>
  <si>
    <t>Group G4, Shaker White</t>
  </si>
  <si>
    <t>Group G4, Shaker Grey</t>
  </si>
  <si>
    <t>Group G4, Shaker Espresso</t>
  </si>
  <si>
    <t>Group MI, Bristol Antique White</t>
  </si>
  <si>
    <t>Group MI, Bristol Chocolate</t>
  </si>
  <si>
    <t>Group MI, Charleston Antique White</t>
  </si>
  <si>
    <t>Group MI, Charleston Cherry</t>
  </si>
  <si>
    <t>Group MI, Charleston Saddle</t>
  </si>
  <si>
    <t>Group MI, Charleston Toffee</t>
  </si>
  <si>
    <t>Group MI, York Antique White</t>
  </si>
  <si>
    <t>Group MI, York Chocolate</t>
  </si>
  <si>
    <t>Group MI, York Saddle</t>
  </si>
  <si>
    <t>Group MI, Shaker Cinnamon</t>
  </si>
  <si>
    <t>Group MI, Shaker Espresso</t>
  </si>
  <si>
    <t>Group MI, White Shaker Elite</t>
  </si>
  <si>
    <t>Group MI, Key Largo White</t>
  </si>
  <si>
    <t>Group MI, Madison Chocolate</t>
  </si>
  <si>
    <t>Group MI, Madison Toffee</t>
  </si>
  <si>
    <t>Group CA, Antique White</t>
  </si>
  <si>
    <t>Group CA, Bristol Saddle</t>
  </si>
  <si>
    <t>Group CA, Shaker White</t>
  </si>
  <si>
    <t>Group CA, Shaker Espresso</t>
  </si>
  <si>
    <t>Group CA, Shaker Grey</t>
  </si>
  <si>
    <t>Group MA, Nantucket Linen</t>
  </si>
  <si>
    <t>Group MA, Savannah Honey</t>
  </si>
  <si>
    <t>Group MA, Savannah Merlot</t>
  </si>
  <si>
    <t>Group MA, Newport Espresso</t>
  </si>
  <si>
    <t>Group MA, Newport Honey</t>
  </si>
  <si>
    <t>Group MA, Newport Merlot</t>
  </si>
  <si>
    <t>Group MA, Harbor White</t>
  </si>
  <si>
    <t>Group G1, Charleston
Chocolate Glazed</t>
  </si>
  <si>
    <t>Group G1, Shaker Saddle</t>
  </si>
  <si>
    <t>Group T, Wellsboro Mocha</t>
  </si>
  <si>
    <t>Group T, Shaker Espresso</t>
  </si>
  <si>
    <t>Group J, Salem Cherry</t>
  </si>
  <si>
    <t>Group J, Salem Brown</t>
  </si>
  <si>
    <t>Group J, Bristol Golden</t>
  </si>
  <si>
    <t>Group J, Bristol Cherry</t>
  </si>
  <si>
    <t>Group J, Bristol Brown</t>
  </si>
  <si>
    <t>Group J, Amesbury Golden</t>
  </si>
  <si>
    <t>Group J, Amesbury Cherry</t>
  </si>
  <si>
    <t>Group J, Amesbury Brown</t>
  </si>
  <si>
    <t>Group J, Amesbury Espresso</t>
  </si>
  <si>
    <t>Group J, Quincy Golden</t>
  </si>
  <si>
    <t>Group J, Quincy Cherry</t>
  </si>
  <si>
    <t>Group J, Quincy Brown</t>
  </si>
  <si>
    <t>Group J, Quincy Espresso</t>
  </si>
  <si>
    <t>Group J, Plymouth White</t>
  </si>
  <si>
    <t>Group J, Norwich Slab</t>
  </si>
  <si>
    <t>Group J, Norwich Recessed</t>
  </si>
  <si>
    <t>Group J, Trenton Slab</t>
  </si>
  <si>
    <t>Group J, Trenton Recessed</t>
  </si>
  <si>
    <t>Group J, Yarmouth Slab</t>
  </si>
  <si>
    <t>Group J, Yarmouth Recessed</t>
  </si>
  <si>
    <t>Group J, Yarmouth Raised</t>
  </si>
  <si>
    <r>
      <t xml:space="preserve">Use this worksheet to order sample doors;  enter quantities and email it back to us.
Hover your mouse cursor over the door style name to see its specs.  </t>
    </r>
    <r>
      <rPr>
        <u/>
        <sz val="11"/>
        <rFont val="Calibri"/>
        <family val="2"/>
      </rPr>
      <t>For door style images, click here</t>
    </r>
    <r>
      <rPr>
        <sz val="11"/>
        <rFont val="Calibri"/>
        <family val="2"/>
      </rPr>
      <t>.
Click a door style to go to the applicable order form.
In each order form, find the list of styles available in the upper right corner,
and move your mouse cursor above "Qty" in Column A for more instructions for use.</t>
    </r>
  </si>
  <si>
    <t>SACM8</t>
  </si>
  <si>
    <t>Small Angle Crown Molding (8' long)</t>
  </si>
  <si>
    <t>Hardware and Touch Up Kit</t>
  </si>
  <si>
    <t>Design and consultation (for administrative use only):</t>
  </si>
  <si>
    <t>Select a door style and click on its label to move to the correct order form worksheet.</t>
  </si>
  <si>
    <t>Price of Cabinets</t>
  </si>
  <si>
    <t>Cabinet Company LLC</t>
  </si>
  <si>
    <t>1DB30</t>
  </si>
  <si>
    <t>2DB18</t>
  </si>
  <si>
    <t>2DB24</t>
  </si>
  <si>
    <t>2 Drawer Base 18" Wide</t>
  </si>
  <si>
    <t>2 Drawer Base 24" Wide</t>
  </si>
  <si>
    <t>2 Drawer Base 30" Wide</t>
  </si>
  <si>
    <t>2 Drawer Base 36" Wide</t>
  </si>
  <si>
    <t>1 Drawer Base 30" W, 15" H, 21" D</t>
  </si>
  <si>
    <t>WOC3018</t>
  </si>
  <si>
    <t>WMSSHELF</t>
  </si>
  <si>
    <t>WXRSHELF</t>
  </si>
  <si>
    <t>Wall Open Cabinet, 30" W, 18" H, 12" D</t>
  </si>
  <si>
    <t>FOL630</t>
  </si>
  <si>
    <t>FOL636</t>
  </si>
  <si>
    <t>FOL642</t>
  </si>
  <si>
    <t>BFOL634</t>
  </si>
  <si>
    <t>5 1/2 X 29 Filler Overlay</t>
  </si>
  <si>
    <t>5 1/2 X 35 Filler Overlay</t>
  </si>
  <si>
    <t>5 1/2 X 41 Filler Overlay</t>
  </si>
  <si>
    <t>5 1/2 X 34 1/2 Base Filler Overlay</t>
  </si>
  <si>
    <t>FS48</t>
  </si>
  <si>
    <t>FS60</t>
  </si>
  <si>
    <t>36" Floating Shelf</t>
  </si>
  <si>
    <t>48" Floating Shelf</t>
  </si>
  <si>
    <t>60" Floating Shelf</t>
  </si>
  <si>
    <t>Floating Shelves</t>
  </si>
  <si>
    <t>Wall Microwave Shelf Kit (Shelf goes only w/ Wall Open Cabinet WOC3018)</t>
  </si>
  <si>
    <t>Wall X Wine Rack Kit (Shelf goes only w/ Wall Open Cabinet WOC3018)</t>
  </si>
  <si>
    <t>Belmont Gibraltar Gray</t>
  </si>
  <si>
    <t>BFD1821</t>
  </si>
  <si>
    <t>GW1530</t>
  </si>
  <si>
    <t>GW1830</t>
  </si>
  <si>
    <t>PGW1830</t>
  </si>
  <si>
    <t>GW1536</t>
  </si>
  <si>
    <t>PGW1536</t>
  </si>
  <si>
    <t>GW1836</t>
  </si>
  <si>
    <t>PGW1836</t>
  </si>
  <si>
    <t>GW3642</t>
  </si>
  <si>
    <t>PGW3642</t>
  </si>
  <si>
    <t>MW3030</t>
  </si>
  <si>
    <t>MW3036</t>
  </si>
  <si>
    <t>MW3042</t>
  </si>
  <si>
    <t>WR30GH</t>
  </si>
  <si>
    <t>W3615PL</t>
  </si>
  <si>
    <t>WH36</t>
  </si>
  <si>
    <t>WF630F</t>
  </si>
  <si>
    <t>TP3</t>
  </si>
  <si>
    <t>CTP3</t>
  </si>
  <si>
    <t>W3030BGD</t>
  </si>
  <si>
    <t>W3036BGD</t>
  </si>
  <si>
    <t>W3042BGD</t>
  </si>
  <si>
    <t>WDC2430GD</t>
  </si>
  <si>
    <t>WDC2436GD</t>
  </si>
  <si>
    <t>WDC2442GD</t>
  </si>
  <si>
    <t>W1530PGD</t>
  </si>
  <si>
    <t>W1830PGD</t>
  </si>
  <si>
    <t>W1536PGD</t>
  </si>
  <si>
    <t>W1836PGD</t>
  </si>
  <si>
    <t>W1542PGD</t>
  </si>
  <si>
    <t>W1842PGD</t>
  </si>
  <si>
    <t>W3030BPGD</t>
  </si>
  <si>
    <t>W3036BPGD</t>
  </si>
  <si>
    <t>W3042BPGD</t>
  </si>
  <si>
    <t>WDC2430PGD</t>
  </si>
  <si>
    <t>WDC2436PGD</t>
  </si>
  <si>
    <t>WDC2442PGD</t>
  </si>
  <si>
    <t>DWR3F</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</si>
</sst>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_(&quot;$&quot;* \(#,##0.00\);_(&quot;$&quot;* &quot;-&quot;??_);_(@_)"/>
    <numFmt numFmtId="43" formatCode="_(* #,##0.00_);_(* \(#,##0.00\);_(* &quot;-&quot;??_);_(@_)"/>
    <numFmt numFmtId="164" formatCode="mm/dd/yy;@"/>
    <numFmt numFmtId="165" formatCode="_(* #,##0.000_);_(* \(#,##0.000\);_(* &quot;-&quot;???_);_(@_)"/>
    <numFmt numFmtId="166" formatCode="_(* #,##0.0000000_);_(* \(#,##0.0000000\);_(* &quot;-&quot;???????_);_(@_)"/>
    <numFmt numFmtId="167" formatCode="&quot;$&quot;#,##0.00"/>
  </numFmts>
  <fonts count="78" x14ac:knownFonts="1">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color rgb="FF7030A0"/>
      <name val="Calibri"/>
      <family val="2"/>
      <scheme val="minor"/>
    </font>
    <font>
      <b/>
      <sz val="18"/>
      <color theme="1"/>
      <name val="Calibri"/>
      <family val="2"/>
      <scheme val="minor"/>
    </font>
    <font>
      <u/>
      <sz val="11"/>
      <color theme="10"/>
      <name val="Calibri"/>
      <family val="2"/>
    </font>
    <font>
      <sz val="11"/>
      <name val="Calibri"/>
      <family val="2"/>
    </font>
    <font>
      <b/>
      <sz val="11"/>
      <name val="Calibri"/>
      <family val="2"/>
      <scheme val="minor"/>
    </font>
    <font>
      <sz val="11"/>
      <name val="Calibri"/>
      <family val="2"/>
      <scheme val="minor"/>
    </font>
    <font>
      <sz val="10"/>
      <name val="Arial"/>
      <family val="2"/>
    </font>
    <font>
      <b/>
      <sz val="40"/>
      <color theme="1"/>
      <name val="Calibri"/>
      <family val="2"/>
      <scheme val="minor"/>
    </font>
    <font>
      <b/>
      <sz val="26"/>
      <color theme="1"/>
      <name val="Calibri"/>
      <family val="2"/>
      <scheme val="minor"/>
    </font>
    <font>
      <b/>
      <sz val="11"/>
      <color theme="1"/>
      <name val="Calibri"/>
      <family val="2"/>
      <scheme val="minor"/>
    </font>
    <font>
      <b/>
      <sz val="11"/>
      <color rgb="FF3333FF"/>
      <name val="Calibri"/>
      <family val="2"/>
      <scheme val="minor"/>
    </font>
    <font>
      <sz val="8"/>
      <name val="Calibri"/>
      <family val="2"/>
      <scheme val="minor"/>
    </font>
    <font>
      <b/>
      <sz val="11"/>
      <color rgb="FF0000FF"/>
      <name val="Calibri"/>
      <family val="2"/>
      <scheme val="minor"/>
    </font>
    <font>
      <sz val="8"/>
      <color indexed="81"/>
      <name val="Tahoma"/>
      <family val="2"/>
    </font>
    <font>
      <b/>
      <sz val="8"/>
      <color indexed="81"/>
      <name val="Tahoma"/>
      <family val="2"/>
    </font>
    <font>
      <b/>
      <sz val="14"/>
      <color theme="0" tint="-4.9989318521683403E-2"/>
      <name val="Cambria"/>
      <family val="1"/>
      <scheme val="major"/>
    </font>
    <font>
      <b/>
      <sz val="40"/>
      <name val="Calibri"/>
      <family val="2"/>
      <scheme val="minor"/>
    </font>
    <font>
      <b/>
      <sz val="26"/>
      <name val="Calibri"/>
      <family val="2"/>
      <scheme val="minor"/>
    </font>
    <font>
      <b/>
      <sz val="8"/>
      <color theme="1"/>
      <name val="Calibri"/>
      <family val="2"/>
      <scheme val="minor"/>
    </font>
    <font>
      <sz val="8"/>
      <color theme="1"/>
      <name val="Calibri"/>
      <family val="2"/>
      <scheme val="minor"/>
    </font>
    <font>
      <sz val="10"/>
      <color theme="1"/>
      <name val="Calibri"/>
      <family val="2"/>
      <scheme val="minor"/>
    </font>
    <font>
      <b/>
      <sz val="12"/>
      <name val="Calibri"/>
      <family val="2"/>
      <scheme val="minor"/>
    </font>
    <font>
      <u/>
      <sz val="10"/>
      <color indexed="12"/>
      <name val="Verdana"/>
      <family val="2"/>
    </font>
    <font>
      <sz val="10"/>
      <name val="Verdana"/>
      <family val="2"/>
    </font>
    <font>
      <sz val="10"/>
      <name val="Trebuchet MS"/>
      <family val="2"/>
    </font>
    <font>
      <sz val="11"/>
      <color rgb="FF3F3F76"/>
      <name val="Calibri"/>
      <family val="2"/>
      <scheme val="minor"/>
    </font>
    <font>
      <sz val="12"/>
      <color indexed="81"/>
      <name val="Tahoma"/>
      <family val="2"/>
    </font>
    <font>
      <b/>
      <sz val="10"/>
      <color theme="1"/>
      <name val="Calibri"/>
      <family val="2"/>
      <scheme val="minor"/>
    </font>
    <font>
      <b/>
      <sz val="10"/>
      <color theme="5" tint="-0.24994659260841701"/>
      <name val="Calibri"/>
      <family val="2"/>
      <scheme val="minor"/>
    </font>
    <font>
      <sz val="26"/>
      <color theme="1"/>
      <name val="Calibri"/>
      <family val="2"/>
      <scheme val="minor"/>
    </font>
    <font>
      <b/>
      <sz val="10"/>
      <color indexed="81"/>
      <name val="Tahoma"/>
      <family val="2"/>
    </font>
    <font>
      <sz val="9"/>
      <color theme="1"/>
      <name val="Arial"/>
      <family val="2"/>
    </font>
    <font>
      <b/>
      <sz val="16"/>
      <name val="Calibri"/>
      <family val="2"/>
      <scheme val="minor"/>
    </font>
    <font>
      <sz val="9"/>
      <color theme="1"/>
      <name val="Calibri"/>
      <family val="2"/>
      <scheme val="minor"/>
    </font>
    <font>
      <b/>
      <sz val="10"/>
      <color theme="1"/>
      <name val="Arial"/>
      <family val="2"/>
    </font>
    <font>
      <sz val="8"/>
      <color theme="1"/>
      <name val="Arial"/>
      <family val="2"/>
    </font>
    <font>
      <sz val="7"/>
      <color theme="1"/>
      <name val="Arial"/>
      <family val="2"/>
    </font>
    <font>
      <b/>
      <sz val="28"/>
      <color theme="1"/>
      <name val="Calibri"/>
      <family val="2"/>
      <scheme val="minor"/>
    </font>
    <font>
      <sz val="20"/>
      <color theme="1"/>
      <name val="Calibri"/>
      <family val="2"/>
      <scheme val="minor"/>
    </font>
    <font>
      <sz val="16"/>
      <name val="Calibri"/>
      <family val="2"/>
      <scheme val="minor"/>
    </font>
    <font>
      <b/>
      <i/>
      <sz val="11"/>
      <name val="Cambria"/>
      <family val="1"/>
      <scheme val="major"/>
    </font>
    <font>
      <b/>
      <sz val="10"/>
      <name val="Arial"/>
      <family val="2"/>
    </font>
    <font>
      <u/>
      <sz val="11"/>
      <name val="Calibri"/>
      <family val="2"/>
    </font>
  </fonts>
  <fills count="5">
    <fill>
      <patternFill patternType="none"/>
    </fill>
    <fill>
      <patternFill patternType="gray125"/>
    </fill>
    <fill>
      <patternFill patternType="solid">
        <fgColor rgb="FFFFCC99"/>
      </patternFill>
    </fill>
    <fill>
      <patternFill patternType="solid">
        <fgColor theme="0" tint="-4.9989318521683403E-2"/>
        <bgColor indexed="64"/>
      </patternFill>
    </fill>
    <fill>
      <patternFill patternType="solid">
        <fgColor rgb="FFFFFFFF"/>
        <bgColor indexed="64"/>
      </patternFill>
    </fill>
  </fills>
  <borders count="39">
    <border>
      <left/>
      <right/>
      <top/>
      <bottom/>
      <diagonal/>
    </border>
    <border>
      <left style="thin">
        <color rgb="FF7F7F7F"/>
      </left>
      <right style="thin">
        <color rgb="FF7F7F7F"/>
      </right>
      <top style="thin">
        <color rgb="FF7F7F7F"/>
      </top>
      <bottom style="thin">
        <color rgb="FF7F7F7F"/>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style="thin">
        <color indexed="64"/>
      </bottom>
      <diagonal/>
    </border>
    <border>
      <left style="thick">
        <color indexed="64"/>
      </left>
      <right style="thin">
        <color indexed="64"/>
      </right>
      <top style="thick">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theme="0" tint="-0.499984740745262"/>
      </bottom>
      <diagonal/>
    </border>
    <border>
      <left style="thin">
        <color indexed="64"/>
      </left>
      <right style="thin">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auto="1"/>
      </left>
      <right style="thin">
        <color auto="1"/>
      </right>
      <top style="medium">
        <color auto="1"/>
      </top>
      <bottom style="thin">
        <color auto="1"/>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diagonal/>
    </border>
  </borders>
  <cellStyleXfs count="41">
    <xf numFmtId="0" fontId="0" fillId="0" borderId="0"/>
    <xf numFmtId="9" fontId="34" fillId="0" borderId="0" applyFont="0" applyFill="0" applyBorder="0" applyAlignment="0" applyProtection="0"/>
    <xf numFmtId="0" fontId="34" fillId="0" borderId="0"/>
    <xf numFmtId="0" fontId="37" fillId="0" borderId="0" applyNumberFormat="0" applyFill="0" applyBorder="0" applyAlignment="0" applyProtection="0">
      <alignment vertical="top"/>
      <protection locked="0"/>
    </xf>
    <xf numFmtId="44" fontId="34" fillId="0" borderId="0" applyFont="0" applyFill="0" applyBorder="0" applyAlignment="0" applyProtection="0"/>
    <xf numFmtId="0" fontId="57" fillId="0" borderId="0" applyNumberFormat="0" applyFill="0" applyBorder="0" applyAlignment="0" applyProtection="0">
      <alignment vertical="top"/>
      <protection locked="0"/>
    </xf>
    <xf numFmtId="43" fontId="58" fillId="0" borderId="0" applyFont="0" applyFill="0" applyBorder="0" applyAlignment="0" applyProtection="0"/>
    <xf numFmtId="0" fontId="59" fillId="0" borderId="0"/>
    <xf numFmtId="0" fontId="60" fillId="2" borderId="1" applyNumberFormat="0" applyAlignment="0" applyProtection="0"/>
    <xf numFmtId="9" fontId="59" fillId="0" borderId="0" applyFont="0" applyFill="0" applyBorder="0" applyAlignment="0" applyProtection="0"/>
    <xf numFmtId="0" fontId="33" fillId="0" borderId="0"/>
    <xf numFmtId="0" fontId="32" fillId="0" borderId="0"/>
    <xf numFmtId="9" fontId="32" fillId="0" borderId="0" applyFont="0" applyFill="0" applyBorder="0" applyAlignment="0" applyProtection="0"/>
    <xf numFmtId="44" fontId="32" fillId="0" borderId="0" applyFont="0" applyFill="0" applyBorder="0" applyAlignment="0" applyProtection="0"/>
    <xf numFmtId="9" fontId="31" fillId="0" borderId="0" applyFont="0" applyFill="0" applyBorder="0" applyAlignment="0" applyProtection="0"/>
    <xf numFmtId="0" fontId="31" fillId="0" borderId="0"/>
    <xf numFmtId="44" fontId="31" fillId="0" borderId="0" applyFont="0" applyFill="0" applyBorder="0" applyAlignment="0" applyProtection="0"/>
    <xf numFmtId="0" fontId="31" fillId="0" borderId="0"/>
    <xf numFmtId="0" fontId="26" fillId="0" borderId="0"/>
    <xf numFmtId="9" fontId="25" fillId="0" borderId="0" applyFont="0" applyFill="0" applyBorder="0" applyAlignment="0" applyProtection="0"/>
    <xf numFmtId="0" fontId="25" fillId="0" borderId="0"/>
    <xf numFmtId="44" fontId="25" fillId="0" borderId="0" applyFont="0" applyFill="0" applyBorder="0" applyAlignment="0" applyProtection="0"/>
    <xf numFmtId="0" fontId="25" fillId="0" borderId="0"/>
    <xf numFmtId="0" fontId="25" fillId="0" borderId="0"/>
    <xf numFmtId="9" fontId="25" fillId="0" borderId="0" applyFont="0" applyFill="0" applyBorder="0" applyAlignment="0" applyProtection="0"/>
    <xf numFmtId="44" fontId="25" fillId="0" borderId="0" applyFont="0" applyFill="0" applyBorder="0" applyAlignment="0" applyProtection="0"/>
    <xf numFmtId="9" fontId="25" fillId="0" borderId="0" applyFont="0" applyFill="0" applyBorder="0" applyAlignment="0" applyProtection="0"/>
    <xf numFmtId="0" fontId="25" fillId="0" borderId="0"/>
    <xf numFmtId="44" fontId="25" fillId="0" borderId="0" applyFont="0" applyFill="0" applyBorder="0" applyAlignment="0" applyProtection="0"/>
    <xf numFmtId="0" fontId="25" fillId="0" borderId="0"/>
    <xf numFmtId="0" fontId="25" fillId="0" borderId="0"/>
    <xf numFmtId="0" fontId="20" fillId="0" borderId="0"/>
    <xf numFmtId="44" fontId="19" fillId="0" borderId="0" applyFont="0" applyFill="0" applyBorder="0" applyAlignment="0" applyProtection="0"/>
    <xf numFmtId="0" fontId="19" fillId="0" borderId="0"/>
    <xf numFmtId="0" fontId="16" fillId="0" borderId="0"/>
    <xf numFmtId="0" fontId="13" fillId="0" borderId="0"/>
    <xf numFmtId="44" fontId="13" fillId="0" borderId="0" applyFont="0" applyFill="0" applyBorder="0" applyAlignment="0" applyProtection="0"/>
    <xf numFmtId="0" fontId="13" fillId="0" borderId="0"/>
    <xf numFmtId="0" fontId="13" fillId="0" borderId="0"/>
    <xf numFmtId="9" fontId="13" fillId="0" borderId="0" applyFont="0" applyFill="0" applyBorder="0" applyAlignment="0" applyProtection="0"/>
    <xf numFmtId="0" fontId="12" fillId="0" borderId="0"/>
  </cellStyleXfs>
  <cellXfs count="409">
    <xf numFmtId="0" fontId="0" fillId="0" borderId="0" xfId="0"/>
    <xf numFmtId="0" fontId="34" fillId="0" borderId="0" xfId="2" applyProtection="1"/>
    <xf numFmtId="0" fontId="34" fillId="0" borderId="0" xfId="2" applyAlignment="1" applyProtection="1">
      <alignment horizontal="center"/>
    </xf>
    <xf numFmtId="0" fontId="34" fillId="0" borderId="0" xfId="2" applyFill="1" applyProtection="1"/>
    <xf numFmtId="1" fontId="34" fillId="0" borderId="0" xfId="2" applyNumberFormat="1" applyProtection="1"/>
    <xf numFmtId="4" fontId="34" fillId="0" borderId="0" xfId="2" applyNumberFormat="1" applyProtection="1"/>
    <xf numFmtId="43" fontId="34" fillId="0" borderId="0" xfId="2" applyNumberFormat="1" applyProtection="1"/>
    <xf numFmtId="164" fontId="35" fillId="0" borderId="0" xfId="2" applyNumberFormat="1" applyFont="1" applyAlignment="1" applyProtection="1">
      <alignment horizontal="center"/>
    </xf>
    <xf numFmtId="0" fontId="44" fillId="0" borderId="0" xfId="2" applyFont="1" applyProtection="1"/>
    <xf numFmtId="0" fontId="44" fillId="0" borderId="0" xfId="2" applyFont="1" applyFill="1" applyAlignment="1" applyProtection="1">
      <alignment horizontal="right" indent="1"/>
    </xf>
    <xf numFmtId="1" fontId="44" fillId="0" borderId="0" xfId="2" applyNumberFormat="1" applyFont="1" applyFill="1" applyAlignment="1" applyProtection="1">
      <alignment horizontal="right" vertical="center" indent="1"/>
    </xf>
    <xf numFmtId="14" fontId="34" fillId="0" borderId="0" xfId="2" applyNumberFormat="1" applyFill="1" applyBorder="1" applyAlignment="1" applyProtection="1">
      <alignment horizontal="left" vertical="center"/>
    </xf>
    <xf numFmtId="0" fontId="34" fillId="0" borderId="0" xfId="2" applyAlignment="1" applyProtection="1"/>
    <xf numFmtId="1" fontId="44" fillId="0" borderId="0" xfId="2" applyNumberFormat="1" applyFont="1" applyFill="1" applyAlignment="1" applyProtection="1">
      <alignment horizontal="right" indent="1"/>
    </xf>
    <xf numFmtId="0" fontId="34" fillId="0" borderId="0" xfId="2" applyAlignment="1" applyProtection="1">
      <alignment horizontal="left"/>
    </xf>
    <xf numFmtId="2" fontId="50" fillId="0" borderId="0" xfId="2" applyNumberFormat="1" applyFont="1" applyFill="1" applyBorder="1" applyAlignment="1" applyProtection="1">
      <alignment vertical="center"/>
    </xf>
    <xf numFmtId="43" fontId="34" fillId="0" borderId="4" xfId="2" applyNumberFormat="1" applyBorder="1" applyAlignment="1" applyProtection="1">
      <alignment horizontal="right"/>
    </xf>
    <xf numFmtId="0" fontId="34" fillId="0" borderId="0" xfId="2" applyFont="1" applyFill="1" applyAlignment="1" applyProtection="1">
      <alignment horizontal="left"/>
    </xf>
    <xf numFmtId="0" fontId="44" fillId="0" borderId="0" xfId="2" applyFont="1" applyFill="1" applyProtection="1"/>
    <xf numFmtId="37" fontId="34" fillId="0" borderId="0" xfId="2" applyNumberFormat="1" applyAlignment="1" applyProtection="1">
      <alignment horizontal="center"/>
    </xf>
    <xf numFmtId="0" fontId="34" fillId="0" borderId="0" xfId="2" applyFont="1" applyAlignment="1" applyProtection="1">
      <alignment horizontal="left"/>
    </xf>
    <xf numFmtId="43" fontId="34" fillId="0" borderId="0" xfId="2" applyNumberFormat="1" applyAlignment="1" applyProtection="1">
      <alignment horizontal="center"/>
    </xf>
    <xf numFmtId="0" fontId="0" fillId="0" borderId="0" xfId="0" applyProtection="1">
      <protection locked="0"/>
    </xf>
    <xf numFmtId="0" fontId="0" fillId="0" borderId="0" xfId="0" applyAlignment="1">
      <alignment vertical="top" wrapText="1"/>
    </xf>
    <xf numFmtId="0" fontId="34" fillId="0" borderId="0" xfId="2" applyNumberFormat="1" applyFill="1" applyBorder="1" applyAlignment="1" applyProtection="1"/>
    <xf numFmtId="0" fontId="34" fillId="0" borderId="5" xfId="2" applyNumberFormat="1" applyFill="1" applyBorder="1" applyAlignment="1" applyProtection="1">
      <alignment horizontal="left"/>
    </xf>
    <xf numFmtId="0" fontId="34" fillId="0" borderId="0" xfId="2" applyAlignment="1" applyProtection="1">
      <protection locked="0"/>
    </xf>
    <xf numFmtId="0" fontId="36" fillId="0" borderId="0" xfId="2" applyFont="1" applyAlignment="1" applyProtection="1">
      <alignment horizontal="left"/>
    </xf>
    <xf numFmtId="0" fontId="37" fillId="0" borderId="0" xfId="3" applyAlignment="1" applyProtection="1">
      <alignment horizontal="left"/>
    </xf>
    <xf numFmtId="0" fontId="30" fillId="0" borderId="0" xfId="2" applyFont="1" applyAlignment="1" applyProtection="1">
      <alignment horizontal="left"/>
    </xf>
    <xf numFmtId="0" fontId="38" fillId="0" borderId="0" xfId="3" applyFont="1" applyAlignment="1" applyProtection="1">
      <alignment horizontal="left"/>
    </xf>
    <xf numFmtId="0" fontId="39" fillId="0" borderId="0" xfId="2" applyFont="1" applyAlignment="1" applyProtection="1">
      <alignment horizontal="left"/>
    </xf>
    <xf numFmtId="0" fontId="34" fillId="0" borderId="0" xfId="2" applyNumberFormat="1" applyFill="1" applyAlignment="1" applyProtection="1">
      <alignment horizontal="left"/>
    </xf>
    <xf numFmtId="0" fontId="55" fillId="0" borderId="0" xfId="0" applyFont="1"/>
    <xf numFmtId="0" fontId="29" fillId="0" borderId="0" xfId="0" applyFont="1"/>
    <xf numFmtId="0" fontId="44" fillId="0" borderId="0" xfId="0" applyFont="1" applyAlignment="1">
      <alignment horizontal="right"/>
    </xf>
    <xf numFmtId="0" fontId="44" fillId="0" borderId="0" xfId="0" applyFont="1" applyAlignment="1">
      <alignment horizontal="center"/>
    </xf>
    <xf numFmtId="0" fontId="29" fillId="0" borderId="0" xfId="2" applyFont="1" applyAlignment="1" applyProtection="1">
      <alignment horizontal="left"/>
    </xf>
    <xf numFmtId="0" fontId="28" fillId="0" borderId="0" xfId="2" applyFont="1" applyAlignment="1" applyProtection="1">
      <alignment vertical="top"/>
    </xf>
    <xf numFmtId="0" fontId="27" fillId="0" borderId="0" xfId="2" applyFont="1" applyProtection="1"/>
    <xf numFmtId="0" fontId="27" fillId="0" borderId="0" xfId="2" applyFont="1" applyAlignment="1" applyProtection="1">
      <alignment vertical="top"/>
    </xf>
    <xf numFmtId="0" fontId="34" fillId="0" borderId="0" xfId="2" applyNumberFormat="1" applyFill="1" applyBorder="1" applyAlignment="1" applyProtection="1">
      <alignment horizontal="left" vertical="center"/>
    </xf>
    <xf numFmtId="0" fontId="34" fillId="0" borderId="0" xfId="2" applyNumberFormat="1" applyProtection="1"/>
    <xf numFmtId="0" fontId="34" fillId="0" borderId="0" xfId="2" applyNumberFormat="1" applyAlignment="1" applyProtection="1">
      <alignment horizontal="right"/>
    </xf>
    <xf numFmtId="0" fontId="34" fillId="0" borderId="0" xfId="2" applyNumberFormat="1" applyAlignment="1" applyProtection="1"/>
    <xf numFmtId="0" fontId="34" fillId="0" borderId="0" xfId="2" applyNumberFormat="1" applyFill="1" applyBorder="1" applyAlignment="1" applyProtection="1">
      <alignment vertical="center"/>
    </xf>
    <xf numFmtId="1" fontId="55" fillId="0" borderId="0" xfId="1" applyNumberFormat="1" applyFont="1" applyAlignment="1" applyProtection="1">
      <alignment horizontal="center" wrapText="1"/>
    </xf>
    <xf numFmtId="0" fontId="55" fillId="0" borderId="0" xfId="2" applyFont="1" applyAlignment="1" applyProtection="1">
      <alignment horizontal="center" wrapText="1"/>
    </xf>
    <xf numFmtId="0" fontId="40" fillId="0" borderId="0" xfId="2" applyFont="1" applyFill="1" applyBorder="1" applyAlignment="1" applyProtection="1">
      <protection locked="0"/>
    </xf>
    <xf numFmtId="0" fontId="41" fillId="0" borderId="0" xfId="0" applyFont="1" applyFill="1" applyBorder="1"/>
    <xf numFmtId="0" fontId="0" fillId="0" borderId="0" xfId="0" applyBorder="1"/>
    <xf numFmtId="0" fontId="34" fillId="0" borderId="0" xfId="2" applyBorder="1" applyAlignment="1" applyProtection="1">
      <protection locked="0"/>
    </xf>
    <xf numFmtId="0" fontId="26" fillId="0" borderId="0" xfId="18" applyAlignment="1" applyProtection="1">
      <alignment horizontal="right" indent="1"/>
    </xf>
    <xf numFmtId="0" fontId="26" fillId="0" borderId="0" xfId="18" applyProtection="1"/>
    <xf numFmtId="0" fontId="26" fillId="0" borderId="0" xfId="18"/>
    <xf numFmtId="0" fontId="26" fillId="0" borderId="0" xfId="18" applyAlignment="1" applyProtection="1">
      <alignment horizontal="right"/>
    </xf>
    <xf numFmtId="0" fontId="26" fillId="0" borderId="0" xfId="18" applyAlignment="1" applyProtection="1"/>
    <xf numFmtId="167" fontId="26" fillId="0" borderId="0" xfId="18" applyNumberFormat="1" applyProtection="1"/>
    <xf numFmtId="0" fontId="44" fillId="0" borderId="0" xfId="18" applyFont="1" applyFill="1" applyAlignment="1" applyProtection="1">
      <alignment horizontal="right" indent="1"/>
    </xf>
    <xf numFmtId="4" fontId="26" fillId="0" borderId="0" xfId="18" applyNumberFormat="1" applyAlignment="1" applyProtection="1">
      <alignment horizontal="right" indent="1"/>
    </xf>
    <xf numFmtId="1" fontId="44" fillId="0" borderId="0" xfId="18" applyNumberFormat="1" applyFont="1" applyFill="1" applyAlignment="1" applyProtection="1">
      <alignment horizontal="right" vertical="center" indent="1"/>
    </xf>
    <xf numFmtId="14" fontId="26" fillId="0" borderId="0" xfId="18" applyNumberFormat="1" applyFill="1" applyBorder="1" applyAlignment="1" applyProtection="1">
      <alignment horizontal="left" vertical="center"/>
    </xf>
    <xf numFmtId="43" fontId="26" fillId="0" borderId="0" xfId="18" applyNumberFormat="1" applyAlignment="1" applyProtection="1">
      <alignment horizontal="right"/>
    </xf>
    <xf numFmtId="14" fontId="26" fillId="0" borderId="0" xfId="18" applyNumberFormat="1" applyFill="1" applyBorder="1" applyAlignment="1" applyProtection="1">
      <alignment vertical="center"/>
    </xf>
    <xf numFmtId="1" fontId="44" fillId="0" borderId="0" xfId="18" applyNumberFormat="1" applyFont="1" applyFill="1" applyAlignment="1" applyProtection="1">
      <alignment horizontal="right" indent="1"/>
    </xf>
    <xf numFmtId="0" fontId="0" fillId="0" borderId="0" xfId="0" applyNumberFormat="1"/>
    <xf numFmtId="0" fontId="54" fillId="0" borderId="0" xfId="0" applyFont="1" applyAlignment="1">
      <alignment vertical="top" wrapText="1"/>
    </xf>
    <xf numFmtId="0" fontId="0" fillId="0" borderId="0" xfId="0" applyBorder="1" applyProtection="1">
      <protection locked="0"/>
    </xf>
    <xf numFmtId="0" fontId="55" fillId="0" borderId="0" xfId="2" applyFont="1" applyFill="1" applyBorder="1" applyAlignment="1" applyProtection="1">
      <alignment wrapText="1"/>
    </xf>
    <xf numFmtId="1" fontId="55" fillId="0" borderId="0" xfId="2" applyNumberFormat="1" applyFont="1" applyFill="1" applyBorder="1" applyAlignment="1" applyProtection="1">
      <alignment wrapText="1"/>
    </xf>
    <xf numFmtId="0" fontId="55" fillId="0" borderId="0" xfId="2" applyFont="1" applyAlignment="1" applyProtection="1">
      <alignment wrapText="1"/>
    </xf>
    <xf numFmtId="0" fontId="24" fillId="0" borderId="0" xfId="2" applyFont="1" applyAlignment="1" applyProtection="1">
      <alignment vertical="top"/>
    </xf>
    <xf numFmtId="0" fontId="66" fillId="0" borderId="0" xfId="0" applyFont="1" applyAlignment="1">
      <alignment vertical="top" wrapText="1"/>
    </xf>
    <xf numFmtId="9" fontId="54" fillId="0" borderId="0" xfId="1" applyFont="1" applyAlignment="1" applyProtection="1">
      <alignment horizontal="center" wrapText="1"/>
    </xf>
    <xf numFmtId="1" fontId="54" fillId="0" borderId="0" xfId="1" applyNumberFormat="1" applyFont="1" applyAlignment="1" applyProtection="1">
      <alignment horizontal="center" wrapText="1"/>
    </xf>
    <xf numFmtId="0" fontId="54" fillId="0" borderId="0" xfId="2" applyFont="1" applyAlignment="1" applyProtection="1">
      <alignment horizontal="center" wrapText="1"/>
    </xf>
    <xf numFmtId="0" fontId="54" fillId="0" borderId="0" xfId="0" applyFont="1" applyAlignment="1"/>
    <xf numFmtId="0" fontId="0" fillId="0" borderId="0" xfId="0" applyAlignment="1" applyProtection="1">
      <alignment vertical="top"/>
      <protection locked="0"/>
    </xf>
    <xf numFmtId="43" fontId="42" fillId="0" borderId="0" xfId="2" applyNumberFormat="1" applyFont="1" applyAlignment="1" applyProtection="1">
      <alignment vertical="center"/>
    </xf>
    <xf numFmtId="43" fontId="43" fillId="0" borderId="0" xfId="2" applyNumberFormat="1" applyFont="1" applyAlignment="1" applyProtection="1">
      <alignment vertical="top"/>
    </xf>
    <xf numFmtId="0" fontId="64" fillId="0" borderId="0" xfId="0" applyFont="1" applyBorder="1" applyAlignment="1" applyProtection="1">
      <alignment vertical="center" wrapText="1"/>
    </xf>
    <xf numFmtId="0" fontId="21" fillId="0" borderId="0" xfId="2" applyFont="1" applyProtection="1"/>
    <xf numFmtId="0" fontId="34" fillId="0" borderId="0" xfId="2" applyAlignment="1" applyProtection="1">
      <alignment horizontal="left"/>
    </xf>
    <xf numFmtId="0" fontId="42" fillId="0" borderId="0" xfId="0" applyFont="1" applyAlignment="1">
      <alignment horizontal="center" vertical="top"/>
    </xf>
    <xf numFmtId="14" fontId="45" fillId="3" borderId="15" xfId="2" applyNumberFormat="1" applyFont="1" applyFill="1" applyBorder="1" applyAlignment="1" applyProtection="1">
      <alignment horizontal="left"/>
      <protection locked="0"/>
    </xf>
    <xf numFmtId="0" fontId="45" fillId="3" borderId="15" xfId="2" applyNumberFormat="1" applyFont="1" applyFill="1" applyBorder="1" applyAlignment="1" applyProtection="1">
      <protection locked="0"/>
    </xf>
    <xf numFmtId="0" fontId="47" fillId="3" borderId="15" xfId="2" applyNumberFormat="1" applyFont="1" applyFill="1" applyBorder="1" applyAlignment="1" applyProtection="1">
      <protection locked="0"/>
    </xf>
    <xf numFmtId="0" fontId="47" fillId="3" borderId="15" xfId="2" applyFont="1" applyFill="1" applyBorder="1" applyAlignment="1" applyProtection="1">
      <protection locked="0"/>
    </xf>
    <xf numFmtId="0" fontId="54" fillId="0" borderId="0" xfId="0" applyFont="1" applyAlignment="1">
      <alignment horizontal="center"/>
    </xf>
    <xf numFmtId="0" fontId="64" fillId="0" borderId="0" xfId="0" applyFont="1" applyBorder="1" applyAlignment="1" applyProtection="1">
      <alignment horizontal="center" vertical="center"/>
    </xf>
    <xf numFmtId="0" fontId="22" fillId="4" borderId="5" xfId="2" applyFont="1" applyFill="1" applyBorder="1" applyAlignment="1" applyProtection="1">
      <alignment horizontal="left"/>
    </xf>
    <xf numFmtId="0" fontId="34" fillId="0" borderId="0" xfId="2" applyBorder="1" applyProtection="1"/>
    <xf numFmtId="0" fontId="0" fillId="0" borderId="7" xfId="2" applyFont="1" applyBorder="1" applyProtection="1">
      <protection locked="0"/>
    </xf>
    <xf numFmtId="0" fontId="0" fillId="0" borderId="4" xfId="2" applyFont="1" applyBorder="1" applyProtection="1">
      <protection locked="0"/>
    </xf>
    <xf numFmtId="0" fontId="0" fillId="0" borderId="4" xfId="0" applyFont="1" applyBorder="1" applyProtection="1">
      <protection locked="0"/>
    </xf>
    <xf numFmtId="0" fontId="0" fillId="0" borderId="7" xfId="0" applyFont="1" applyBorder="1" applyProtection="1">
      <protection locked="0"/>
    </xf>
    <xf numFmtId="0" fontId="20" fillId="0" borderId="0" xfId="31"/>
    <xf numFmtId="0" fontId="20" fillId="0" borderId="0" xfId="31" applyAlignment="1">
      <alignment wrapText="1"/>
    </xf>
    <xf numFmtId="0" fontId="18" fillId="0" borderId="0" xfId="2" applyFont="1" applyProtection="1"/>
    <xf numFmtId="0" fontId="20" fillId="0" borderId="0" xfId="31" applyProtection="1">
      <protection locked="0"/>
    </xf>
    <xf numFmtId="43" fontId="34" fillId="0" borderId="3" xfId="2" applyNumberFormat="1" applyBorder="1" applyProtection="1"/>
    <xf numFmtId="0" fontId="17" fillId="0" borderId="0" xfId="18" applyFont="1" applyAlignment="1" applyProtection="1">
      <alignment horizontal="right"/>
    </xf>
    <xf numFmtId="0" fontId="23" fillId="0" borderId="0" xfId="18" applyFont="1" applyAlignment="1" applyProtection="1">
      <alignment horizontal="right"/>
    </xf>
    <xf numFmtId="0" fontId="0" fillId="0" borderId="0" xfId="0" applyAlignment="1">
      <alignment wrapText="1"/>
    </xf>
    <xf numFmtId="0" fontId="69" fillId="0" borderId="0" xfId="0" applyFont="1"/>
    <xf numFmtId="0" fontId="51" fillId="0" borderId="0" xfId="2" applyNumberFormat="1" applyFont="1" applyFill="1" applyBorder="1" applyAlignment="1" applyProtection="1">
      <alignment horizontal="center" vertical="center"/>
    </xf>
    <xf numFmtId="0" fontId="34" fillId="0" borderId="0" xfId="2" applyNumberFormat="1" applyAlignment="1" applyProtection="1">
      <alignment horizontal="center"/>
    </xf>
    <xf numFmtId="0" fontId="51" fillId="0" borderId="0" xfId="2" applyNumberFormat="1" applyFont="1" applyFill="1" applyBorder="1" applyAlignment="1" applyProtection="1">
      <alignment vertical="center"/>
    </xf>
    <xf numFmtId="0" fontId="52" fillId="0" borderId="0" xfId="2" applyNumberFormat="1" applyFont="1" applyFill="1" applyBorder="1" applyAlignment="1" applyProtection="1">
      <alignment horizontal="center" vertical="center"/>
    </xf>
    <xf numFmtId="0" fontId="52" fillId="0" borderId="0" xfId="2" applyNumberFormat="1" applyFont="1" applyFill="1" applyBorder="1" applyAlignment="1" applyProtection="1">
      <alignment vertical="center"/>
    </xf>
    <xf numFmtId="0" fontId="34" fillId="0" borderId="3" xfId="2" applyNumberFormat="1" applyBorder="1" applyProtection="1"/>
    <xf numFmtId="0" fontId="34" fillId="0" borderId="0" xfId="2" applyNumberFormat="1" applyAlignment="1" applyProtection="1">
      <alignment horizontal="left"/>
    </xf>
    <xf numFmtId="0" fontId="40" fillId="0" borderId="0" xfId="2" applyNumberFormat="1" applyFont="1" applyFill="1" applyBorder="1" applyAlignment="1" applyProtection="1">
      <alignment horizontal="center"/>
    </xf>
    <xf numFmtId="0" fontId="15" fillId="0" borderId="0" xfId="2" applyFont="1" applyAlignment="1" applyProtection="1">
      <alignment horizontal="left"/>
    </xf>
    <xf numFmtId="0" fontId="44" fillId="0" borderId="0" xfId="0" applyFont="1" applyAlignment="1"/>
    <xf numFmtId="0" fontId="14" fillId="0" borderId="0" xfId="31" applyFont="1"/>
    <xf numFmtId="0" fontId="13" fillId="0" borderId="5" xfId="35" applyNumberFormat="1" applyFill="1" applyBorder="1" applyAlignment="1" applyProtection="1">
      <alignment horizontal="left"/>
    </xf>
    <xf numFmtId="43" fontId="13" fillId="0" borderId="3" xfId="35" applyNumberFormat="1" applyBorder="1" applyProtection="1"/>
    <xf numFmtId="43" fontId="13" fillId="0" borderId="4" xfId="35" applyNumberFormat="1" applyBorder="1" applyAlignment="1" applyProtection="1">
      <alignment horizontal="right"/>
    </xf>
    <xf numFmtId="0" fontId="13" fillId="0" borderId="0" xfId="37"/>
    <xf numFmtId="0" fontId="40" fillId="0" borderId="0" xfId="35" applyFont="1" applyFill="1" applyBorder="1" applyAlignment="1" applyProtection="1">
      <protection locked="0"/>
    </xf>
    <xf numFmtId="0" fontId="11" fillId="4" borderId="5" xfId="35" applyFont="1" applyFill="1" applyBorder="1" applyAlignment="1" applyProtection="1">
      <alignment horizontal="left"/>
    </xf>
    <xf numFmtId="0" fontId="11" fillId="0" borderId="5" xfId="35" applyNumberFormat="1" applyFont="1" applyFill="1" applyBorder="1" applyAlignment="1" applyProtection="1">
      <alignment horizontal="left"/>
    </xf>
    <xf numFmtId="0" fontId="10" fillId="0" borderId="0" xfId="37" applyFont="1"/>
    <xf numFmtId="0" fontId="9" fillId="4" borderId="5" xfId="35" applyFont="1" applyFill="1" applyBorder="1" applyAlignment="1" applyProtection="1">
      <alignment horizontal="left"/>
    </xf>
    <xf numFmtId="0" fontId="8" fillId="0" borderId="5" xfId="35" applyNumberFormat="1" applyFont="1" applyFill="1" applyBorder="1" applyAlignment="1" applyProtection="1">
      <alignment horizontal="left"/>
    </xf>
    <xf numFmtId="0" fontId="7" fillId="0" borderId="0" xfId="2" applyFont="1" applyAlignment="1" applyProtection="1">
      <alignment horizontal="left"/>
    </xf>
    <xf numFmtId="0" fontId="70" fillId="0" borderId="0" xfId="0" applyFont="1" applyAlignment="1">
      <alignment wrapText="1"/>
    </xf>
    <xf numFmtId="0" fontId="71" fillId="0" borderId="0" xfId="0" applyFont="1" applyAlignment="1">
      <alignment vertical="top" wrapText="1"/>
    </xf>
    <xf numFmtId="0" fontId="71" fillId="0" borderId="0" xfId="0" applyFont="1" applyAlignment="1">
      <alignment wrapText="1"/>
    </xf>
    <xf numFmtId="43" fontId="72" fillId="0" borderId="0" xfId="2" applyNumberFormat="1" applyFont="1" applyAlignment="1" applyProtection="1">
      <alignment horizontal="center"/>
    </xf>
    <xf numFmtId="43" fontId="73" fillId="0" borderId="0" xfId="2" applyNumberFormat="1" applyFont="1" applyAlignment="1" applyProtection="1">
      <alignment horizontal="center"/>
    </xf>
    <xf numFmtId="0" fontId="54" fillId="0" borderId="0" xfId="0" applyFont="1" applyBorder="1" applyAlignment="1">
      <alignment horizontal="center" wrapText="1"/>
    </xf>
    <xf numFmtId="0" fontId="4" fillId="0" borderId="0" xfId="37" applyFont="1"/>
    <xf numFmtId="0" fontId="3" fillId="0" borderId="0" xfId="2" applyFont="1" applyAlignment="1" applyProtection="1">
      <alignment horizontal="left"/>
    </xf>
    <xf numFmtId="0" fontId="40" fillId="0" borderId="0" xfId="4" applyNumberFormat="1" applyFont="1" applyFill="1" applyBorder="1" applyAlignment="1" applyProtection="1"/>
    <xf numFmtId="14" fontId="45" fillId="3" borderId="15" xfId="18" applyNumberFormat="1" applyFont="1" applyFill="1" applyBorder="1" applyAlignment="1" applyProtection="1">
      <alignment horizontal="left" vertical="center"/>
      <protection locked="0"/>
    </xf>
    <xf numFmtId="167" fontId="40" fillId="0" borderId="14" xfId="18" applyNumberFormat="1" applyFont="1" applyBorder="1" applyProtection="1"/>
    <xf numFmtId="0" fontId="2" fillId="0" borderId="3" xfId="0" applyFont="1" applyBorder="1" applyProtection="1">
      <protection locked="0"/>
    </xf>
    <xf numFmtId="0" fontId="2" fillId="0" borderId="3" xfId="18" applyFont="1" applyBorder="1" applyProtection="1">
      <protection locked="0"/>
    </xf>
    <xf numFmtId="0" fontId="40" fillId="0" borderId="3" xfId="0" applyFont="1" applyBorder="1" applyProtection="1">
      <protection locked="0"/>
    </xf>
    <xf numFmtId="0" fontId="0" fillId="0" borderId="0" xfId="0" applyAlignment="1">
      <alignment horizontal="left" indent="1"/>
    </xf>
    <xf numFmtId="0" fontId="29" fillId="0" borderId="0" xfId="0" applyFont="1" applyFill="1" applyBorder="1"/>
    <xf numFmtId="0" fontId="40" fillId="0" borderId="0" xfId="2" applyNumberFormat="1" applyFont="1" applyFill="1" applyBorder="1" applyAlignment="1" applyProtection="1">
      <alignment horizontal="left"/>
    </xf>
    <xf numFmtId="0" fontId="67" fillId="0" borderId="0" xfId="2" applyNumberFormat="1" applyFont="1" applyFill="1" applyBorder="1" applyAlignment="1" applyProtection="1">
      <alignment horizontal="center"/>
    </xf>
    <xf numFmtId="44" fontId="74" fillId="0" borderId="0" xfId="4" applyFont="1" applyFill="1" applyBorder="1" applyAlignment="1" applyProtection="1"/>
    <xf numFmtId="0" fontId="40" fillId="0" borderId="0" xfId="2" applyNumberFormat="1" applyFont="1" applyFill="1" applyBorder="1" applyAlignment="1" applyProtection="1"/>
    <xf numFmtId="0" fontId="46" fillId="0" borderId="0" xfId="2" applyNumberFormat="1" applyFont="1" applyFill="1" applyBorder="1" applyAlignment="1" applyProtection="1">
      <alignment horizontal="center"/>
    </xf>
    <xf numFmtId="0" fontId="40" fillId="0" borderId="0" xfId="2" applyFont="1" applyFill="1" applyBorder="1" applyAlignment="1" applyProtection="1"/>
    <xf numFmtId="165" fontId="46" fillId="0" borderId="0" xfId="2" applyNumberFormat="1" applyFont="1" applyFill="1" applyBorder="1" applyAlignment="1" applyProtection="1">
      <alignment horizontal="center"/>
    </xf>
    <xf numFmtId="0" fontId="44" fillId="0" borderId="0" xfId="2" applyNumberFormat="1" applyFont="1" applyFill="1" applyBorder="1" applyAlignment="1" applyProtection="1"/>
    <xf numFmtId="0" fontId="40" fillId="0" borderId="10" xfId="2" applyNumberFormat="1" applyFont="1" applyFill="1" applyBorder="1" applyAlignment="1" applyProtection="1"/>
    <xf numFmtId="0" fontId="40" fillId="0" borderId="11" xfId="2" applyNumberFormat="1" applyFont="1" applyFill="1" applyBorder="1" applyAlignment="1" applyProtection="1">
      <alignment horizontal="center"/>
    </xf>
    <xf numFmtId="37" fontId="40" fillId="0" borderId="11" xfId="2" applyNumberFormat="1" applyFont="1" applyFill="1" applyBorder="1" applyAlignment="1" applyProtection="1">
      <alignment horizontal="center"/>
    </xf>
    <xf numFmtId="0" fontId="44" fillId="0" borderId="0" xfId="2" applyNumberFormat="1" applyFont="1" applyBorder="1" applyAlignment="1" applyProtection="1">
      <alignment horizontal="center"/>
    </xf>
    <xf numFmtId="0" fontId="53" fillId="0" borderId="0" xfId="2" applyNumberFormat="1" applyFont="1" applyBorder="1" applyAlignment="1" applyProtection="1">
      <alignment horizontal="center"/>
    </xf>
    <xf numFmtId="0" fontId="44" fillId="0" borderId="0" xfId="2" applyNumberFormat="1" applyFont="1" applyBorder="1" applyAlignment="1" applyProtection="1"/>
    <xf numFmtId="0" fontId="34" fillId="0" borderId="0" xfId="2" applyNumberFormat="1" applyBorder="1" applyProtection="1"/>
    <xf numFmtId="0" fontId="29" fillId="0" borderId="11" xfId="0" applyFont="1" applyFill="1" applyBorder="1"/>
    <xf numFmtId="0" fontId="29" fillId="0" borderId="6" xfId="0" applyFont="1" applyFill="1" applyBorder="1"/>
    <xf numFmtId="0" fontId="29" fillId="0" borderId="7" xfId="0" applyFont="1" applyFill="1" applyBorder="1"/>
    <xf numFmtId="0" fontId="56" fillId="0" borderId="0" xfId="2" applyNumberFormat="1" applyFont="1" applyFill="1" applyBorder="1" applyAlignment="1" applyProtection="1"/>
    <xf numFmtId="0" fontId="40" fillId="0" borderId="0" xfId="2" applyFont="1" applyFill="1" applyBorder="1" applyAlignment="1" applyProtection="1">
      <alignment horizontal="left"/>
    </xf>
    <xf numFmtId="165" fontId="40" fillId="0" borderId="0" xfId="2" applyNumberFormat="1" applyFont="1" applyFill="1" applyBorder="1" applyAlignment="1" applyProtection="1">
      <alignment horizontal="left"/>
    </xf>
    <xf numFmtId="44" fontId="39" fillId="0" borderId="13" xfId="4" applyFont="1" applyFill="1" applyBorder="1" applyAlignment="1" applyProtection="1">
      <protection locked="0"/>
    </xf>
    <xf numFmtId="0" fontId="29" fillId="0" borderId="0" xfId="0" applyFont="1" applyFill="1" applyBorder="1" applyAlignment="1"/>
    <xf numFmtId="0" fontId="29" fillId="0" borderId="0" xfId="0" applyNumberFormat="1" applyFont="1" applyFill="1" applyBorder="1" applyAlignment="1"/>
    <xf numFmtId="44" fontId="39" fillId="0" borderId="0" xfId="4" applyFont="1" applyFill="1" applyBorder="1" applyAlignment="1" applyProtection="1"/>
    <xf numFmtId="0" fontId="40" fillId="0" borderId="0" xfId="0" applyFont="1" applyFill="1" applyBorder="1" applyAlignment="1"/>
    <xf numFmtId="0" fontId="0" fillId="0" borderId="0" xfId="0" applyNumberFormat="1" applyAlignment="1"/>
    <xf numFmtId="0" fontId="34" fillId="0" borderId="0" xfId="2" applyNumberFormat="1" applyFill="1" applyBorder="1" applyAlignment="1" applyProtection="1">
      <alignment horizontal="left"/>
    </xf>
    <xf numFmtId="0" fontId="34" fillId="0" borderId="14" xfId="2" applyFill="1" applyBorder="1" applyAlignment="1" applyProtection="1">
      <alignment horizontal="center"/>
      <protection locked="0"/>
    </xf>
    <xf numFmtId="37" fontId="34" fillId="0" borderId="14" xfId="2" applyNumberFormat="1" applyFill="1" applyBorder="1" applyAlignment="1" applyProtection="1">
      <alignment horizontal="center"/>
    </xf>
    <xf numFmtId="0" fontId="34" fillId="0" borderId="17" xfId="2" applyNumberFormat="1" applyBorder="1" applyAlignment="1" applyProtection="1">
      <alignment horizontal="right"/>
    </xf>
    <xf numFmtId="0" fontId="34" fillId="0" borderId="18" xfId="2" applyNumberFormat="1" applyBorder="1" applyProtection="1"/>
    <xf numFmtId="0" fontId="34" fillId="0" borderId="19" xfId="2" applyBorder="1" applyProtection="1"/>
    <xf numFmtId="0" fontId="34" fillId="0" borderId="20" xfId="2" applyBorder="1" applyAlignment="1" applyProtection="1">
      <alignment horizontal="left"/>
    </xf>
    <xf numFmtId="43" fontId="34" fillId="0" borderId="20" xfId="2" applyNumberFormat="1" applyBorder="1" applyAlignment="1" applyProtection="1">
      <alignment horizontal="center"/>
    </xf>
    <xf numFmtId="43" fontId="34" fillId="0" borderId="20" xfId="2" applyNumberFormat="1" applyBorder="1" applyProtection="1"/>
    <xf numFmtId="1" fontId="34" fillId="0" borderId="21" xfId="2" applyNumberFormat="1" applyBorder="1" applyProtection="1"/>
    <xf numFmtId="0" fontId="40" fillId="0" borderId="8" xfId="2" applyNumberFormat="1" applyFont="1" applyFill="1" applyBorder="1" applyAlignment="1" applyProtection="1">
      <alignment horizontal="center"/>
    </xf>
    <xf numFmtId="0" fontId="56" fillId="0" borderId="9" xfId="2" applyFont="1" applyFill="1" applyBorder="1" applyAlignment="1" applyProtection="1"/>
    <xf numFmtId="0" fontId="56" fillId="0" borderId="9" xfId="2" applyNumberFormat="1" applyFont="1" applyFill="1" applyBorder="1" applyAlignment="1" applyProtection="1"/>
    <xf numFmtId="0" fontId="46" fillId="0" borderId="9" xfId="2" applyNumberFormat="1" applyFont="1" applyFill="1" applyBorder="1" applyAlignment="1" applyProtection="1">
      <alignment horizontal="center"/>
    </xf>
    <xf numFmtId="44" fontId="39" fillId="0" borderId="9" xfId="4" applyFont="1" applyFill="1" applyBorder="1" applyAlignment="1" applyProtection="1"/>
    <xf numFmtId="0" fontId="40" fillId="0" borderId="11" xfId="2" applyNumberFormat="1" applyFont="1" applyFill="1" applyBorder="1" applyAlignment="1" applyProtection="1"/>
    <xf numFmtId="0" fontId="40" fillId="0" borderId="2" xfId="2" applyNumberFormat="1" applyFont="1" applyFill="1" applyBorder="1" applyAlignment="1" applyProtection="1"/>
    <xf numFmtId="1" fontId="40" fillId="0" borderId="2" xfId="2" applyNumberFormat="1" applyFont="1" applyFill="1" applyBorder="1" applyAlignment="1" applyProtection="1"/>
    <xf numFmtId="0" fontId="39" fillId="0" borderId="6" xfId="2" applyNumberFormat="1" applyFont="1" applyFill="1" applyBorder="1" applyAlignment="1" applyProtection="1">
      <alignment horizontal="left"/>
    </xf>
    <xf numFmtId="0" fontId="39" fillId="0" borderId="7" xfId="2" applyFont="1" applyFill="1" applyBorder="1" applyAlignment="1" applyProtection="1">
      <alignment horizontal="left"/>
    </xf>
    <xf numFmtId="0" fontId="39" fillId="0" borderId="7" xfId="2" applyNumberFormat="1" applyFont="1" applyFill="1" applyBorder="1" applyAlignment="1" applyProtection="1">
      <alignment horizontal="left"/>
    </xf>
    <xf numFmtId="1" fontId="75" fillId="0" borderId="7" xfId="2" applyNumberFormat="1" applyFont="1" applyFill="1" applyBorder="1" applyAlignment="1" applyProtection="1">
      <alignment horizontal="right"/>
    </xf>
    <xf numFmtId="44" fontId="56" fillId="0" borderId="7" xfId="4" applyFont="1" applyFill="1" applyBorder="1" applyAlignment="1" applyProtection="1"/>
    <xf numFmtId="0" fontId="40" fillId="0" borderId="12" xfId="2" applyNumberFormat="1" applyFont="1" applyFill="1" applyBorder="1" applyAlignment="1" applyProtection="1"/>
    <xf numFmtId="0" fontId="29" fillId="0" borderId="22" xfId="0" applyFont="1" applyFill="1" applyBorder="1" applyAlignment="1"/>
    <xf numFmtId="0" fontId="29" fillId="0" borderId="23" xfId="0" applyFont="1" applyFill="1" applyBorder="1" applyAlignment="1"/>
    <xf numFmtId="0" fontId="29" fillId="0" borderId="23" xfId="0" applyNumberFormat="1" applyFont="1" applyFill="1" applyBorder="1" applyAlignment="1"/>
    <xf numFmtId="0" fontId="29" fillId="0" borderId="24" xfId="0" applyNumberFormat="1" applyFont="1" applyFill="1" applyBorder="1" applyAlignment="1"/>
    <xf numFmtId="0" fontId="29" fillId="0" borderId="11" xfId="0" applyFont="1" applyFill="1" applyBorder="1" applyAlignment="1"/>
    <xf numFmtId="0" fontId="29" fillId="0" borderId="2" xfId="0" applyNumberFormat="1" applyFont="1" applyFill="1" applyBorder="1" applyAlignment="1"/>
    <xf numFmtId="0" fontId="29" fillId="0" borderId="6" xfId="0" applyFont="1" applyFill="1" applyBorder="1" applyAlignment="1"/>
    <xf numFmtId="0" fontId="29" fillId="0" borderId="7" xfId="0" applyFont="1" applyFill="1" applyBorder="1" applyAlignment="1"/>
    <xf numFmtId="0" fontId="29" fillId="0" borderId="7" xfId="0" applyNumberFormat="1" applyFont="1" applyFill="1" applyBorder="1" applyAlignment="1"/>
    <xf numFmtId="0" fontId="29" fillId="0" borderId="12" xfId="0" applyNumberFormat="1" applyFont="1" applyFill="1" applyBorder="1" applyAlignment="1"/>
    <xf numFmtId="0" fontId="22" fillId="0" borderId="5" xfId="2" applyFont="1" applyFill="1" applyBorder="1" applyAlignment="1" applyProtection="1">
      <alignment horizontal="left"/>
    </xf>
    <xf numFmtId="43" fontId="34" fillId="0" borderId="3" xfId="2" applyNumberFormat="1" applyFill="1" applyBorder="1" applyProtection="1"/>
    <xf numFmtId="43" fontId="34" fillId="0" borderId="4" xfId="2" applyNumberFormat="1" applyFill="1" applyBorder="1" applyAlignment="1" applyProtection="1">
      <alignment horizontal="right"/>
    </xf>
    <xf numFmtId="4" fontId="34" fillId="0" borderId="0" xfId="2" applyNumberFormat="1" applyFill="1" applyProtection="1"/>
    <xf numFmtId="0" fontId="40" fillId="0" borderId="0" xfId="2" applyNumberFormat="1" applyFont="1" applyFill="1" applyAlignment="1" applyProtection="1"/>
    <xf numFmtId="0" fontId="0" fillId="0" borderId="0" xfId="0" applyFill="1"/>
    <xf numFmtId="14" fontId="45" fillId="0" borderId="15" xfId="2" applyNumberFormat="1" applyFont="1" applyFill="1" applyBorder="1" applyAlignment="1" applyProtection="1">
      <alignment horizontal="left"/>
      <protection locked="0"/>
    </xf>
    <xf numFmtId="0" fontId="45" fillId="0" borderId="15" xfId="2" applyNumberFormat="1" applyFont="1" applyFill="1" applyBorder="1" applyAlignment="1" applyProtection="1">
      <protection locked="0"/>
    </xf>
    <xf numFmtId="0" fontId="34" fillId="0" borderId="0" xfId="2" applyFill="1" applyAlignment="1" applyProtection="1"/>
    <xf numFmtId="0" fontId="44" fillId="0" borderId="0" xfId="2" applyFont="1" applyBorder="1" applyAlignment="1" applyProtection="1"/>
    <xf numFmtId="0" fontId="54" fillId="0" borderId="0" xfId="2" applyFont="1" applyBorder="1" applyAlignment="1" applyProtection="1">
      <alignment horizontal="center"/>
    </xf>
    <xf numFmtId="4" fontId="44" fillId="0" borderId="0" xfId="2" applyNumberFormat="1" applyFont="1" applyBorder="1" applyAlignment="1" applyProtection="1">
      <alignment horizontal="center"/>
    </xf>
    <xf numFmtId="43" fontId="44" fillId="0" borderId="0" xfId="2" applyNumberFormat="1" applyFont="1" applyBorder="1" applyProtection="1"/>
    <xf numFmtId="0" fontId="44" fillId="0" borderId="0" xfId="2" applyFont="1" applyBorder="1" applyProtection="1"/>
    <xf numFmtId="43" fontId="34" fillId="0" borderId="17" xfId="2" applyNumberFormat="1" applyFill="1" applyBorder="1" applyAlignment="1" applyProtection="1">
      <alignment horizontal="right"/>
    </xf>
    <xf numFmtId="0" fontId="34" fillId="0" borderId="18" xfId="2" applyFill="1" applyBorder="1" applyProtection="1"/>
    <xf numFmtId="0" fontId="34" fillId="0" borderId="19" xfId="2" applyFill="1" applyBorder="1" applyProtection="1"/>
    <xf numFmtId="0" fontId="22" fillId="0" borderId="26" xfId="2" applyFont="1" applyFill="1" applyBorder="1" applyAlignment="1" applyProtection="1">
      <alignment horizontal="left"/>
    </xf>
    <xf numFmtId="0" fontId="34" fillId="0" borderId="26" xfId="2" applyNumberFormat="1" applyFill="1" applyBorder="1" applyAlignment="1" applyProtection="1">
      <alignment horizontal="left"/>
    </xf>
    <xf numFmtId="43" fontId="34" fillId="0" borderId="16" xfId="2" applyNumberFormat="1" applyFill="1" applyBorder="1" applyProtection="1"/>
    <xf numFmtId="43" fontId="34" fillId="0" borderId="27" xfId="2" applyNumberFormat="1" applyFill="1" applyBorder="1" applyAlignment="1" applyProtection="1">
      <alignment horizontal="right"/>
    </xf>
    <xf numFmtId="0" fontId="34" fillId="0" borderId="28" xfId="2" applyFill="1" applyBorder="1" applyProtection="1"/>
    <xf numFmtId="0" fontId="40" fillId="0" borderId="14" xfId="2" applyFont="1" applyFill="1" applyBorder="1" applyAlignment="1" applyProtection="1">
      <alignment horizontal="center"/>
      <protection locked="0"/>
    </xf>
    <xf numFmtId="43" fontId="40" fillId="0" borderId="17" xfId="2" applyNumberFormat="1" applyFont="1" applyFill="1" applyBorder="1" applyAlignment="1" applyProtection="1">
      <alignment horizontal="right"/>
    </xf>
    <xf numFmtId="0" fontId="40" fillId="0" borderId="18" xfId="2" applyFont="1" applyFill="1" applyBorder="1" applyProtection="1"/>
    <xf numFmtId="0" fontId="40" fillId="0" borderId="5" xfId="2" applyFont="1" applyFill="1" applyBorder="1" applyAlignment="1" applyProtection="1">
      <alignment horizontal="left"/>
    </xf>
    <xf numFmtId="0" fontId="40" fillId="0" borderId="5" xfId="2" applyNumberFormat="1" applyFont="1" applyFill="1" applyBorder="1" applyAlignment="1" applyProtection="1">
      <alignment horizontal="left"/>
    </xf>
    <xf numFmtId="43" fontId="40" fillId="0" borderId="3" xfId="2" applyNumberFormat="1" applyFont="1" applyFill="1" applyBorder="1" applyProtection="1"/>
    <xf numFmtId="43" fontId="40" fillId="0" borderId="4" xfId="2" applyNumberFormat="1" applyFont="1" applyFill="1" applyBorder="1" applyAlignment="1" applyProtection="1">
      <alignment horizontal="right"/>
    </xf>
    <xf numFmtId="0" fontId="40" fillId="0" borderId="19" xfId="2" applyFont="1" applyFill="1" applyBorder="1" applyProtection="1"/>
    <xf numFmtId="0" fontId="40" fillId="0" borderId="26" xfId="2" applyFont="1" applyFill="1" applyBorder="1" applyAlignment="1" applyProtection="1">
      <alignment horizontal="left"/>
    </xf>
    <xf numFmtId="0" fontId="40" fillId="0" borderId="26" xfId="2" applyNumberFormat="1" applyFont="1" applyFill="1" applyBorder="1" applyAlignment="1" applyProtection="1">
      <alignment horizontal="left"/>
    </xf>
    <xf numFmtId="43" fontId="40" fillId="0" borderId="16" xfId="2" applyNumberFormat="1" applyFont="1" applyFill="1" applyBorder="1" applyProtection="1"/>
    <xf numFmtId="43" fontId="40" fillId="0" borderId="27" xfId="2" applyNumberFormat="1" applyFont="1" applyFill="1" applyBorder="1" applyAlignment="1" applyProtection="1">
      <alignment horizontal="right"/>
    </xf>
    <xf numFmtId="0" fontId="40" fillId="0" borderId="28" xfId="2" applyFont="1" applyFill="1" applyBorder="1" applyProtection="1"/>
    <xf numFmtId="0" fontId="40" fillId="0" borderId="0" xfId="2" applyFont="1" applyFill="1" applyProtection="1"/>
    <xf numFmtId="4" fontId="40" fillId="0" borderId="0" xfId="2" applyNumberFormat="1" applyFont="1" applyFill="1" applyProtection="1"/>
    <xf numFmtId="43" fontId="40" fillId="0" borderId="0" xfId="2" applyNumberFormat="1" applyFont="1" applyFill="1" applyProtection="1"/>
    <xf numFmtId="14" fontId="39" fillId="0" borderId="15" xfId="2" applyNumberFormat="1" applyFont="1" applyFill="1" applyBorder="1" applyAlignment="1" applyProtection="1">
      <alignment horizontal="left"/>
      <protection locked="0"/>
    </xf>
    <xf numFmtId="0" fontId="39" fillId="0" borderId="15" xfId="2" applyNumberFormat="1" applyFont="1" applyFill="1" applyBorder="1" applyAlignment="1" applyProtection="1">
      <protection locked="0"/>
    </xf>
    <xf numFmtId="0" fontId="40" fillId="0" borderId="0" xfId="2" applyFont="1" applyFill="1" applyAlignment="1" applyProtection="1"/>
    <xf numFmtId="0" fontId="40" fillId="0" borderId="29" xfId="2" applyFont="1" applyFill="1" applyBorder="1" applyProtection="1"/>
    <xf numFmtId="37" fontId="40" fillId="0" borderId="11" xfId="2" applyNumberFormat="1" applyFont="1" applyFill="1" applyBorder="1" applyAlignment="1" applyProtection="1">
      <alignment horizontal="left"/>
    </xf>
    <xf numFmtId="0" fontId="40" fillId="0" borderId="2" xfId="4" applyNumberFormat="1" applyFont="1" applyFill="1" applyBorder="1" applyAlignment="1" applyProtection="1"/>
    <xf numFmtId="0" fontId="40" fillId="0" borderId="8" xfId="0" applyFont="1" applyFill="1" applyBorder="1" applyAlignment="1"/>
    <xf numFmtId="0" fontId="40" fillId="0" borderId="9" xfId="0" applyFont="1" applyFill="1" applyBorder="1" applyAlignment="1"/>
    <xf numFmtId="0" fontId="40" fillId="0" borderId="10" xfId="0" applyFont="1" applyFill="1" applyBorder="1" applyAlignment="1"/>
    <xf numFmtId="0" fontId="40" fillId="0" borderId="11" xfId="0" applyFont="1" applyFill="1" applyBorder="1" applyAlignment="1"/>
    <xf numFmtId="0" fontId="40" fillId="0" borderId="2" xfId="0" applyFont="1" applyFill="1" applyBorder="1" applyAlignment="1"/>
    <xf numFmtId="0" fontId="40" fillId="0" borderId="6" xfId="0" applyFont="1" applyFill="1" applyBorder="1" applyAlignment="1"/>
    <xf numFmtId="0" fontId="40" fillId="0" borderId="7" xfId="0" applyFont="1" applyFill="1" applyBorder="1" applyAlignment="1"/>
    <xf numFmtId="0" fontId="40" fillId="0" borderId="12" xfId="0" applyFont="1" applyFill="1" applyBorder="1" applyAlignment="1"/>
    <xf numFmtId="0" fontId="40" fillId="0" borderId="2" xfId="2" applyFont="1" applyFill="1" applyBorder="1" applyAlignment="1" applyProtection="1"/>
    <xf numFmtId="0" fontId="46" fillId="0" borderId="0" xfId="2" applyNumberFormat="1" applyFont="1" applyFill="1" applyBorder="1" applyAlignment="1" applyProtection="1"/>
    <xf numFmtId="0" fontId="39" fillId="0" borderId="6" xfId="2" applyNumberFormat="1" applyFont="1" applyFill="1" applyBorder="1" applyAlignment="1" applyProtection="1"/>
    <xf numFmtId="0" fontId="39" fillId="0" borderId="7" xfId="2" applyNumberFormat="1" applyFont="1" applyFill="1" applyBorder="1" applyAlignment="1" applyProtection="1"/>
    <xf numFmtId="0" fontId="40" fillId="0" borderId="12" xfId="2" applyFont="1" applyFill="1" applyBorder="1" applyAlignment="1" applyProtection="1"/>
    <xf numFmtId="0" fontId="41" fillId="0" borderId="0" xfId="0" applyFont="1" applyFill="1" applyAlignment="1"/>
    <xf numFmtId="0" fontId="39" fillId="0" borderId="0" xfId="2" applyFont="1" applyFill="1" applyAlignment="1" applyProtection="1">
      <alignment horizontal="right"/>
    </xf>
    <xf numFmtId="0" fontId="40" fillId="0" borderId="0" xfId="2" applyNumberFormat="1" applyFont="1" applyFill="1" applyAlignment="1" applyProtection="1">
      <alignment horizontal="right"/>
    </xf>
    <xf numFmtId="0" fontId="40" fillId="0" borderId="25" xfId="2" applyFont="1" applyFill="1" applyBorder="1" applyAlignment="1" applyProtection="1">
      <alignment horizontal="center"/>
      <protection locked="0"/>
    </xf>
    <xf numFmtId="0" fontId="40" fillId="0" borderId="12" xfId="2" applyFont="1" applyFill="1" applyBorder="1" applyAlignment="1" applyProtection="1">
      <alignment horizontal="left"/>
    </xf>
    <xf numFmtId="0" fontId="40" fillId="0" borderId="12" xfId="2" applyNumberFormat="1" applyFont="1" applyFill="1" applyBorder="1" applyAlignment="1" applyProtection="1">
      <alignment horizontal="left"/>
    </xf>
    <xf numFmtId="43" fontId="40" fillId="0" borderId="30" xfId="2" applyNumberFormat="1" applyFont="1" applyFill="1" applyBorder="1" applyProtection="1"/>
    <xf numFmtId="43" fontId="40" fillId="0" borderId="7" xfId="2" applyNumberFormat="1" applyFont="1" applyFill="1" applyBorder="1" applyAlignment="1" applyProtection="1">
      <alignment horizontal="right"/>
    </xf>
    <xf numFmtId="0" fontId="40" fillId="0" borderId="31" xfId="2" applyFont="1" applyFill="1" applyBorder="1" applyProtection="1"/>
    <xf numFmtId="0" fontId="40" fillId="0" borderId="17" xfId="2" applyFont="1" applyFill="1" applyBorder="1" applyAlignment="1" applyProtection="1">
      <alignment horizontal="left"/>
    </xf>
    <xf numFmtId="43" fontId="40" fillId="0" borderId="17" xfId="2" applyNumberFormat="1" applyFont="1" applyFill="1" applyBorder="1" applyProtection="1"/>
    <xf numFmtId="0" fontId="39" fillId="0" borderId="17" xfId="2" applyNumberFormat="1" applyFont="1" applyFill="1" applyBorder="1" applyAlignment="1" applyProtection="1">
      <alignment horizontal="left"/>
    </xf>
    <xf numFmtId="0" fontId="40" fillId="0" borderId="32" xfId="2" applyFont="1" applyFill="1" applyBorder="1" applyAlignment="1" applyProtection="1">
      <alignment horizontal="center"/>
    </xf>
    <xf numFmtId="0" fontId="34" fillId="0" borderId="0" xfId="2" applyFill="1" applyAlignment="1" applyProtection="1">
      <alignment horizontal="center"/>
    </xf>
    <xf numFmtId="14" fontId="45" fillId="0" borderId="15" xfId="2" applyNumberFormat="1" applyFont="1" applyFill="1" applyBorder="1" applyAlignment="1" applyProtection="1">
      <alignment horizontal="left" vertical="center"/>
      <protection locked="0"/>
    </xf>
    <xf numFmtId="0" fontId="45" fillId="0" borderId="15" xfId="2" applyNumberFormat="1" applyFont="1" applyFill="1" applyBorder="1" applyAlignment="1" applyProtection="1">
      <alignment vertical="center"/>
      <protection locked="0"/>
    </xf>
    <xf numFmtId="0" fontId="47" fillId="0" borderId="15" xfId="2" applyNumberFormat="1" applyFont="1" applyFill="1" applyBorder="1" applyAlignment="1" applyProtection="1">
      <alignment vertical="center"/>
      <protection locked="0"/>
    </xf>
    <xf numFmtId="4" fontId="34" fillId="0" borderId="0" xfId="2" applyNumberFormat="1" applyFill="1" applyAlignment="1" applyProtection="1">
      <alignment horizontal="right" indent="1"/>
    </xf>
    <xf numFmtId="0" fontId="34" fillId="0" borderId="0" xfId="2" applyNumberFormat="1" applyFill="1" applyAlignment="1" applyProtection="1">
      <alignment horizontal="right"/>
    </xf>
    <xf numFmtId="0" fontId="34" fillId="0" borderId="0" xfId="2" applyFill="1" applyAlignment="1" applyProtection="1">
      <alignment horizontal="right" indent="1"/>
    </xf>
    <xf numFmtId="0" fontId="44" fillId="0" borderId="0" xfId="2" applyFont="1" applyFill="1" applyBorder="1" applyAlignment="1" applyProtection="1">
      <alignment horizontal="center"/>
    </xf>
    <xf numFmtId="43" fontId="44" fillId="0" borderId="0" xfId="2" applyNumberFormat="1" applyFont="1" applyBorder="1" applyAlignment="1" applyProtection="1"/>
    <xf numFmtId="0" fontId="34" fillId="0" borderId="25" xfId="2" applyFill="1" applyBorder="1" applyAlignment="1" applyProtection="1">
      <alignment horizontal="center"/>
      <protection locked="0"/>
    </xf>
    <xf numFmtId="0" fontId="22" fillId="0" borderId="12" xfId="2" applyFont="1" applyFill="1" applyBorder="1" applyAlignment="1" applyProtection="1">
      <alignment horizontal="left"/>
    </xf>
    <xf numFmtId="0" fontId="34" fillId="0" borderId="12" xfId="2" applyNumberFormat="1" applyFill="1" applyBorder="1" applyAlignment="1" applyProtection="1">
      <alignment horizontal="left"/>
    </xf>
    <xf numFmtId="43" fontId="34" fillId="0" borderId="30" xfId="2" applyNumberFormat="1" applyFill="1" applyBorder="1" applyProtection="1"/>
    <xf numFmtId="43" fontId="34" fillId="0" borderId="7" xfId="2" applyNumberFormat="1" applyFill="1" applyBorder="1" applyAlignment="1" applyProtection="1">
      <alignment horizontal="right"/>
    </xf>
    <xf numFmtId="0" fontId="34" fillId="0" borderId="31" xfId="2" applyFill="1" applyBorder="1" applyProtection="1"/>
    <xf numFmtId="0" fontId="22" fillId="0" borderId="17" xfId="2" applyFont="1" applyFill="1" applyBorder="1" applyAlignment="1" applyProtection="1">
      <alignment horizontal="left"/>
    </xf>
    <xf numFmtId="43" fontId="34" fillId="0" borderId="17" xfId="2" applyNumberFormat="1" applyFill="1" applyBorder="1" applyProtection="1"/>
    <xf numFmtId="0" fontId="44" fillId="0" borderId="17" xfId="2" applyNumberFormat="1" applyFont="1" applyFill="1" applyBorder="1" applyAlignment="1" applyProtection="1">
      <alignment horizontal="left"/>
    </xf>
    <xf numFmtId="0" fontId="22" fillId="4" borderId="12" xfId="2" applyFont="1" applyFill="1" applyBorder="1" applyAlignment="1" applyProtection="1">
      <alignment horizontal="left"/>
    </xf>
    <xf numFmtId="0" fontId="34" fillId="0" borderId="30" xfId="2" applyNumberFormat="1" applyBorder="1" applyProtection="1"/>
    <xf numFmtId="43" fontId="34" fillId="0" borderId="30" xfId="2" applyNumberFormat="1" applyBorder="1" applyProtection="1"/>
    <xf numFmtId="43" fontId="34" fillId="0" borderId="7" xfId="2" applyNumberFormat="1" applyBorder="1" applyAlignment="1" applyProtection="1">
      <alignment horizontal="right"/>
    </xf>
    <xf numFmtId="0" fontId="34" fillId="0" borderId="31" xfId="2" applyBorder="1" applyProtection="1"/>
    <xf numFmtId="0" fontId="22" fillId="4" borderId="17" xfId="2" applyNumberFormat="1" applyFont="1" applyFill="1" applyBorder="1" applyAlignment="1" applyProtection="1">
      <alignment horizontal="left"/>
    </xf>
    <xf numFmtId="0" fontId="34" fillId="0" borderId="17" xfId="2" applyNumberFormat="1" applyBorder="1" applyProtection="1"/>
    <xf numFmtId="0" fontId="34" fillId="0" borderId="32" xfId="2" applyNumberFormat="1" applyFill="1" applyBorder="1" applyAlignment="1" applyProtection="1">
      <alignment horizontal="center"/>
    </xf>
    <xf numFmtId="0" fontId="5" fillId="0" borderId="33" xfId="2" applyFont="1" applyFill="1" applyBorder="1" applyAlignment="1" applyProtection="1">
      <alignment horizontal="center"/>
    </xf>
    <xf numFmtId="43" fontId="40" fillId="0" borderId="11" xfId="2" applyNumberFormat="1" applyFont="1" applyFill="1" applyBorder="1" applyAlignment="1" applyProtection="1">
      <alignment horizontal="center"/>
    </xf>
    <xf numFmtId="43" fontId="40" fillId="0" borderId="8" xfId="2" applyNumberFormat="1" applyFont="1" applyFill="1" applyBorder="1" applyAlignment="1" applyProtection="1">
      <alignment horizontal="center"/>
    </xf>
    <xf numFmtId="165" fontId="46" fillId="0" borderId="9" xfId="2" applyNumberFormat="1" applyFont="1" applyFill="1" applyBorder="1" applyAlignment="1" applyProtection="1">
      <alignment horizontal="center"/>
    </xf>
    <xf numFmtId="0" fontId="67" fillId="0" borderId="0" xfId="2" applyFont="1" applyFill="1" applyBorder="1" applyAlignment="1" applyProtection="1">
      <alignment horizontal="center"/>
    </xf>
    <xf numFmtId="0" fontId="29" fillId="0" borderId="8" xfId="0" applyFont="1" applyFill="1" applyBorder="1"/>
    <xf numFmtId="0" fontId="29" fillId="0" borderId="9" xfId="0" applyFont="1" applyFill="1" applyBorder="1"/>
    <xf numFmtId="0" fontId="29" fillId="0" borderId="10" xfId="0" applyFont="1" applyFill="1" applyBorder="1"/>
    <xf numFmtId="0" fontId="12" fillId="0" borderId="0" xfId="0" applyFont="1" applyFill="1" applyBorder="1"/>
    <xf numFmtId="0" fontId="29" fillId="0" borderId="2" xfId="0" applyFont="1" applyFill="1" applyBorder="1"/>
    <xf numFmtId="0" fontId="29" fillId="0" borderId="12" xfId="0" applyFont="1" applyFill="1" applyBorder="1"/>
    <xf numFmtId="0" fontId="40" fillId="0" borderId="10" xfId="2" applyFont="1" applyFill="1" applyBorder="1" applyAlignment="1" applyProtection="1"/>
    <xf numFmtId="166" fontId="46" fillId="0" borderId="0" xfId="2" applyNumberFormat="1" applyFont="1" applyFill="1" applyBorder="1" applyAlignment="1" applyProtection="1"/>
    <xf numFmtId="0" fontId="39" fillId="0" borderId="6" xfId="2" applyFont="1" applyFill="1" applyBorder="1" applyAlignment="1" applyProtection="1"/>
    <xf numFmtId="0" fontId="39" fillId="0" borderId="7" xfId="2" applyFont="1" applyFill="1" applyBorder="1" applyAlignment="1" applyProtection="1"/>
    <xf numFmtId="0" fontId="44" fillId="0" borderId="0" xfId="2" applyFont="1" applyBorder="1" applyAlignment="1" applyProtection="1">
      <alignment horizontal="center"/>
    </xf>
    <xf numFmtId="0" fontId="53" fillId="0" borderId="0" xfId="2" applyFont="1" applyBorder="1" applyAlignment="1" applyProtection="1">
      <alignment horizontal="center"/>
    </xf>
    <xf numFmtId="0" fontId="0" fillId="0" borderId="33" xfId="0" applyBorder="1"/>
    <xf numFmtId="0" fontId="0" fillId="0" borderId="23" xfId="0" applyBorder="1"/>
    <xf numFmtId="0" fontId="0" fillId="0" borderId="34" xfId="0" applyBorder="1"/>
    <xf numFmtId="0" fontId="69" fillId="0" borderId="23" xfId="0" applyFont="1" applyBorder="1"/>
    <xf numFmtId="43" fontId="34" fillId="0" borderId="3" xfId="2" applyNumberFormat="1" applyFill="1" applyBorder="1" applyAlignment="1" applyProtection="1"/>
    <xf numFmtId="43" fontId="13" fillId="0" borderId="4" xfId="35" applyNumberFormat="1" applyFill="1" applyBorder="1" applyAlignment="1" applyProtection="1">
      <alignment horizontal="right"/>
    </xf>
    <xf numFmtId="0" fontId="0" fillId="0" borderId="0" xfId="0" applyFill="1" applyAlignment="1"/>
    <xf numFmtId="4" fontId="46" fillId="0" borderId="0" xfId="2" applyNumberFormat="1" applyFont="1" applyFill="1" applyBorder="1" applyAlignment="1" applyProtection="1"/>
    <xf numFmtId="0" fontId="47" fillId="0" borderId="15" xfId="2" applyFont="1" applyFill="1" applyBorder="1" applyAlignment="1" applyProtection="1">
      <protection locked="0"/>
    </xf>
    <xf numFmtId="0" fontId="34" fillId="0" borderId="19" xfId="2" applyFill="1" applyBorder="1" applyAlignment="1" applyProtection="1"/>
    <xf numFmtId="43" fontId="34" fillId="0" borderId="16" xfId="2" applyNumberFormat="1" applyFill="1" applyBorder="1" applyAlignment="1" applyProtection="1"/>
    <xf numFmtId="0" fontId="34" fillId="0" borderId="28" xfId="2" applyFill="1" applyBorder="1" applyAlignment="1" applyProtection="1"/>
    <xf numFmtId="43" fontId="34" fillId="0" borderId="30" xfId="2" applyNumberFormat="1" applyFill="1" applyBorder="1" applyAlignment="1" applyProtection="1"/>
    <xf numFmtId="43" fontId="13" fillId="0" borderId="7" xfId="35" applyNumberFormat="1" applyFill="1" applyBorder="1" applyAlignment="1" applyProtection="1">
      <alignment horizontal="right"/>
    </xf>
    <xf numFmtId="0" fontId="34" fillId="0" borderId="31" xfId="2" applyFill="1" applyBorder="1" applyAlignment="1" applyProtection="1"/>
    <xf numFmtId="0" fontId="0" fillId="0" borderId="17" xfId="0" applyBorder="1"/>
    <xf numFmtId="0" fontId="69" fillId="0" borderId="17" xfId="0" applyFont="1" applyBorder="1"/>
    <xf numFmtId="0" fontId="0" fillId="0" borderId="18" xfId="0" applyBorder="1"/>
    <xf numFmtId="4" fontId="46" fillId="0" borderId="9" xfId="2" applyNumberFormat="1" applyFont="1" applyFill="1" applyBorder="1" applyAlignment="1" applyProtection="1">
      <alignment horizontal="center"/>
    </xf>
    <xf numFmtId="4" fontId="46" fillId="0" borderId="0" xfId="2" applyNumberFormat="1" applyFont="1" applyFill="1" applyBorder="1" applyAlignment="1" applyProtection="1">
      <alignment horizontal="center"/>
    </xf>
    <xf numFmtId="4" fontId="44" fillId="0" borderId="0" xfId="2" applyNumberFormat="1" applyFont="1" applyBorder="1" applyAlignment="1" applyProtection="1"/>
    <xf numFmtId="0" fontId="6" fillId="0" borderId="8" xfId="0" applyFont="1" applyFill="1" applyBorder="1" applyAlignment="1"/>
    <xf numFmtId="0" fontId="29" fillId="0" borderId="9" xfId="0" applyFont="1" applyFill="1" applyBorder="1" applyAlignment="1"/>
    <xf numFmtId="0" fontId="29" fillId="0" borderId="10" xfId="0" applyFont="1" applyFill="1" applyBorder="1" applyAlignment="1"/>
    <xf numFmtId="0" fontId="6" fillId="0" borderId="11" xfId="0" applyFont="1" applyFill="1" applyBorder="1" applyAlignment="1"/>
    <xf numFmtId="0" fontId="29" fillId="0" borderId="2" xfId="0" applyFont="1" applyFill="1" applyBorder="1" applyAlignment="1"/>
    <xf numFmtId="0" fontId="6" fillId="0" borderId="6" xfId="0" applyFont="1" applyFill="1" applyBorder="1" applyAlignment="1"/>
    <xf numFmtId="0" fontId="29" fillId="0" borderId="12" xfId="0" applyFont="1" applyFill="1" applyBorder="1" applyAlignment="1"/>
    <xf numFmtId="43" fontId="40" fillId="0" borderId="3" xfId="2" applyNumberFormat="1" applyFont="1" applyFill="1" applyBorder="1" applyAlignment="1" applyProtection="1"/>
    <xf numFmtId="43" fontId="40" fillId="0" borderId="4" xfId="35" applyNumberFormat="1" applyFont="1" applyFill="1" applyBorder="1" applyAlignment="1" applyProtection="1">
      <alignment horizontal="right"/>
    </xf>
    <xf numFmtId="0" fontId="39" fillId="0" borderId="15" xfId="2" applyFont="1" applyFill="1" applyBorder="1" applyAlignment="1" applyProtection="1">
      <protection locked="0"/>
    </xf>
    <xf numFmtId="0" fontId="40" fillId="0" borderId="19" xfId="2" applyFont="1" applyFill="1" applyBorder="1" applyAlignment="1" applyProtection="1"/>
    <xf numFmtId="43" fontId="40" fillId="0" borderId="16" xfId="2" applyNumberFormat="1" applyFont="1" applyFill="1" applyBorder="1" applyAlignment="1" applyProtection="1"/>
    <xf numFmtId="0" fontId="40" fillId="0" borderId="28" xfId="2" applyFont="1" applyFill="1" applyBorder="1" applyAlignment="1" applyProtection="1"/>
    <xf numFmtId="0" fontId="0" fillId="0" borderId="14" xfId="0" applyBorder="1"/>
    <xf numFmtId="0" fontId="13" fillId="0" borderId="14" xfId="35" applyFill="1" applyBorder="1" applyAlignment="1" applyProtection="1">
      <protection locked="0"/>
    </xf>
    <xf numFmtId="0" fontId="13" fillId="0" borderId="19" xfId="35" applyBorder="1" applyProtection="1"/>
    <xf numFmtId="0" fontId="11" fillId="4" borderId="26" xfId="35" applyFont="1" applyFill="1" applyBorder="1" applyAlignment="1" applyProtection="1">
      <alignment horizontal="left"/>
    </xf>
    <xf numFmtId="0" fontId="13" fillId="0" borderId="26" xfId="35" applyNumberFormat="1" applyFill="1" applyBorder="1" applyAlignment="1" applyProtection="1">
      <alignment horizontal="left"/>
    </xf>
    <xf numFmtId="43" fontId="13" fillId="0" borderId="16" xfId="35" applyNumberFormat="1" applyBorder="1" applyProtection="1"/>
    <xf numFmtId="43" fontId="13" fillId="0" borderId="27" xfId="35" applyNumberFormat="1" applyBorder="1" applyAlignment="1" applyProtection="1">
      <alignment horizontal="right"/>
    </xf>
    <xf numFmtId="0" fontId="13" fillId="0" borderId="28" xfId="35" applyBorder="1" applyProtection="1"/>
    <xf numFmtId="0" fontId="39" fillId="0" borderId="9" xfId="0" applyFont="1" applyFill="1" applyBorder="1" applyAlignment="1"/>
    <xf numFmtId="0" fontId="39" fillId="0" borderId="7" xfId="0" applyFont="1" applyFill="1" applyBorder="1" applyAlignment="1"/>
    <xf numFmtId="0" fontId="0" fillId="0" borderId="0" xfId="0" applyFill="1" applyBorder="1" applyAlignment="1"/>
    <xf numFmtId="14" fontId="44" fillId="0" borderId="35" xfId="0" applyNumberFormat="1" applyFont="1" applyFill="1" applyBorder="1" applyAlignment="1" applyProtection="1">
      <alignment horizontal="left"/>
      <protection locked="0"/>
    </xf>
    <xf numFmtId="0" fontId="44" fillId="0" borderId="35" xfId="0" applyNumberFormat="1" applyFont="1" applyFill="1" applyBorder="1" applyAlignment="1" applyProtection="1">
      <protection locked="0"/>
    </xf>
    <xf numFmtId="0" fontId="0" fillId="0" borderId="32" xfId="0" applyFill="1" applyBorder="1" applyAlignment="1" applyProtection="1"/>
    <xf numFmtId="0" fontId="41" fillId="0" borderId="14" xfId="0" applyFont="1" applyFill="1" applyBorder="1" applyAlignment="1"/>
    <xf numFmtId="0" fontId="40" fillId="0" borderId="0" xfId="0" applyFont="1" applyFill="1" applyAlignment="1"/>
    <xf numFmtId="14" fontId="39" fillId="0" borderId="13" xfId="0" applyNumberFormat="1" applyFont="1" applyFill="1" applyBorder="1" applyAlignment="1" applyProtection="1">
      <alignment horizontal="left"/>
      <protection locked="0"/>
    </xf>
    <xf numFmtId="0" fontId="40" fillId="0" borderId="0" xfId="0" applyNumberFormat="1" applyFont="1" applyFill="1" applyAlignment="1"/>
    <xf numFmtId="0" fontId="39" fillId="0" borderId="13" xfId="0" applyNumberFormat="1" applyFont="1" applyFill="1" applyBorder="1" applyAlignment="1" applyProtection="1">
      <protection locked="0"/>
    </xf>
    <xf numFmtId="0" fontId="41" fillId="0" borderId="33" xfId="0" applyFont="1" applyFill="1" applyBorder="1" applyAlignment="1"/>
    <xf numFmtId="0" fontId="41" fillId="0" borderId="23" xfId="0" applyFont="1" applyFill="1" applyBorder="1" applyAlignment="1"/>
    <xf numFmtId="0" fontId="76" fillId="0" borderId="23" xfId="0" applyFont="1" applyFill="1" applyBorder="1" applyAlignment="1"/>
    <xf numFmtId="0" fontId="41" fillId="0" borderId="34" xfId="0" applyFont="1" applyFill="1" applyBorder="1" applyAlignment="1"/>
    <xf numFmtId="0" fontId="40" fillId="0" borderId="5" xfId="35" applyFont="1" applyFill="1" applyBorder="1" applyAlignment="1" applyProtection="1">
      <alignment horizontal="left"/>
    </xf>
    <xf numFmtId="0" fontId="40" fillId="0" borderId="5" xfId="35" applyNumberFormat="1" applyFont="1" applyFill="1" applyBorder="1" applyAlignment="1" applyProtection="1">
      <alignment horizontal="left"/>
    </xf>
    <xf numFmtId="43" fontId="40" fillId="0" borderId="3" xfId="35" applyNumberFormat="1" applyFont="1" applyFill="1" applyBorder="1" applyAlignment="1" applyProtection="1"/>
    <xf numFmtId="0" fontId="40" fillId="0" borderId="19" xfId="35" applyFont="1" applyFill="1" applyBorder="1" applyAlignment="1" applyProtection="1"/>
    <xf numFmtId="0" fontId="40" fillId="0" borderId="26" xfId="35" applyFont="1" applyFill="1" applyBorder="1" applyAlignment="1" applyProtection="1">
      <alignment horizontal="left"/>
    </xf>
    <xf numFmtId="0" fontId="40" fillId="0" borderId="26" xfId="35" applyNumberFormat="1" applyFont="1" applyFill="1" applyBorder="1" applyAlignment="1" applyProtection="1">
      <alignment horizontal="left"/>
    </xf>
    <xf numFmtId="43" fontId="40" fillId="0" borderId="16" xfId="35" applyNumberFormat="1" applyFont="1" applyFill="1" applyBorder="1" applyAlignment="1" applyProtection="1"/>
    <xf numFmtId="43" fontId="40" fillId="0" borderId="27" xfId="35" applyNumberFormat="1" applyFont="1" applyFill="1" applyBorder="1" applyAlignment="1" applyProtection="1">
      <alignment horizontal="right"/>
    </xf>
    <xf numFmtId="0" fontId="40" fillId="0" borderId="28" xfId="35" applyFont="1" applyFill="1" applyBorder="1" applyAlignment="1" applyProtection="1"/>
    <xf numFmtId="0" fontId="40" fillId="0" borderId="14" xfId="35" applyFont="1" applyFill="1" applyBorder="1" applyAlignment="1" applyProtection="1">
      <alignment horizontal="center"/>
      <protection locked="0"/>
    </xf>
    <xf numFmtId="1" fontId="75" fillId="0" borderId="7" xfId="35" applyNumberFormat="1" applyFont="1" applyFill="1" applyBorder="1" applyAlignment="1" applyProtection="1">
      <alignment horizontal="right"/>
    </xf>
    <xf numFmtId="4" fontId="40" fillId="0" borderId="0" xfId="2" applyNumberFormat="1" applyFont="1" applyFill="1" applyAlignment="1" applyProtection="1"/>
    <xf numFmtId="43" fontId="40" fillId="0" borderId="0" xfId="2" applyNumberFormat="1" applyFont="1" applyFill="1" applyAlignment="1" applyProtection="1"/>
    <xf numFmtId="0" fontId="40" fillId="0" borderId="0" xfId="2" applyFont="1" applyFill="1" applyAlignment="1" applyProtection="1">
      <alignment horizontal="left"/>
    </xf>
    <xf numFmtId="43" fontId="39" fillId="0" borderId="15" xfId="2" applyNumberFormat="1" applyFont="1" applyFill="1" applyBorder="1" applyAlignment="1" applyProtection="1">
      <protection locked="0"/>
    </xf>
    <xf numFmtId="4" fontId="40" fillId="0" borderId="0" xfId="2" applyNumberFormat="1" applyFont="1" applyFill="1" applyAlignment="1" applyProtection="1">
      <alignment horizontal="right"/>
    </xf>
    <xf numFmtId="0" fontId="40" fillId="0" borderId="36" xfId="2" applyFont="1" applyFill="1" applyBorder="1" applyAlignment="1" applyProtection="1">
      <alignment horizontal="left"/>
    </xf>
    <xf numFmtId="0" fontId="40" fillId="0" borderId="37" xfId="2" applyFont="1" applyFill="1" applyBorder="1" applyAlignment="1" applyProtection="1">
      <alignment horizontal="left"/>
    </xf>
    <xf numFmtId="0" fontId="40" fillId="0" borderId="0" xfId="2" applyFont="1" applyFill="1" applyAlignment="1" applyProtection="1">
      <alignment horizontal="center"/>
    </xf>
    <xf numFmtId="0" fontId="40" fillId="0" borderId="0" xfId="2" applyFont="1" applyFill="1" applyAlignment="1" applyProtection="1">
      <alignment horizontal="right"/>
    </xf>
    <xf numFmtId="2" fontId="54" fillId="0" borderId="0" xfId="2" applyNumberFormat="1" applyFont="1" applyFill="1" applyBorder="1" applyAlignment="1" applyProtection="1">
      <alignment horizontal="center"/>
    </xf>
    <xf numFmtId="43" fontId="44" fillId="0" borderId="0" xfId="2" applyNumberFormat="1" applyFont="1" applyBorder="1" applyAlignment="1" applyProtection="1">
      <alignment horizontal="right"/>
    </xf>
    <xf numFmtId="0" fontId="11" fillId="4" borderId="10" xfId="35" applyFont="1" applyFill="1" applyBorder="1" applyAlignment="1" applyProtection="1">
      <alignment horizontal="left"/>
    </xf>
    <xf numFmtId="0" fontId="13" fillId="0" borderId="10" xfId="35" applyNumberFormat="1" applyFill="1" applyBorder="1" applyAlignment="1" applyProtection="1">
      <alignment horizontal="left"/>
    </xf>
    <xf numFmtId="0" fontId="13" fillId="0" borderId="38" xfId="35" applyBorder="1" applyProtection="1"/>
    <xf numFmtId="0" fontId="39" fillId="0" borderId="0" xfId="2" applyFont="1" applyFill="1" applyAlignment="1" applyProtection="1">
      <alignment horizontal="right" indent="1"/>
    </xf>
    <xf numFmtId="1" fontId="39" fillId="0" borderId="0" xfId="2" applyNumberFormat="1" applyFont="1" applyFill="1" applyAlignment="1" applyProtection="1">
      <alignment horizontal="right" indent="1"/>
    </xf>
    <xf numFmtId="4" fontId="39" fillId="0" borderId="0" xfId="2" applyNumberFormat="1" applyFont="1" applyFill="1" applyAlignment="1" applyProtection="1">
      <alignment horizontal="right" indent="1"/>
    </xf>
    <xf numFmtId="0" fontId="1" fillId="0" borderId="0" xfId="31" applyFont="1"/>
    <xf numFmtId="0" fontId="67" fillId="0" borderId="0" xfId="2" applyNumberFormat="1" applyFont="1" applyBorder="1" applyAlignment="1" applyProtection="1">
      <alignment horizontal="center"/>
    </xf>
    <xf numFmtId="0" fontId="62" fillId="0" borderId="0" xfId="2" applyFont="1" applyBorder="1" applyAlignment="1" applyProtection="1">
      <alignment horizontal="center" vertical="top" wrapText="1"/>
    </xf>
    <xf numFmtId="0" fontId="62" fillId="0" borderId="0" xfId="2" applyFont="1" applyAlignment="1" applyProtection="1">
      <alignment horizontal="center" vertical="top" wrapText="1"/>
    </xf>
    <xf numFmtId="0" fontId="62" fillId="0" borderId="0" xfId="2" applyFont="1" applyAlignment="1" applyProtection="1">
      <alignment horizontal="center" vertical="center" wrapText="1"/>
    </xf>
    <xf numFmtId="0" fontId="62" fillId="0" borderId="0" xfId="2" applyFont="1" applyAlignment="1" applyProtection="1">
      <alignment horizontal="center" wrapText="1"/>
    </xf>
    <xf numFmtId="0" fontId="38" fillId="0" borderId="0" xfId="3" applyFont="1" applyAlignment="1" applyProtection="1">
      <alignment vertical="top" wrapText="1"/>
    </xf>
  </cellXfs>
  <cellStyles count="41">
    <cellStyle name="Comma 2" xfId="6"/>
    <cellStyle name="Currency 2" xfId="4"/>
    <cellStyle name="Currency 2 2" xfId="16"/>
    <cellStyle name="Currency 2 2 2" xfId="28"/>
    <cellStyle name="Currency 2 3" xfId="21"/>
    <cellStyle name="Currency 2 4" xfId="32"/>
    <cellStyle name="Currency 2 5" xfId="36"/>
    <cellStyle name="Currency 3" xfId="13"/>
    <cellStyle name="Currency 3 2" xfId="25"/>
    <cellStyle name="Hyperlink" xfId="3" builtinId="8"/>
    <cellStyle name="Hyperlink 2" xfId="5"/>
    <cellStyle name="Input 2" xfId="8"/>
    <cellStyle name="Normal" xfId="0" builtinId="0"/>
    <cellStyle name="Normal 2" xfId="2"/>
    <cellStyle name="Normal 2 2" xfId="7"/>
    <cellStyle name="Normal 2 3" xfId="15"/>
    <cellStyle name="Normal 2 3 2" xfId="27"/>
    <cellStyle name="Normal 2 4" xfId="20"/>
    <cellStyle name="Normal 2 5" xfId="33"/>
    <cellStyle name="Normal 2 6" xfId="35"/>
    <cellStyle name="Normal 3" xfId="10"/>
    <cellStyle name="Normal 3 2" xfId="17"/>
    <cellStyle name="Normal 3 2 2" xfId="29"/>
    <cellStyle name="Normal 3 3" xfId="22"/>
    <cellStyle name="Normal 4" xfId="11"/>
    <cellStyle name="Normal 4 2" xfId="23"/>
    <cellStyle name="Normal 5" xfId="18"/>
    <cellStyle name="Normal 5 2" xfId="30"/>
    <cellStyle name="Normal 5 2 2" xfId="38"/>
    <cellStyle name="Normal 5 3" xfId="34"/>
    <cellStyle name="Normal 5 3 2" xfId="40"/>
    <cellStyle name="Normal 6" xfId="31"/>
    <cellStyle name="Normal 7" xfId="37"/>
    <cellStyle name="Percent 2" xfId="1"/>
    <cellStyle name="Percent 2 2" xfId="9"/>
    <cellStyle name="Percent 2 3" xfId="14"/>
    <cellStyle name="Percent 2 3 2" xfId="26"/>
    <cellStyle name="Percent 2 4" xfId="19"/>
    <cellStyle name="Percent 2 5" xfId="39"/>
    <cellStyle name="Percent 3" xfId="12"/>
    <cellStyle name="Percent 3 2" xfId="24"/>
  </cellStyles>
  <dxfs count="12">
    <dxf>
      <font>
        <b/>
        <i val="0"/>
        <strike val="0"/>
        <u val="none"/>
        <color auto="1"/>
      </font>
      <fill>
        <patternFill patternType="none">
          <bgColor auto="1"/>
        </patternFill>
      </fill>
      <border>
        <left/>
        <right/>
        <top style="thin">
          <color auto="1"/>
        </top>
        <bottom style="thin">
          <color auto="1"/>
        </bottom>
        <vertical/>
        <horizontal/>
      </border>
    </dxf>
    <dxf>
      <font>
        <b/>
        <i val="0"/>
        <strike val="0"/>
        <u val="none"/>
        <color auto="1"/>
      </font>
      <fill>
        <patternFill patternType="none">
          <bgColor auto="1"/>
        </patternFill>
      </fill>
      <border>
        <left/>
        <right/>
        <top style="thin">
          <color auto="1"/>
        </top>
        <bottom style="thin">
          <color auto="1"/>
        </bottom>
        <vertical/>
        <horizontal/>
      </border>
    </dxf>
    <dxf>
      <font>
        <b/>
        <i val="0"/>
        <u val="none"/>
        <color auto="1"/>
      </font>
      <fill>
        <patternFill patternType="none">
          <bgColor auto="1"/>
        </patternFill>
      </fill>
      <border>
        <left/>
        <right/>
        <top style="thin">
          <color auto="1"/>
        </top>
        <bottom style="thin">
          <color auto="1"/>
        </bottom>
        <vertical/>
        <horizontal/>
      </border>
    </dxf>
    <dxf>
      <font>
        <b/>
        <i val="0"/>
        <strike val="0"/>
        <u val="none"/>
        <color auto="1"/>
      </font>
      <fill>
        <patternFill patternType="none">
          <bgColor auto="1"/>
        </patternFill>
      </fill>
      <border>
        <left/>
        <right/>
        <top style="thin">
          <color auto="1"/>
        </top>
        <bottom style="thin">
          <color auto="1"/>
        </bottom>
        <vertical/>
        <horizontal/>
      </border>
    </dxf>
    <dxf>
      <font>
        <b/>
        <i val="0"/>
        <strike val="0"/>
        <u val="none"/>
        <color auto="1"/>
      </font>
      <fill>
        <patternFill patternType="none">
          <bgColor auto="1"/>
        </patternFill>
      </fill>
      <border>
        <left/>
        <right/>
        <top style="thin">
          <color auto="1"/>
        </top>
        <bottom style="thin">
          <color auto="1"/>
        </bottom>
        <vertical/>
        <horizontal/>
      </border>
    </dxf>
    <dxf>
      <font>
        <b/>
        <i val="0"/>
        <strike val="0"/>
        <u val="none"/>
        <color auto="1"/>
      </font>
      <fill>
        <patternFill patternType="none">
          <bgColor auto="1"/>
        </patternFill>
      </fill>
      <border>
        <left/>
        <right/>
        <top style="thin">
          <color auto="1"/>
        </top>
        <bottom style="thin">
          <color auto="1"/>
        </bottom>
        <vertical/>
        <horizontal/>
      </border>
    </dxf>
    <dxf>
      <font>
        <b/>
        <i val="0"/>
        <strike val="0"/>
        <color auto="1"/>
      </font>
      <fill>
        <patternFill patternType="none">
          <bgColor auto="1"/>
        </patternFill>
      </fill>
      <border>
        <left/>
        <right/>
        <top style="thin">
          <color auto="1"/>
        </top>
        <bottom style="thin">
          <color auto="1"/>
        </bottom>
        <vertical/>
        <horizontal/>
      </border>
    </dxf>
    <dxf>
      <font>
        <b/>
        <i val="0"/>
        <color auto="1"/>
      </font>
      <fill>
        <patternFill patternType="none">
          <bgColor auto="1"/>
        </patternFill>
      </fill>
      <border>
        <left/>
        <right/>
        <top style="thin">
          <color auto="1"/>
        </top>
        <bottom style="thin">
          <color auto="1"/>
        </bottom>
        <vertical/>
        <horizontal/>
      </border>
    </dxf>
    <dxf>
      <font>
        <b/>
        <i val="0"/>
        <u val="none"/>
        <color auto="1"/>
      </font>
      <fill>
        <patternFill patternType="none">
          <bgColor auto="1"/>
        </patternFill>
      </fill>
      <border>
        <left/>
        <right/>
        <top style="thin">
          <color auto="1"/>
        </top>
        <bottom style="thin">
          <color auto="1"/>
        </bottom>
        <vertical/>
        <horizontal/>
      </border>
    </dxf>
    <dxf>
      <font>
        <b/>
        <i val="0"/>
        <u val="none"/>
        <color auto="1"/>
      </font>
      <fill>
        <patternFill patternType="none">
          <bgColor auto="1"/>
        </patternFill>
      </fill>
      <border>
        <left/>
        <right/>
        <top style="thin">
          <color auto="1"/>
        </top>
        <bottom style="thin">
          <color auto="1"/>
        </bottom>
        <vertical/>
        <horizontal/>
      </border>
    </dxf>
    <dxf>
      <font>
        <b/>
        <i val="0"/>
        <u val="none"/>
        <color auto="1"/>
      </font>
      <fill>
        <patternFill patternType="none">
          <bgColor auto="1"/>
        </patternFill>
      </fill>
      <border>
        <left/>
        <right/>
        <top style="thin">
          <color auto="1"/>
        </top>
        <bottom style="thin">
          <color auto="1"/>
        </bottom>
        <vertical/>
        <horizontal/>
      </border>
    </dxf>
    <dxf>
      <font>
        <b/>
        <i val="0"/>
        <color auto="1"/>
      </font>
      <fill>
        <patternFill patternType="none">
          <bgColor auto="1"/>
        </patternFill>
      </fill>
      <border>
        <left/>
        <right/>
        <top style="thin">
          <color auto="1"/>
        </top>
        <bottom style="thin">
          <color auto="1"/>
        </bottom>
        <vertical/>
        <horizontal/>
      </border>
    </dxf>
  </dxfs>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ctrlProps/ctrlProp1.xml><?xml version="1.0" encoding="utf-8"?>
<formControlPr xmlns="http://schemas.microsoft.com/office/spreadsheetml/2009/9/main" objectType="CheckBox" fmlaLink="Aprices!$A$2" lockText="1"/>
</file>

<file path=xl/ctrlProps/ctrlProp2.xml><?xml version="1.0" encoding="utf-8"?>
<formControlPr xmlns="http://schemas.microsoft.com/office/spreadsheetml/2009/9/main" objectType="Drop" dropLines="27" dropStyle="combo" dx="15" fmlaLink="Mprices!$A$1" fmlaRange="Mprices!$B$1:$B$8" noThreeD="1" val="0"/>
</file>

<file path=xl/ctrlProps/ctrlProp3.xml><?xml version="1.0" encoding="utf-8"?>
<formControlPr xmlns="http://schemas.microsoft.com/office/spreadsheetml/2009/9/main" objectType="CheckBox" fmlaLink="Mprices!$A$2"/>
</file>

<file path=xl/ctrlProps/ctrlProp4.xml><?xml version="1.0" encoding="utf-8"?>
<formControlPr xmlns="http://schemas.microsoft.com/office/spreadsheetml/2009/9/main" objectType="Drop" dropLines="27" dropStyle="combo" dx="15" fmlaLink="G2prices!$A$1" fmlaRange="G2prices!$A$4:$A$18" noThreeD="1" val="0"/>
</file>

<file path=xl/ctrlProps/ctrlProp5.xml><?xml version="1.0" encoding="utf-8"?>
<formControlPr xmlns="http://schemas.microsoft.com/office/spreadsheetml/2009/9/main" objectType="CheckBox" fmlaLink="G2prices!$A$2" lockText="1"/>
</file>

<file path=xl/ctrlProps/ctrlProp6.xml><?xml version="1.0" encoding="utf-8"?>
<formControlPr xmlns="http://schemas.microsoft.com/office/spreadsheetml/2009/9/main" objectType="Drop" dropLines="27" dropStyle="combo" dx="15" fmlaLink="TNprices!$A$1" fmlaRange="TNprices!$B$1:$B$14" noThreeD="1" val="0"/>
</file>

<file path=xl/ctrlProps/ctrlProp7.xml><?xml version="1.0" encoding="utf-8"?>
<formControlPr xmlns="http://schemas.microsoft.com/office/spreadsheetml/2009/9/main" objectType="CheckBox" fmlaLink="TNprices!$A$2" lockText="1"/>
</file>

<file path=xl/ctrlProps/ctrlProp8.xml><?xml version="1.0" encoding="utf-8"?>
<formControlPr xmlns="http://schemas.microsoft.com/office/spreadsheetml/2009/9/main" objectType="CheckBox" fmlaLink="Jprices!$A$2" lockText="1"/>
</file>

<file path=xl/ctrlProps/ctrlProp9.xml><?xml version="1.0" encoding="utf-8"?>
<formControlPr xmlns="http://schemas.microsoft.com/office/spreadsheetml/2009/9/main" objectType="Drop" dropLines="27" dropStyle="combo" dx="15" fmlaLink="Jprices!$A$1" fmlaRange="Jprices!$B$1:$B$22" noThreeD="1" val="0"/>
</file>

<file path=xl/ctrlProps/ctrlProp10.xml><?xml version="1.0" encoding="utf-8"?>
<formControlPr xmlns="http://schemas.microsoft.com/office/spreadsheetml/2009/9/main" objectType="CheckBox" fmlaLink="G3prices!$A$2" lockText="1"/>
</file>

<file path=xl/ctrlProps/ctrlProp11.xml><?xml version="1.0" encoding="utf-8"?>
<formControlPr xmlns="http://schemas.microsoft.com/office/spreadsheetml/2009/9/main" objectType="Drop" dropLines="27" dropStyle="combo" dx="15" fmlaLink="G3prices!$A$1" fmlaRange="G3prices!$B$1:$B$5" noThreeD="1" val="0"/>
</file>

<file path=xl/ctrlProps/ctrlProp12.xml><?xml version="1.0" encoding="utf-8"?>
<formControlPr xmlns="http://schemas.microsoft.com/office/spreadsheetml/2009/9/main" objectType="CheckBox" fmlaLink="MIprices!$A$2" lockText="1"/>
</file>

<file path=xl/ctrlProps/ctrlProp13.xml><?xml version="1.0" encoding="utf-8"?>
<formControlPr xmlns="http://schemas.microsoft.com/office/spreadsheetml/2009/9/main" objectType="Drop" dropLines="100" dropStyle="combo" dx="15" fmlaLink="MIprices!$A$1" fmlaRange="MIprices!$B$1:$B$16" noThreeD="1" val="0"/>
</file>

<file path=xl/ctrlProps/ctrlProp14.xml><?xml version="1.0" encoding="utf-8"?>
<formControlPr xmlns="http://schemas.microsoft.com/office/spreadsheetml/2009/9/main" objectType="CheckBox" fmlaLink="G4prices!$A$2" lockText="1"/>
</file>

<file path=xl/ctrlProps/ctrlProp15.xml><?xml version="1.0" encoding="utf-8"?>
<formControlPr xmlns="http://schemas.microsoft.com/office/spreadsheetml/2009/9/main" objectType="List" dx="15" fmlaLink="G4prices!$A$1" fmlaRange="G4prices!$B$1:$B$4" val="0"/>
</file>

<file path=xl/ctrlProps/ctrlProp16.xml><?xml version="1.0" encoding="utf-8"?>
<formControlPr xmlns="http://schemas.microsoft.com/office/spreadsheetml/2009/9/main" objectType="CheckBox" fmlaLink="MAprices!$A$2" lockText="1"/>
</file>

<file path=xl/ctrlProps/ctrlProp17.xml><?xml version="1.0" encoding="utf-8"?>
<formControlPr xmlns="http://schemas.microsoft.com/office/spreadsheetml/2009/9/main" objectType="Drop" dropLines="27" dropStyle="combo" dx="15" fmlaLink="MAprices!$A$1" fmlaRange="MAprices!$B$1:$B$8" noThreeD="1" val="0"/>
</file>

<file path=xl/ctrlProps/ctrlProp18.xml><?xml version="1.0" encoding="utf-8"?>
<formControlPr xmlns="http://schemas.microsoft.com/office/spreadsheetml/2009/9/main" objectType="CheckBox" fmlaLink="CAprices!$A$2" lockText="1"/>
</file>

<file path=xl/ctrlProps/ctrlProp19.xml><?xml version="1.0" encoding="utf-8"?>
<formControlPr xmlns="http://schemas.microsoft.com/office/spreadsheetml/2009/9/main" objectType="Drop" dropLines="27" dropStyle="combo" dx="15" fmlaLink="CAprices!$A$1" fmlaRange="CAprices!$B$1:$B$6" noThreeD="1" val="0"/>
</file>

<file path=xl/ctrlProps/ctrlProp20.xml><?xml version="1.0" encoding="utf-8"?>
<formControlPr xmlns="http://schemas.microsoft.com/office/spreadsheetml/2009/9/main" objectType="CheckBox" fmlaLink="G1prices!$A$2" lockText="1"/>
</file>

<file path=xl/ctrlProps/ctrlProp21.xml><?xml version="1.0" encoding="utf-8"?>
<formControlPr xmlns="http://schemas.microsoft.com/office/spreadsheetml/2009/9/main" objectType="List" dx="15" fmlaLink="G1prices!$A$1" fmlaRange="G1prices!$B$1:$B$3" val="0"/>
</file>

<file path=xl/ctrlProps/ctrlProp22.xml><?xml version="1.0" encoding="utf-8"?>
<formControlPr xmlns="http://schemas.microsoft.com/office/spreadsheetml/2009/9/main" objectType="CheckBox" fmlaLink="Tprices!$A$2" lockText="1"/>
</file>

<file path=xl/ctrlProps/ctrlProp23.xml><?xml version="1.0" encoding="utf-8"?>
<formControlPr xmlns="http://schemas.microsoft.com/office/spreadsheetml/2009/9/main" objectType="List" dx="15" fmlaLink="Tprices!$A$1" fmlaRange="Tprices!$B$1:$B$3" val="0"/>
</file>

<file path=xl/drawings/_rels/drawing1.xml.rels><?xml version="1.0" encoding="UTF-8" standalone="yes"?>
<Relationships xmlns="http://schemas.openxmlformats.org/package/2006/relationships"><Relationship Id="rId3" Type="http://schemas.openxmlformats.org/officeDocument/2006/relationships/hyperlink" Target="mailto:sales@tuscaloosacabinetgroup.com?subject=Order" TargetMode="External"/><Relationship Id="rId2" Type="http://schemas.openxmlformats.org/officeDocument/2006/relationships/hyperlink" Target="#'Door Styles'!A1"/><Relationship Id="rId1" Type="http://schemas.openxmlformats.org/officeDocument/2006/relationships/hyperlink" Target="http://www.tuscaloosacabinetgroup.com/" TargetMode="External"/></Relationships>
</file>

<file path=xl/drawings/_rels/drawing2.xml.rels><?xml version="1.0" encoding="UTF-8" standalone="yes"?>
<Relationships xmlns="http://schemas.openxmlformats.org/package/2006/relationships"><Relationship Id="rId1" Type="http://schemas.openxmlformats.org/officeDocument/2006/relationships/hyperlink" Target="#'Door Samples'!A1"/></Relationships>
</file>

<file path=xl/drawings/_rels/drawing3.xml.rels><?xml version="1.0" encoding="UTF-8" standalone="yes"?>
<Relationships xmlns="http://schemas.openxmlformats.org/package/2006/relationships"><Relationship Id="rId2" Type="http://schemas.openxmlformats.org/officeDocument/2006/relationships/hyperlink" Target="#'Door Samples'!A1"/><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tuscaloosacabinetgroup.com/revashelflinks.html" TargetMode="External"/><Relationship Id="rId1" Type="http://schemas.openxmlformats.org/officeDocument/2006/relationships/image" Target="../media/image1.png"/><Relationship Id="rId4" Type="http://schemas.openxmlformats.org/officeDocument/2006/relationships/hyperlink" Target="#'Door Samples'!A1"/></Relationships>
</file>

<file path=xl/drawings/_rels/drawing5.xml.rels><?xml version="1.0" encoding="UTF-8" standalone="yes"?>
<Relationships xmlns="http://schemas.openxmlformats.org/package/2006/relationships"><Relationship Id="rId2" Type="http://schemas.openxmlformats.org/officeDocument/2006/relationships/hyperlink" Target="#'Door Samples'!A1"/><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hyperlink" Target="#'Door Samples'!A1"/><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hyperlink" Target="#'Door Samples'!A1"/><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hyperlink" Target="#'Door Samples'!A1"/><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hyperlink" Target="#'Door Samples'!A1"/><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openxmlformats.org/officeDocument/2006/relationships/hyperlink" Target="#'Door Samples'!A1"/><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2" Type="http://schemas.openxmlformats.org/officeDocument/2006/relationships/hyperlink" Target="#'Door Samples'!A1"/><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2" Type="http://schemas.openxmlformats.org/officeDocument/2006/relationships/hyperlink" Target="#'Door Samples'!A1"/><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2" Type="http://schemas.openxmlformats.org/officeDocument/2006/relationships/hyperlink" Target="#'Door Samples'!A1"/><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2</xdr:col>
      <xdr:colOff>721231</xdr:colOff>
      <xdr:row>5</xdr:row>
      <xdr:rowOff>36124</xdr:rowOff>
    </xdr:from>
    <xdr:to>
      <xdr:col>2</xdr:col>
      <xdr:colOff>2859013</xdr:colOff>
      <xdr:row>5</xdr:row>
      <xdr:rowOff>859084</xdr:rowOff>
    </xdr:to>
    <xdr:grpSp>
      <xdr:nvGrpSpPr>
        <xdr:cNvPr id="9" name="Group 8"/>
        <xdr:cNvGrpSpPr/>
      </xdr:nvGrpSpPr>
      <xdr:grpSpPr>
        <a:xfrm>
          <a:off x="1683256" y="1388674"/>
          <a:ext cx="2137782" cy="822960"/>
          <a:chOff x="935921" y="1866822"/>
          <a:chExt cx="2068068" cy="614007"/>
        </a:xfrm>
      </xdr:grpSpPr>
      <xdr:sp macro="" textlink="">
        <xdr:nvSpPr>
          <xdr:cNvPr id="16" name="AutoShape 16"/>
          <xdr:cNvSpPr>
            <a:spLocks noChangeArrowheads="1" noChangeShapeType="1"/>
          </xdr:cNvSpPr>
        </xdr:nvSpPr>
        <xdr:spPr bwMode="auto">
          <a:xfrm>
            <a:off x="935921" y="1866822"/>
            <a:ext cx="2068068" cy="614007"/>
          </a:xfrm>
          <a:prstGeom prst="roundRect">
            <a:avLst>
              <a:gd name="adj" fmla="val 10000"/>
            </a:avLst>
          </a:prstGeom>
          <a:solidFill>
            <a:srgbClr val="FFFFFF"/>
          </a:solidFill>
          <a:ln w="50800" algn="in">
            <a:solidFill>
              <a:srgbClr val="953735"/>
            </a:solidFill>
            <a:round/>
            <a:headEnd/>
            <a:tailEnd/>
          </a:ln>
        </xdr:spPr>
      </xdr:sp>
      <xdr:sp macro="" textlink="">
        <xdr:nvSpPr>
          <xdr:cNvPr id="17" name="Text Box 17"/>
          <xdr:cNvSpPr txBox="1">
            <a:spLocks noChangeArrowheads="1" noChangeShapeType="1"/>
          </xdr:cNvSpPr>
        </xdr:nvSpPr>
        <xdr:spPr bwMode="auto">
          <a:xfrm>
            <a:off x="1012515" y="1932926"/>
            <a:ext cx="1920240" cy="477561"/>
          </a:xfrm>
          <a:prstGeom prst="rect">
            <a:avLst/>
          </a:prstGeom>
          <a:noFill/>
          <a:ln w="0" algn="in">
            <a:solidFill>
              <a:schemeClr val="accent2">
                <a:lumMod val="75000"/>
              </a:schemeClr>
            </a:solidFill>
            <a:miter lim="800000"/>
            <a:headEnd/>
            <a:tailEnd/>
          </a:ln>
          <a:effectLst/>
        </xdr:spPr>
        <xdr:txBody>
          <a:bodyPr vertOverflow="clip" wrap="square" lIns="36195" tIns="0" rIns="36195" bIns="0" anchor="ctr" upright="1"/>
          <a:lstStyle/>
          <a:p>
            <a:pPr algn="ctr" rtl="0">
              <a:lnSpc>
                <a:spcPts val="1000"/>
              </a:lnSpc>
              <a:defRPr sz="1000"/>
            </a:pPr>
            <a:r>
              <a:rPr lang="en-US" sz="1100" b="0" i="0" u="none" strike="noStrike" baseline="0">
                <a:solidFill>
                  <a:srgbClr val="000000"/>
                </a:solidFill>
                <a:latin typeface="Arial Narrow"/>
              </a:rPr>
              <a:t>Wholesale Pricing.</a:t>
            </a:r>
          </a:p>
          <a:p>
            <a:pPr algn="ctr" rtl="0">
              <a:lnSpc>
                <a:spcPts val="1000"/>
              </a:lnSpc>
              <a:defRPr sz="1000"/>
            </a:pPr>
            <a:r>
              <a:rPr lang="en-US" sz="1100" b="0" i="0" u="none" strike="noStrike" baseline="0">
                <a:solidFill>
                  <a:srgbClr val="000000"/>
                </a:solidFill>
                <a:latin typeface="Arial Narrow"/>
              </a:rPr>
              <a:t>Buy cabinets flat packed and self assemble to increase your savings.</a:t>
            </a:r>
          </a:p>
        </xdr:txBody>
      </xdr:sp>
    </xdr:grpSp>
    <xdr:clientData/>
  </xdr:twoCellAnchor>
  <xdr:twoCellAnchor editAs="absolute">
    <xdr:from>
      <xdr:col>2</xdr:col>
      <xdr:colOff>3004609</xdr:colOff>
      <xdr:row>5</xdr:row>
      <xdr:rowOff>38008</xdr:rowOff>
    </xdr:from>
    <xdr:to>
      <xdr:col>2</xdr:col>
      <xdr:colOff>5235338</xdr:colOff>
      <xdr:row>5</xdr:row>
      <xdr:rowOff>860968</xdr:rowOff>
    </xdr:to>
    <xdr:grpSp>
      <xdr:nvGrpSpPr>
        <xdr:cNvPr id="10" name="Group 9"/>
        <xdr:cNvGrpSpPr/>
      </xdr:nvGrpSpPr>
      <xdr:grpSpPr>
        <a:xfrm>
          <a:off x="3966634" y="1390558"/>
          <a:ext cx="2230729" cy="822960"/>
          <a:chOff x="3429000" y="1962149"/>
          <a:chExt cx="2194560" cy="704851"/>
        </a:xfrm>
      </xdr:grpSpPr>
      <xdr:sp macro="" textlink="">
        <xdr:nvSpPr>
          <xdr:cNvPr id="14" name="AutoShape 16"/>
          <xdr:cNvSpPr>
            <a:spLocks noChangeArrowheads="1" noChangeShapeType="1"/>
          </xdr:cNvSpPr>
        </xdr:nvSpPr>
        <xdr:spPr bwMode="auto">
          <a:xfrm>
            <a:off x="3429000" y="1962149"/>
            <a:ext cx="2194560" cy="704851"/>
          </a:xfrm>
          <a:prstGeom prst="roundRect">
            <a:avLst>
              <a:gd name="adj" fmla="val 10000"/>
            </a:avLst>
          </a:prstGeom>
          <a:solidFill>
            <a:srgbClr val="FFFFFF"/>
          </a:solidFill>
          <a:ln w="50800" algn="in">
            <a:solidFill>
              <a:srgbClr val="953735"/>
            </a:solidFill>
            <a:round/>
            <a:headEnd/>
            <a:tailEnd/>
          </a:ln>
        </xdr:spPr>
      </xdr:sp>
      <xdr:sp macro="" textlink="">
        <xdr:nvSpPr>
          <xdr:cNvPr id="15" name="Text Box 17"/>
          <xdr:cNvSpPr txBox="1">
            <a:spLocks noChangeArrowheads="1" noChangeShapeType="1"/>
          </xdr:cNvSpPr>
        </xdr:nvSpPr>
        <xdr:spPr bwMode="auto">
          <a:xfrm>
            <a:off x="3505200" y="2038351"/>
            <a:ext cx="2047875" cy="548640"/>
          </a:xfrm>
          <a:prstGeom prst="rect">
            <a:avLst/>
          </a:prstGeom>
          <a:noFill/>
          <a:ln w="0" algn="in">
            <a:solidFill>
              <a:schemeClr val="accent2">
                <a:lumMod val="75000"/>
              </a:schemeClr>
            </a:solidFill>
            <a:miter lim="800000"/>
            <a:headEnd/>
            <a:tailEnd/>
          </a:ln>
          <a:effectLst/>
        </xdr:spPr>
        <xdr:txBody>
          <a:bodyPr vertOverflow="clip" wrap="square" lIns="36195" tIns="0" rIns="36195" bIns="0" anchor="ctr" upright="1"/>
          <a:lstStyle/>
          <a:p>
            <a:pPr rtl="0">
              <a:lnSpc>
                <a:spcPts val="1000"/>
              </a:lnSpc>
            </a:pPr>
            <a:r>
              <a:rPr lang="en-US" sz="1100" b="1" i="0" baseline="0">
                <a:effectLst/>
                <a:latin typeface="Arial Narrow" panose="020B0606020202030204" pitchFamily="34" charset="0"/>
                <a:ea typeface="+mn-ea"/>
                <a:cs typeface="+mn-cs"/>
              </a:rPr>
              <a:t>Design assistance </a:t>
            </a:r>
            <a:r>
              <a:rPr lang="en-US" sz="1100" b="0" i="0" baseline="0">
                <a:effectLst/>
                <a:latin typeface="Arial Narrow" panose="020B0606020202030204" pitchFamily="34" charset="0"/>
                <a:ea typeface="+mn-ea"/>
                <a:cs typeface="+mn-cs"/>
              </a:rPr>
              <a:t>available on a fee basis.  Assembly available from some affiliates to be shipped directly from affiliate's warehouse.</a:t>
            </a:r>
            <a:endParaRPr lang="en-US" sz="1100">
              <a:effectLst/>
              <a:latin typeface="Arial Narrow" panose="020B0606020202030204" pitchFamily="34" charset="0"/>
            </a:endParaRPr>
          </a:p>
        </xdr:txBody>
      </xdr:sp>
    </xdr:grpSp>
    <xdr:clientData/>
  </xdr:twoCellAnchor>
  <xdr:twoCellAnchor editAs="oneCell">
    <xdr:from>
      <xdr:col>0</xdr:col>
      <xdr:colOff>47625</xdr:colOff>
      <xdr:row>25</xdr:row>
      <xdr:rowOff>19049</xdr:rowOff>
    </xdr:from>
    <xdr:to>
      <xdr:col>2</xdr:col>
      <xdr:colOff>3867150</xdr:colOff>
      <xdr:row>25</xdr:row>
      <xdr:rowOff>180975</xdr:rowOff>
    </xdr:to>
    <xdr:sp macro="" textlink="">
      <xdr:nvSpPr>
        <xdr:cNvPr id="18" name="TextBox 17">
          <a:hlinkClick xmlns:r="http://schemas.openxmlformats.org/officeDocument/2006/relationships" r:id="rId1"/>
        </xdr:cNvPr>
        <xdr:cNvSpPr txBox="1"/>
      </xdr:nvSpPr>
      <xdr:spPr>
        <a:xfrm>
          <a:off x="47625" y="6581774"/>
          <a:ext cx="4781550" cy="161926"/>
        </a:xfrm>
        <a:prstGeom prst="rect">
          <a:avLst/>
        </a:prstGeom>
        <a:noFill/>
        <a:ln w="9525" cmpd="sng">
          <a:no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Calibri"/>
              <a:ea typeface="+mn-ea"/>
              <a:cs typeface="+mn-cs"/>
            </a:rPr>
            <a:t>For more information, visit us at </a:t>
          </a:r>
          <a:r>
            <a:rPr kumimoji="0" lang="en-US" sz="1100" b="0" i="0" u="sng" strike="noStrike" kern="0" cap="none" spc="0" normalizeH="0" baseline="0" noProof="0">
              <a:ln>
                <a:noFill/>
              </a:ln>
              <a:solidFill>
                <a:srgbClr val="0000FF"/>
              </a:solidFill>
              <a:effectLst/>
              <a:uLnTx/>
              <a:uFillTx/>
              <a:latin typeface="Calibri"/>
              <a:ea typeface="+mn-ea"/>
              <a:cs typeface="+mn-cs"/>
            </a:rPr>
            <a:t>www.tuscaloosacabinetgroup.com</a:t>
          </a:r>
        </a:p>
      </xdr:txBody>
    </xdr:sp>
    <xdr:clientData/>
  </xdr:twoCellAnchor>
  <xdr:twoCellAnchor editAs="oneCell">
    <xdr:from>
      <xdr:col>1</xdr:col>
      <xdr:colOff>27572</xdr:colOff>
      <xdr:row>19</xdr:row>
      <xdr:rowOff>9024</xdr:rowOff>
    </xdr:from>
    <xdr:to>
      <xdr:col>2</xdr:col>
      <xdr:colOff>6677927</xdr:colOff>
      <xdr:row>19</xdr:row>
      <xdr:rowOff>189999</xdr:rowOff>
    </xdr:to>
    <xdr:sp macro="" textlink="">
      <xdr:nvSpPr>
        <xdr:cNvPr id="19" name="TextBox 18">
          <a:hlinkClick xmlns:r="http://schemas.openxmlformats.org/officeDocument/2006/relationships" r:id="rId2"/>
        </xdr:cNvPr>
        <xdr:cNvSpPr txBox="1"/>
      </xdr:nvSpPr>
      <xdr:spPr>
        <a:xfrm>
          <a:off x="503822" y="4228599"/>
          <a:ext cx="7498080" cy="180975"/>
        </a:xfrm>
        <a:prstGeom prst="rect">
          <a:avLst/>
        </a:prstGeom>
        <a:noFill/>
        <a:ln w="9525" cmpd="sng">
          <a:noFill/>
        </a:ln>
        <a:effectLst/>
      </xdr:spPr>
      <xdr:txBody>
        <a:bodyPr vertOverflow="overflow" horzOverflow="overflow" wrap="square" lIns="0" tIns="0" rIns="0" bIns="0"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mn-lt"/>
              <a:ea typeface="+mn-ea"/>
              <a:cs typeface="+mn-cs"/>
            </a:rPr>
            <a:t>Next, </a:t>
          </a:r>
          <a:r>
            <a:rPr kumimoji="0" lang="en-US" sz="1100" b="0" i="0" u="sng" strike="noStrike" kern="0" cap="none" spc="0" normalizeH="0" baseline="0" noProof="0">
              <a:ln>
                <a:noFill/>
              </a:ln>
              <a:solidFill>
                <a:srgbClr val="0000FF"/>
              </a:solidFill>
              <a:effectLst/>
              <a:uLnTx/>
              <a:uFillTx/>
              <a:latin typeface="+mn-lt"/>
              <a:ea typeface="+mn-ea"/>
              <a:cs typeface="+mn-cs"/>
            </a:rPr>
            <a:t>Click here</a:t>
          </a:r>
          <a:r>
            <a:rPr kumimoji="0" lang="en-US" sz="1100" b="0" i="0" u="none" strike="noStrike" kern="0" cap="none" spc="0" normalizeH="0" baseline="0" noProof="0">
              <a:ln>
                <a:noFill/>
              </a:ln>
              <a:solidFill>
                <a:sysClr val="windowText" lastClr="000000"/>
              </a:solidFill>
              <a:effectLst/>
              <a:uLnTx/>
              <a:uFillTx/>
              <a:latin typeface="+mn-lt"/>
              <a:ea typeface="+mn-ea"/>
              <a:cs typeface="+mn-cs"/>
            </a:rPr>
            <a:t> to see the Door Samples worksheet which includes our Door Sample Order Form.</a:t>
          </a:r>
        </a:p>
      </xdr:txBody>
    </xdr:sp>
    <xdr:clientData/>
  </xdr:twoCellAnchor>
  <xdr:twoCellAnchor editAs="oneCell">
    <xdr:from>
      <xdr:col>0</xdr:col>
      <xdr:colOff>47479</xdr:colOff>
      <xdr:row>23</xdr:row>
      <xdr:rowOff>0</xdr:rowOff>
    </xdr:from>
    <xdr:to>
      <xdr:col>2</xdr:col>
      <xdr:colOff>1448968</xdr:colOff>
      <xdr:row>24</xdr:row>
      <xdr:rowOff>19050</xdr:rowOff>
    </xdr:to>
    <xdr:sp macro="" textlink="">
      <xdr:nvSpPr>
        <xdr:cNvPr id="26" name="TextBox 11">
          <a:hlinkClick xmlns:r="http://schemas.openxmlformats.org/officeDocument/2006/relationships" r:id="rId3"/>
        </xdr:cNvPr>
        <xdr:cNvSpPr txBox="1"/>
      </xdr:nvSpPr>
      <xdr:spPr>
        <a:xfrm>
          <a:off x="47479" y="5715000"/>
          <a:ext cx="2363514" cy="209550"/>
        </a:xfrm>
        <a:prstGeom prst="rect">
          <a:avLst/>
        </a:prstGeom>
        <a:noFill/>
        <a:ln w="9525" cmpd="sng">
          <a:no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sng" strike="noStrike" kern="0" cap="none" spc="0" normalizeH="0" baseline="0" noProof="0">
              <a:ln>
                <a:noFill/>
              </a:ln>
              <a:solidFill>
                <a:srgbClr val="0000FF"/>
              </a:solidFill>
              <a:effectLst/>
              <a:uLnTx/>
              <a:uFillTx/>
              <a:latin typeface="Calibri"/>
              <a:ea typeface="+mn-ea"/>
              <a:cs typeface="+mn-cs"/>
            </a:rPr>
            <a:t>sales@tuscaloosacabinetgroup.com</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114300</xdr:colOff>
          <xdr:row>225</xdr:row>
          <xdr:rowOff>57150</xdr:rowOff>
        </xdr:from>
        <xdr:to>
          <xdr:col>0</xdr:col>
          <xdr:colOff>295275</xdr:colOff>
          <xdr:row>225</xdr:row>
          <xdr:rowOff>238125</xdr:rowOff>
        </xdr:to>
        <xdr:sp macro="" textlink="">
          <xdr:nvSpPr>
            <xdr:cNvPr id="5129" name="Check Box 9" hidden="1">
              <a:extLst>
                <a:ext uri="{63B3BB69-23CF-44E3-9099-C40C66FF867C}">
                  <a14:compatExt spid="_x0000_s5129"/>
                </a:ext>
              </a:extLst>
            </xdr:cNvPr>
            <xdr:cNvSpPr/>
          </xdr:nvSpPr>
          <xdr:spPr>
            <a:xfrm>
              <a:off x="0" y="0"/>
              <a:ext cx="0" cy="0"/>
            </a:xfrm>
            <a:prstGeom prst="rect">
              <a:avLst/>
            </a:prstGeom>
          </xdr:spPr>
        </xdr:sp>
        <xdr:clientData fLocksWithSheet="0"/>
      </xdr:twoCellAnchor>
    </mc:Choice>
    <mc:Fallback/>
  </mc:AlternateContent>
  <xdr:twoCellAnchor editAs="absolute">
    <xdr:from>
      <xdr:col>0</xdr:col>
      <xdr:colOff>19050</xdr:colOff>
      <xdr:row>0</xdr:row>
      <xdr:rowOff>0</xdr:rowOff>
    </xdr:from>
    <xdr:to>
      <xdr:col>2</xdr:col>
      <xdr:colOff>177165</xdr:colOff>
      <xdr:row>0</xdr:row>
      <xdr:rowOff>156518</xdr:rowOff>
    </xdr:to>
    <xdr:sp macro="" textlink="">
      <xdr:nvSpPr>
        <xdr:cNvPr id="10" name="TextBox 9">
          <a:hlinkClick xmlns:r="http://schemas.openxmlformats.org/officeDocument/2006/relationships" r:id="rId1"/>
        </xdr:cNvPr>
        <xdr:cNvSpPr txBox="1"/>
      </xdr:nvSpPr>
      <xdr:spPr>
        <a:xfrm>
          <a:off x="19050" y="0"/>
          <a:ext cx="1920240" cy="156518"/>
        </a:xfrm>
        <a:prstGeom prst="rect">
          <a:avLst/>
        </a:prstGeom>
        <a:solidFill>
          <a:schemeClr val="bg1"/>
        </a:solidFill>
        <a:ln w="9525" cmpd="sng">
          <a:noFill/>
        </a:ln>
        <a:effectLst/>
      </xdr:spPr>
      <xdr:txBody>
        <a:bodyPr vertOverflow="overflow" horzOverflow="overflow" wrap="square" lIns="0" tIns="0" rIns="0" bIns="0" rtlCol="0" anchor="ctr">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sng" strike="noStrike" kern="0" cap="none" spc="0" normalizeH="0" baseline="0" noProof="0">
              <a:ln>
                <a:noFill/>
              </a:ln>
              <a:solidFill>
                <a:srgbClr val="0000FF"/>
              </a:solidFill>
              <a:effectLst/>
              <a:uLnTx/>
              <a:uFillTx/>
              <a:latin typeface="+mn-lt"/>
              <a:ea typeface="+mn-ea"/>
              <a:cs typeface="+mn-cs"/>
            </a:rPr>
            <a:t>Click here to return to "Door Styles"</a:t>
          </a:r>
          <a:endParaRPr kumimoji="0" lang="en-US" sz="10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fPrintsWithSheet="0"/>
  </xdr:twoCellAnchor>
  <xdr:twoCellAnchor editAs="absolute">
    <xdr:from>
      <xdr:col>2</xdr:col>
      <xdr:colOff>3914775</xdr:colOff>
      <xdr:row>0</xdr:row>
      <xdr:rowOff>0</xdr:rowOff>
    </xdr:from>
    <xdr:to>
      <xdr:col>6</xdr:col>
      <xdr:colOff>104775</xdr:colOff>
      <xdr:row>1</xdr:row>
      <xdr:rowOff>152400</xdr:rowOff>
    </xdr:to>
    <xdr:sp macro="" textlink="">
      <xdr:nvSpPr>
        <xdr:cNvPr id="7" name="TextBox 6"/>
        <xdr:cNvSpPr txBox="1"/>
      </xdr:nvSpPr>
      <xdr:spPr>
        <a:xfrm>
          <a:off x="5676900" y="0"/>
          <a:ext cx="2514600" cy="590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en-US" sz="900" b="0" baseline="0">
              <a:solidFill>
                <a:srgbClr val="FF0000"/>
              </a:solidFill>
            </a:rPr>
            <a:t>While supplies last, take advantage of container pricing for single kitchen orders from Group A.</a:t>
          </a:r>
        </a:p>
        <a:p>
          <a:pPr algn="ctr"/>
          <a:r>
            <a:rPr lang="en-US" sz="900" b="0" baseline="0">
              <a:solidFill>
                <a:srgbClr val="FF0000"/>
              </a:solidFill>
            </a:rPr>
            <a:t>Items not available from Group A can be supplemented by the same door style from Group M.</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1371600</xdr:colOff>
      <xdr:row>1</xdr:row>
      <xdr:rowOff>82772</xdr:rowOff>
    </xdr:to>
    <xdr:pic>
      <xdr:nvPicPr>
        <xdr:cNvPr id="6" name="Picture 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1000" y="0"/>
          <a:ext cx="1371600" cy="520922"/>
        </a:xfrm>
        <a:prstGeom prst="rect">
          <a:avLst/>
        </a:prstGeom>
      </xdr:spPr>
    </xdr:pic>
    <xdr:clientData/>
  </xdr:twoCellAnchor>
  <xdr:twoCellAnchor editAs="absolute">
    <xdr:from>
      <xdr:col>2</xdr:col>
      <xdr:colOff>4067175</xdr:colOff>
      <xdr:row>0</xdr:row>
      <xdr:rowOff>238124</xdr:rowOff>
    </xdr:from>
    <xdr:to>
      <xdr:col>5</xdr:col>
      <xdr:colOff>89535</xdr:colOff>
      <xdr:row>2</xdr:row>
      <xdr:rowOff>95250</xdr:rowOff>
    </xdr:to>
    <xdr:sp macro="" textlink="">
      <xdr:nvSpPr>
        <xdr:cNvPr id="8" name="TextBox 7"/>
        <xdr:cNvSpPr txBox="1"/>
      </xdr:nvSpPr>
      <xdr:spPr>
        <a:xfrm>
          <a:off x="6296025" y="238124"/>
          <a:ext cx="1832610" cy="6096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en-US" sz="900" b="0" baseline="0">
              <a:solidFill>
                <a:srgbClr val="FF0000"/>
              </a:solidFill>
            </a:rPr>
            <a:t>Click the box above and select a door style from the drop-down list.</a:t>
          </a:r>
        </a:p>
        <a:p>
          <a:pPr algn="ctr"/>
          <a:r>
            <a:rPr lang="en-US" sz="900" b="0" baseline="0">
              <a:solidFill>
                <a:srgbClr val="FF0000"/>
              </a:solidFill>
            </a:rPr>
            <a:t>Items from Lenox Cafe Glaze in Group M can supplement Group A orders.</a:t>
          </a:r>
        </a:p>
      </xdr:txBody>
    </xdr:sp>
    <xdr:clientData fPrintsWithSheet="0"/>
  </xdr:twoCellAnchor>
  <mc:AlternateContent xmlns:mc="http://schemas.openxmlformats.org/markup-compatibility/2006">
    <mc:Choice xmlns:a14="http://schemas.microsoft.com/office/drawing/2010/main" Requires="a14">
      <xdr:twoCellAnchor editAs="oneCell">
        <xdr:from>
          <xdr:col>3</xdr:col>
          <xdr:colOff>285750</xdr:colOff>
          <xdr:row>0</xdr:row>
          <xdr:rowOff>0</xdr:rowOff>
        </xdr:from>
        <xdr:to>
          <xdr:col>6</xdr:col>
          <xdr:colOff>0</xdr:colOff>
          <xdr:row>0</xdr:row>
          <xdr:rowOff>180975</xdr:rowOff>
        </xdr:to>
        <xdr:sp macro="" textlink="">
          <xdr:nvSpPr>
            <xdr:cNvPr id="1061" name="Drop Down 37" hidden="1">
              <a:extLst>
                <a:ext uri="{63B3BB69-23CF-44E3-9099-C40C66FF867C}">
                  <a14:compatExt spid="_x0000_s1061"/>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104775</xdr:colOff>
          <xdr:row>279</xdr:row>
          <xdr:rowOff>57150</xdr:rowOff>
        </xdr:from>
        <xdr:to>
          <xdr:col>0</xdr:col>
          <xdr:colOff>285750</xdr:colOff>
          <xdr:row>279</xdr:row>
          <xdr:rowOff>238125</xdr:rowOff>
        </xdr:to>
        <xdr:sp macro="" textlink="">
          <xdr:nvSpPr>
            <xdr:cNvPr id="1063" name="Check Box 39" hidden="1">
              <a:extLst>
                <a:ext uri="{63B3BB69-23CF-44E3-9099-C40C66FF867C}">
                  <a14:compatExt spid="_x0000_s1063"/>
                </a:ext>
              </a:extLst>
            </xdr:cNvPr>
            <xdr:cNvSpPr/>
          </xdr:nvSpPr>
          <xdr:spPr>
            <a:xfrm>
              <a:off x="0" y="0"/>
              <a:ext cx="0" cy="0"/>
            </a:xfrm>
            <a:prstGeom prst="rect">
              <a:avLst/>
            </a:prstGeom>
          </xdr:spPr>
        </xdr:sp>
        <xdr:clientData fLocksWithSheet="0"/>
      </xdr:twoCellAnchor>
    </mc:Choice>
    <mc:Fallback/>
  </mc:AlternateContent>
  <xdr:twoCellAnchor editAs="absolute">
    <xdr:from>
      <xdr:col>0</xdr:col>
      <xdr:colOff>0</xdr:colOff>
      <xdr:row>0</xdr:row>
      <xdr:rowOff>0</xdr:rowOff>
    </xdr:from>
    <xdr:to>
      <xdr:col>1</xdr:col>
      <xdr:colOff>1539240</xdr:colOff>
      <xdr:row>0</xdr:row>
      <xdr:rowOff>156518</xdr:rowOff>
    </xdr:to>
    <xdr:sp macro="" textlink="">
      <xdr:nvSpPr>
        <xdr:cNvPr id="9" name="TextBox 8">
          <a:hlinkClick xmlns:r="http://schemas.openxmlformats.org/officeDocument/2006/relationships" r:id="rId2"/>
        </xdr:cNvPr>
        <xdr:cNvSpPr txBox="1"/>
      </xdr:nvSpPr>
      <xdr:spPr>
        <a:xfrm>
          <a:off x="0" y="0"/>
          <a:ext cx="1920240" cy="156518"/>
        </a:xfrm>
        <a:prstGeom prst="rect">
          <a:avLst/>
        </a:prstGeom>
        <a:solidFill>
          <a:schemeClr val="bg1"/>
        </a:solidFill>
        <a:ln w="9525" cmpd="sng">
          <a:noFill/>
        </a:ln>
        <a:effectLst/>
      </xdr:spPr>
      <xdr:txBody>
        <a:bodyPr vertOverflow="overflow" horzOverflow="overflow" wrap="square" lIns="0" tIns="0" rIns="0" bIns="0" rtlCol="0" anchor="ctr">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sng" strike="noStrike" kern="0" cap="none" spc="0" normalizeH="0" baseline="0" noProof="0">
              <a:ln>
                <a:noFill/>
              </a:ln>
              <a:solidFill>
                <a:srgbClr val="0000FF"/>
              </a:solidFill>
              <a:effectLst/>
              <a:uLnTx/>
              <a:uFillTx/>
              <a:latin typeface="+mn-lt"/>
              <a:ea typeface="+mn-ea"/>
              <a:cs typeface="+mn-cs"/>
            </a:rPr>
            <a:t>Click here to return to "Door Styles"</a:t>
          </a:r>
          <a:endParaRPr kumimoji="0" lang="en-US" sz="10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1371600</xdr:colOff>
      <xdr:row>1</xdr:row>
      <xdr:rowOff>82772</xdr:rowOff>
    </xdr:to>
    <xdr:pic>
      <xdr:nvPicPr>
        <xdr:cNvPr id="9" name="Picture 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1000" y="0"/>
          <a:ext cx="1371600" cy="520922"/>
        </a:xfrm>
        <a:prstGeom prst="rect">
          <a:avLst/>
        </a:prstGeom>
      </xdr:spPr>
    </xdr:pic>
    <xdr:clientData/>
  </xdr:twoCellAnchor>
  <xdr:twoCellAnchor editAs="oneCell">
    <xdr:from>
      <xdr:col>1</xdr:col>
      <xdr:colOff>504987</xdr:colOff>
      <xdr:row>1</xdr:row>
      <xdr:rowOff>104775</xdr:rowOff>
    </xdr:from>
    <xdr:to>
      <xdr:col>1</xdr:col>
      <xdr:colOff>1419387</xdr:colOff>
      <xdr:row>1</xdr:row>
      <xdr:rowOff>280840</xdr:rowOff>
    </xdr:to>
    <xdr:pic>
      <xdr:nvPicPr>
        <xdr:cNvPr id="6" name="Picture 5">
          <a:hlinkClick xmlns:r="http://schemas.openxmlformats.org/officeDocument/2006/relationships" r:id="rId2" tooltip="Click this logo to open our website page with links to all Rev-A-Shelf products listed in this order form."/>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85987" y="542925"/>
          <a:ext cx="914400" cy="176065"/>
        </a:xfrm>
        <a:prstGeom prst="rect">
          <a:avLst/>
        </a:prstGeom>
      </xdr:spPr>
    </xdr:pic>
    <xdr:clientData fPrintsWithSheet="0"/>
  </xdr:twoCellAnchor>
  <xdr:twoCellAnchor editAs="absolute">
    <xdr:from>
      <xdr:col>2</xdr:col>
      <xdr:colOff>4114801</xdr:colOff>
      <xdr:row>0</xdr:row>
      <xdr:rowOff>209550</xdr:rowOff>
    </xdr:from>
    <xdr:to>
      <xdr:col>5</xdr:col>
      <xdr:colOff>104775</xdr:colOff>
      <xdr:row>2</xdr:row>
      <xdr:rowOff>38100</xdr:rowOff>
    </xdr:to>
    <xdr:sp macro="" textlink="">
      <xdr:nvSpPr>
        <xdr:cNvPr id="7" name="TextBox 6"/>
        <xdr:cNvSpPr txBox="1"/>
      </xdr:nvSpPr>
      <xdr:spPr>
        <a:xfrm>
          <a:off x="6076951" y="209550"/>
          <a:ext cx="2066924" cy="581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en-US" sz="900" b="0" baseline="0">
              <a:solidFill>
                <a:srgbClr val="FF0000"/>
              </a:solidFill>
            </a:rPr>
            <a:t>Click the box above and select a door style from the drop-down list.</a:t>
          </a:r>
        </a:p>
        <a:p>
          <a:pPr algn="ctr"/>
          <a:r>
            <a:rPr lang="en-US" sz="900" b="0" baseline="0">
              <a:solidFill>
                <a:srgbClr val="FF0000"/>
              </a:solidFill>
            </a:rPr>
            <a:t>Wall microwave cabinets are being phased out.  Contact ahead of time for availability.</a:t>
          </a:r>
        </a:p>
      </xdr:txBody>
    </xdr:sp>
    <xdr:clientData fPrintsWithSheet="0"/>
  </xdr:twoCellAnchor>
  <mc:AlternateContent xmlns:mc="http://schemas.openxmlformats.org/markup-compatibility/2006">
    <mc:Choice xmlns:a14="http://schemas.microsoft.com/office/drawing/2010/main" Requires="a14">
      <xdr:twoCellAnchor editAs="oneCell">
        <xdr:from>
          <xdr:col>3</xdr:col>
          <xdr:colOff>238125</xdr:colOff>
          <xdr:row>0</xdr:row>
          <xdr:rowOff>0</xdr:rowOff>
        </xdr:from>
        <xdr:to>
          <xdr:col>5</xdr:col>
          <xdr:colOff>76200</xdr:colOff>
          <xdr:row>0</xdr:row>
          <xdr:rowOff>180975</xdr:rowOff>
        </xdr:to>
        <xdr:sp macro="" textlink="">
          <xdr:nvSpPr>
            <xdr:cNvPr id="2110" name="Drop Down 62" hidden="1">
              <a:extLst>
                <a:ext uri="{63B3BB69-23CF-44E3-9099-C40C66FF867C}">
                  <a14:compatExt spid="_x0000_s2110"/>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104775</xdr:colOff>
          <xdr:row>340</xdr:row>
          <xdr:rowOff>66675</xdr:rowOff>
        </xdr:from>
        <xdr:to>
          <xdr:col>0</xdr:col>
          <xdr:colOff>285750</xdr:colOff>
          <xdr:row>341</xdr:row>
          <xdr:rowOff>0</xdr:rowOff>
        </xdr:to>
        <xdr:sp macro="" textlink="">
          <xdr:nvSpPr>
            <xdr:cNvPr id="2114" name="Check Box 66" hidden="1">
              <a:extLst>
                <a:ext uri="{63B3BB69-23CF-44E3-9099-C40C66FF867C}">
                  <a14:compatExt spid="_x0000_s2114"/>
                </a:ext>
              </a:extLst>
            </xdr:cNvPr>
            <xdr:cNvSpPr/>
          </xdr:nvSpPr>
          <xdr:spPr>
            <a:xfrm>
              <a:off x="0" y="0"/>
              <a:ext cx="0" cy="0"/>
            </a:xfrm>
            <a:prstGeom prst="rect">
              <a:avLst/>
            </a:prstGeom>
          </xdr:spPr>
        </xdr:sp>
        <xdr:clientData fLocksWithSheet="0"/>
      </xdr:twoCellAnchor>
    </mc:Choice>
    <mc:Fallback/>
  </mc:AlternateContent>
  <xdr:twoCellAnchor editAs="absolute">
    <xdr:from>
      <xdr:col>0</xdr:col>
      <xdr:colOff>0</xdr:colOff>
      <xdr:row>0</xdr:row>
      <xdr:rowOff>0</xdr:rowOff>
    </xdr:from>
    <xdr:to>
      <xdr:col>1</xdr:col>
      <xdr:colOff>1539240</xdr:colOff>
      <xdr:row>0</xdr:row>
      <xdr:rowOff>156518</xdr:rowOff>
    </xdr:to>
    <xdr:sp macro="" textlink="">
      <xdr:nvSpPr>
        <xdr:cNvPr id="8" name="TextBox 7">
          <a:hlinkClick xmlns:r="http://schemas.openxmlformats.org/officeDocument/2006/relationships" r:id="rId4"/>
        </xdr:cNvPr>
        <xdr:cNvSpPr txBox="1"/>
      </xdr:nvSpPr>
      <xdr:spPr>
        <a:xfrm>
          <a:off x="0" y="0"/>
          <a:ext cx="1920240" cy="156518"/>
        </a:xfrm>
        <a:prstGeom prst="rect">
          <a:avLst/>
        </a:prstGeom>
        <a:solidFill>
          <a:schemeClr val="bg1"/>
        </a:solidFill>
        <a:ln w="9525" cmpd="sng">
          <a:noFill/>
        </a:ln>
        <a:effectLst/>
      </xdr:spPr>
      <xdr:txBody>
        <a:bodyPr vertOverflow="overflow" horzOverflow="overflow" wrap="square" lIns="0" tIns="0" rIns="0" bIns="0" rtlCol="0" anchor="ctr">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sng" strike="noStrike" kern="0" cap="none" spc="0" normalizeH="0" baseline="0" noProof="0">
              <a:ln>
                <a:noFill/>
              </a:ln>
              <a:solidFill>
                <a:srgbClr val="0000FF"/>
              </a:solidFill>
              <a:effectLst/>
              <a:uLnTx/>
              <a:uFillTx/>
              <a:latin typeface="+mn-lt"/>
              <a:ea typeface="+mn-ea"/>
              <a:cs typeface="+mn-cs"/>
            </a:rPr>
            <a:t>Click here to return to "Door Styles"</a:t>
          </a:r>
          <a:endParaRPr kumimoji="0" lang="en-US" sz="10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57150</xdr:colOff>
      <xdr:row>1</xdr:row>
      <xdr:rowOff>82772</xdr:rowOff>
    </xdr:to>
    <xdr:pic>
      <xdr:nvPicPr>
        <xdr:cNvPr id="6" name="Picture 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1000" y="0"/>
          <a:ext cx="1371600" cy="520922"/>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3</xdr:col>
          <xdr:colOff>371475</xdr:colOff>
          <xdr:row>0</xdr:row>
          <xdr:rowOff>0</xdr:rowOff>
        </xdr:from>
        <xdr:to>
          <xdr:col>6</xdr:col>
          <xdr:colOff>0</xdr:colOff>
          <xdr:row>0</xdr:row>
          <xdr:rowOff>200025</xdr:rowOff>
        </xdr:to>
        <xdr:sp macro="" textlink="">
          <xdr:nvSpPr>
            <xdr:cNvPr id="88069" name="Drop Down 5" hidden="1">
              <a:extLst>
                <a:ext uri="{63B3BB69-23CF-44E3-9099-C40C66FF867C}">
                  <a14:compatExt spid="_x0000_s88069"/>
                </a:ext>
              </a:extLst>
            </xdr:cNvPr>
            <xdr:cNvSpPr/>
          </xdr:nvSpPr>
          <xdr:spPr>
            <a:xfrm>
              <a:off x="0" y="0"/>
              <a:ext cx="0" cy="0"/>
            </a:xfrm>
            <a:prstGeom prst="rect">
              <a:avLst/>
            </a:prstGeom>
          </xdr:spPr>
        </xdr:sp>
        <xdr:clientData fPrintsWithSheet="0"/>
      </xdr:twoCellAnchor>
    </mc:Choice>
    <mc:Fallback/>
  </mc:AlternateContent>
  <xdr:twoCellAnchor editAs="absolute">
    <xdr:from>
      <xdr:col>3</xdr:col>
      <xdr:colOff>19050</xdr:colOff>
      <xdr:row>0</xdr:row>
      <xdr:rowOff>238125</xdr:rowOff>
    </xdr:from>
    <xdr:to>
      <xdr:col>5</xdr:col>
      <xdr:colOff>106680</xdr:colOff>
      <xdr:row>2</xdr:row>
      <xdr:rowOff>9525</xdr:rowOff>
    </xdr:to>
    <xdr:sp macro="" textlink="">
      <xdr:nvSpPr>
        <xdr:cNvPr id="7" name="TextBox 6"/>
        <xdr:cNvSpPr txBox="1"/>
      </xdr:nvSpPr>
      <xdr:spPr>
        <a:xfrm>
          <a:off x="6429375" y="238125"/>
          <a:ext cx="1716405" cy="523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en-US" sz="1100" b="1" baseline="0">
              <a:solidFill>
                <a:srgbClr val="FF0000"/>
              </a:solidFill>
            </a:rPr>
            <a:t>Click the box above and select a door style from the drop-down list.</a:t>
          </a:r>
        </a:p>
      </xdr:txBody>
    </xdr:sp>
    <xdr:clientData fPrintsWithSheet="0"/>
  </xdr:twoCellAnchor>
  <mc:AlternateContent xmlns:mc="http://schemas.openxmlformats.org/markup-compatibility/2006">
    <mc:Choice xmlns:a14="http://schemas.microsoft.com/office/drawing/2010/main" Requires="a14">
      <xdr:twoCellAnchor editAs="oneCell">
        <xdr:from>
          <xdr:col>0</xdr:col>
          <xdr:colOff>95250</xdr:colOff>
          <xdr:row>276</xdr:row>
          <xdr:rowOff>57150</xdr:rowOff>
        </xdr:from>
        <xdr:to>
          <xdr:col>0</xdr:col>
          <xdr:colOff>276225</xdr:colOff>
          <xdr:row>276</xdr:row>
          <xdr:rowOff>238125</xdr:rowOff>
        </xdr:to>
        <xdr:sp macro="" textlink="">
          <xdr:nvSpPr>
            <xdr:cNvPr id="88071" name="Check Box 7" hidden="1">
              <a:extLst>
                <a:ext uri="{63B3BB69-23CF-44E3-9099-C40C66FF867C}">
                  <a14:compatExt spid="_x0000_s88071"/>
                </a:ext>
              </a:extLst>
            </xdr:cNvPr>
            <xdr:cNvSpPr/>
          </xdr:nvSpPr>
          <xdr:spPr>
            <a:xfrm>
              <a:off x="0" y="0"/>
              <a:ext cx="0" cy="0"/>
            </a:xfrm>
            <a:prstGeom prst="rect">
              <a:avLst/>
            </a:prstGeom>
          </xdr:spPr>
        </xdr:sp>
        <xdr:clientData fLocksWithSheet="0"/>
      </xdr:twoCellAnchor>
    </mc:Choice>
    <mc:Fallback/>
  </mc:AlternateContent>
  <xdr:twoCellAnchor editAs="absolute">
    <xdr:from>
      <xdr:col>0</xdr:col>
      <xdr:colOff>0</xdr:colOff>
      <xdr:row>0</xdr:row>
      <xdr:rowOff>0</xdr:rowOff>
    </xdr:from>
    <xdr:to>
      <xdr:col>2</xdr:col>
      <xdr:colOff>224790</xdr:colOff>
      <xdr:row>0</xdr:row>
      <xdr:rowOff>156518</xdr:rowOff>
    </xdr:to>
    <xdr:sp macro="" textlink="">
      <xdr:nvSpPr>
        <xdr:cNvPr id="8" name="TextBox 7">
          <a:hlinkClick xmlns:r="http://schemas.openxmlformats.org/officeDocument/2006/relationships" r:id="rId2"/>
        </xdr:cNvPr>
        <xdr:cNvSpPr txBox="1"/>
      </xdr:nvSpPr>
      <xdr:spPr>
        <a:xfrm>
          <a:off x="0" y="0"/>
          <a:ext cx="1920240" cy="156518"/>
        </a:xfrm>
        <a:prstGeom prst="rect">
          <a:avLst/>
        </a:prstGeom>
        <a:solidFill>
          <a:schemeClr val="bg1"/>
        </a:solidFill>
        <a:ln w="9525" cmpd="sng">
          <a:noFill/>
        </a:ln>
        <a:effectLst/>
      </xdr:spPr>
      <xdr:txBody>
        <a:bodyPr vertOverflow="overflow" horzOverflow="overflow" wrap="square" lIns="0" tIns="0" rIns="0" bIns="0" rtlCol="0" anchor="ctr">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sng" strike="noStrike" kern="0" cap="none" spc="0" normalizeH="0" baseline="0" noProof="0">
              <a:ln>
                <a:noFill/>
              </a:ln>
              <a:solidFill>
                <a:srgbClr val="0000FF"/>
              </a:solidFill>
              <a:effectLst/>
              <a:uLnTx/>
              <a:uFillTx/>
              <a:latin typeface="+mn-lt"/>
              <a:ea typeface="+mn-ea"/>
              <a:cs typeface="+mn-cs"/>
            </a:rPr>
            <a:t>Click here to return to "Door Styles"</a:t>
          </a:r>
          <a:endParaRPr kumimoji="0" lang="en-US" sz="10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323850</xdr:colOff>
      <xdr:row>1</xdr:row>
      <xdr:rowOff>82772</xdr:rowOff>
    </xdr:to>
    <xdr:pic>
      <xdr:nvPicPr>
        <xdr:cNvPr id="8" name="Picture 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1000" y="0"/>
          <a:ext cx="1371600" cy="520922"/>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95250</xdr:colOff>
          <xdr:row>331</xdr:row>
          <xdr:rowOff>57150</xdr:rowOff>
        </xdr:from>
        <xdr:to>
          <xdr:col>0</xdr:col>
          <xdr:colOff>276225</xdr:colOff>
          <xdr:row>331</xdr:row>
          <xdr:rowOff>238125</xdr:rowOff>
        </xdr:to>
        <xdr:sp macro="" textlink="">
          <xdr:nvSpPr>
            <xdr:cNvPr id="104451" name="Check Box 3" hidden="1">
              <a:extLst>
                <a:ext uri="{63B3BB69-23CF-44E3-9099-C40C66FF867C}">
                  <a14:compatExt spid="_x0000_s10445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371475</xdr:colOff>
          <xdr:row>0</xdr:row>
          <xdr:rowOff>0</xdr:rowOff>
        </xdr:from>
        <xdr:to>
          <xdr:col>6</xdr:col>
          <xdr:colOff>0</xdr:colOff>
          <xdr:row>0</xdr:row>
          <xdr:rowOff>200025</xdr:rowOff>
        </xdr:to>
        <xdr:sp macro="" textlink="">
          <xdr:nvSpPr>
            <xdr:cNvPr id="104454" name="Drop Down 6" hidden="1">
              <a:extLst>
                <a:ext uri="{63B3BB69-23CF-44E3-9099-C40C66FF867C}">
                  <a14:compatExt spid="_x0000_s104454"/>
                </a:ext>
              </a:extLst>
            </xdr:cNvPr>
            <xdr:cNvSpPr/>
          </xdr:nvSpPr>
          <xdr:spPr>
            <a:xfrm>
              <a:off x="0" y="0"/>
              <a:ext cx="0" cy="0"/>
            </a:xfrm>
            <a:prstGeom prst="rect">
              <a:avLst/>
            </a:prstGeom>
          </xdr:spPr>
        </xdr:sp>
        <xdr:clientData fPrintsWithSheet="0"/>
      </xdr:twoCellAnchor>
    </mc:Choice>
    <mc:Fallback/>
  </mc:AlternateContent>
  <xdr:twoCellAnchor editAs="absolute">
    <xdr:from>
      <xdr:col>3</xdr:col>
      <xdr:colOff>19050</xdr:colOff>
      <xdr:row>0</xdr:row>
      <xdr:rowOff>238125</xdr:rowOff>
    </xdr:from>
    <xdr:to>
      <xdr:col>5</xdr:col>
      <xdr:colOff>106680</xdr:colOff>
      <xdr:row>2</xdr:row>
      <xdr:rowOff>9525</xdr:rowOff>
    </xdr:to>
    <xdr:sp macro="" textlink="">
      <xdr:nvSpPr>
        <xdr:cNvPr id="6" name="TextBox 5"/>
        <xdr:cNvSpPr txBox="1"/>
      </xdr:nvSpPr>
      <xdr:spPr>
        <a:xfrm>
          <a:off x="6429375" y="238125"/>
          <a:ext cx="1716405" cy="523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en-US" sz="1100" b="1" baseline="0">
              <a:solidFill>
                <a:srgbClr val="FF0000"/>
              </a:solidFill>
            </a:rPr>
            <a:t>Click the box above and select a door style from the drop-down list.</a:t>
          </a:r>
        </a:p>
      </xdr:txBody>
    </xdr:sp>
    <xdr:clientData fPrintsWithSheet="0"/>
  </xdr:twoCellAnchor>
  <xdr:twoCellAnchor editAs="absolute">
    <xdr:from>
      <xdr:col>0</xdr:col>
      <xdr:colOff>0</xdr:colOff>
      <xdr:row>0</xdr:row>
      <xdr:rowOff>0</xdr:rowOff>
    </xdr:from>
    <xdr:to>
      <xdr:col>2</xdr:col>
      <xdr:colOff>491490</xdr:colOff>
      <xdr:row>0</xdr:row>
      <xdr:rowOff>156518</xdr:rowOff>
    </xdr:to>
    <xdr:sp macro="" textlink="">
      <xdr:nvSpPr>
        <xdr:cNvPr id="7" name="TextBox 6">
          <a:hlinkClick xmlns:r="http://schemas.openxmlformats.org/officeDocument/2006/relationships" r:id="rId2"/>
        </xdr:cNvPr>
        <xdr:cNvSpPr txBox="1"/>
      </xdr:nvSpPr>
      <xdr:spPr>
        <a:xfrm>
          <a:off x="0" y="0"/>
          <a:ext cx="1920240" cy="156518"/>
        </a:xfrm>
        <a:prstGeom prst="rect">
          <a:avLst/>
        </a:prstGeom>
        <a:solidFill>
          <a:schemeClr val="bg1"/>
        </a:solidFill>
        <a:ln w="9525" cmpd="sng">
          <a:noFill/>
        </a:ln>
        <a:effectLst/>
      </xdr:spPr>
      <xdr:txBody>
        <a:bodyPr vertOverflow="overflow" horzOverflow="overflow" wrap="square" lIns="0" tIns="0" rIns="0" bIns="0" rtlCol="0" anchor="ctr">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sng" strike="noStrike" kern="0" cap="none" spc="0" normalizeH="0" baseline="0" noProof="0">
              <a:ln>
                <a:noFill/>
              </a:ln>
              <a:solidFill>
                <a:srgbClr val="0000FF"/>
              </a:solidFill>
              <a:effectLst/>
              <a:uLnTx/>
              <a:uFillTx/>
              <a:latin typeface="+mn-lt"/>
              <a:ea typeface="+mn-ea"/>
              <a:cs typeface="+mn-cs"/>
            </a:rPr>
            <a:t>Click here to return to "Door Styles"</a:t>
          </a:r>
          <a:endParaRPr kumimoji="0" lang="en-US" sz="10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fPrintsWithSheet="0"/>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523875</xdr:colOff>
      <xdr:row>1</xdr:row>
      <xdr:rowOff>82772</xdr:rowOff>
    </xdr:to>
    <xdr:pic>
      <xdr:nvPicPr>
        <xdr:cNvPr id="5" name="Picture 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1000" y="0"/>
          <a:ext cx="1371600" cy="520922"/>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114300</xdr:colOff>
          <xdr:row>355</xdr:row>
          <xdr:rowOff>66675</xdr:rowOff>
        </xdr:from>
        <xdr:to>
          <xdr:col>0</xdr:col>
          <xdr:colOff>295275</xdr:colOff>
          <xdr:row>356</xdr:row>
          <xdr:rowOff>0</xdr:rowOff>
        </xdr:to>
        <xdr:sp macro="" textlink="">
          <xdr:nvSpPr>
            <xdr:cNvPr id="58370" name="Check Box 2" hidden="1">
              <a:extLst>
                <a:ext uri="{63B3BB69-23CF-44E3-9099-C40C66FF867C}">
                  <a14:compatExt spid="_x0000_s58370"/>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5172075</xdr:colOff>
          <xdr:row>0</xdr:row>
          <xdr:rowOff>0</xdr:rowOff>
        </xdr:from>
        <xdr:to>
          <xdr:col>5</xdr:col>
          <xdr:colOff>95250</xdr:colOff>
          <xdr:row>0</xdr:row>
          <xdr:rowOff>219075</xdr:rowOff>
        </xdr:to>
        <xdr:sp macro="" textlink="">
          <xdr:nvSpPr>
            <xdr:cNvPr id="58381" name="Drop Down 13" hidden="1">
              <a:extLst>
                <a:ext uri="{63B3BB69-23CF-44E3-9099-C40C66FF867C}">
                  <a14:compatExt spid="_x0000_s58381"/>
                </a:ext>
              </a:extLst>
            </xdr:cNvPr>
            <xdr:cNvSpPr/>
          </xdr:nvSpPr>
          <xdr:spPr>
            <a:xfrm>
              <a:off x="0" y="0"/>
              <a:ext cx="0" cy="0"/>
            </a:xfrm>
            <a:prstGeom prst="rect">
              <a:avLst/>
            </a:prstGeom>
          </xdr:spPr>
        </xdr:sp>
        <xdr:clientData fPrintsWithSheet="0"/>
      </xdr:twoCellAnchor>
    </mc:Choice>
    <mc:Fallback/>
  </mc:AlternateContent>
  <xdr:twoCellAnchor editAs="absolute">
    <xdr:from>
      <xdr:col>0</xdr:col>
      <xdr:colOff>0</xdr:colOff>
      <xdr:row>0</xdr:row>
      <xdr:rowOff>0</xdr:rowOff>
    </xdr:from>
    <xdr:to>
      <xdr:col>2</xdr:col>
      <xdr:colOff>691515</xdr:colOff>
      <xdr:row>0</xdr:row>
      <xdr:rowOff>156518</xdr:rowOff>
    </xdr:to>
    <xdr:sp macro="" textlink="">
      <xdr:nvSpPr>
        <xdr:cNvPr id="7" name="TextBox 6">
          <a:hlinkClick xmlns:r="http://schemas.openxmlformats.org/officeDocument/2006/relationships" r:id="rId2"/>
        </xdr:cNvPr>
        <xdr:cNvSpPr txBox="1"/>
      </xdr:nvSpPr>
      <xdr:spPr>
        <a:xfrm>
          <a:off x="0" y="0"/>
          <a:ext cx="1920240" cy="156518"/>
        </a:xfrm>
        <a:prstGeom prst="rect">
          <a:avLst/>
        </a:prstGeom>
        <a:solidFill>
          <a:schemeClr val="bg1"/>
        </a:solidFill>
        <a:ln w="9525" cmpd="sng">
          <a:noFill/>
        </a:ln>
        <a:effectLst/>
      </xdr:spPr>
      <xdr:txBody>
        <a:bodyPr vertOverflow="overflow" horzOverflow="overflow" wrap="square" lIns="0" tIns="0" rIns="0" bIns="0" rtlCol="0" anchor="ctr">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sng" strike="noStrike" kern="0" cap="none" spc="0" normalizeH="0" baseline="0" noProof="0">
              <a:ln>
                <a:noFill/>
              </a:ln>
              <a:solidFill>
                <a:srgbClr val="0000FF"/>
              </a:solidFill>
              <a:effectLst/>
              <a:uLnTx/>
              <a:uFillTx/>
              <a:latin typeface="+mn-lt"/>
              <a:ea typeface="+mn-ea"/>
              <a:cs typeface="+mn-cs"/>
            </a:rPr>
            <a:t>Click here to return to "Door Styles"</a:t>
          </a:r>
          <a:endParaRPr kumimoji="0" lang="en-US" sz="10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fPrintsWithSheet="0"/>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1371600</xdr:colOff>
      <xdr:row>1</xdr:row>
      <xdr:rowOff>82772</xdr:rowOff>
    </xdr:to>
    <xdr:pic>
      <xdr:nvPicPr>
        <xdr:cNvPr id="6" name="Picture 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1000" y="0"/>
          <a:ext cx="1371600" cy="520922"/>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104775</xdr:colOff>
          <xdr:row>318</xdr:row>
          <xdr:rowOff>57150</xdr:rowOff>
        </xdr:from>
        <xdr:to>
          <xdr:col>0</xdr:col>
          <xdr:colOff>285750</xdr:colOff>
          <xdr:row>318</xdr:row>
          <xdr:rowOff>238125</xdr:rowOff>
        </xdr:to>
        <xdr:sp macro="" textlink="">
          <xdr:nvSpPr>
            <xdr:cNvPr id="17411" name="Check Box 3" hidden="1">
              <a:extLst>
                <a:ext uri="{63B3BB69-23CF-44E3-9099-C40C66FF867C}">
                  <a14:compatExt spid="_x0000_s17411"/>
                </a:ext>
              </a:extLst>
            </xdr:cNvPr>
            <xdr:cNvSpPr/>
          </xdr:nvSpPr>
          <xdr:spPr>
            <a:xfrm>
              <a:off x="0" y="0"/>
              <a:ext cx="0" cy="0"/>
            </a:xfrm>
            <a:prstGeom prst="rect">
              <a:avLst/>
            </a:prstGeom>
          </xdr:spPr>
        </xdr:sp>
        <xdr:clientData fLocksWithSheet="0"/>
      </xdr:twoCellAnchor>
    </mc:Choice>
    <mc:Fallback/>
  </mc:AlternateContent>
  <xdr:twoCellAnchor editAs="absolute">
    <xdr:from>
      <xdr:col>2</xdr:col>
      <xdr:colOff>4210051</xdr:colOff>
      <xdr:row>0</xdr:row>
      <xdr:rowOff>247649</xdr:rowOff>
    </xdr:from>
    <xdr:to>
      <xdr:col>6</xdr:col>
      <xdr:colOff>0</xdr:colOff>
      <xdr:row>1</xdr:row>
      <xdr:rowOff>285750</xdr:rowOff>
    </xdr:to>
    <xdr:sp macro="" textlink="">
      <xdr:nvSpPr>
        <xdr:cNvPr id="2" name="TextBox 1"/>
        <xdr:cNvSpPr txBox="1"/>
      </xdr:nvSpPr>
      <xdr:spPr>
        <a:xfrm>
          <a:off x="5972176" y="247649"/>
          <a:ext cx="2181224" cy="4762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en-US" sz="1000" b="0" baseline="0">
              <a:solidFill>
                <a:srgbClr val="FF0000"/>
              </a:solidFill>
            </a:rPr>
            <a:t>Delivery may take up to three weeks.</a:t>
          </a:r>
        </a:p>
        <a:p>
          <a:pPr algn="ctr"/>
          <a:r>
            <a:rPr lang="en-US" sz="1000" b="0" baseline="0">
              <a:solidFill>
                <a:srgbClr val="FF0000"/>
              </a:solidFill>
            </a:rPr>
            <a:t>Shipping costs may be significantly higher than our other Groups.</a:t>
          </a:r>
        </a:p>
      </xdr:txBody>
    </xdr:sp>
    <xdr:clientData fPrintsWithSheet="0"/>
  </xdr:twoCellAnchor>
  <mc:AlternateContent xmlns:mc="http://schemas.openxmlformats.org/markup-compatibility/2006">
    <mc:Choice xmlns:a14="http://schemas.microsoft.com/office/drawing/2010/main" Requires="a14">
      <xdr:twoCellAnchor editAs="oneCell">
        <xdr:from>
          <xdr:col>3</xdr:col>
          <xdr:colOff>9525</xdr:colOff>
          <xdr:row>0</xdr:row>
          <xdr:rowOff>0</xdr:rowOff>
        </xdr:from>
        <xdr:to>
          <xdr:col>6</xdr:col>
          <xdr:colOff>0</xdr:colOff>
          <xdr:row>0</xdr:row>
          <xdr:rowOff>219075</xdr:rowOff>
        </xdr:to>
        <xdr:sp macro="" textlink="">
          <xdr:nvSpPr>
            <xdr:cNvPr id="17447" name="Drop Down 39" hidden="1">
              <a:extLst>
                <a:ext uri="{63B3BB69-23CF-44E3-9099-C40C66FF867C}">
                  <a14:compatExt spid="_x0000_s17447"/>
                </a:ext>
              </a:extLst>
            </xdr:cNvPr>
            <xdr:cNvSpPr/>
          </xdr:nvSpPr>
          <xdr:spPr>
            <a:xfrm>
              <a:off x="0" y="0"/>
              <a:ext cx="0" cy="0"/>
            </a:xfrm>
            <a:prstGeom prst="rect">
              <a:avLst/>
            </a:prstGeom>
          </xdr:spPr>
        </xdr:sp>
        <xdr:clientData fPrintsWithSheet="0"/>
      </xdr:twoCellAnchor>
    </mc:Choice>
    <mc:Fallback/>
  </mc:AlternateContent>
  <xdr:twoCellAnchor editAs="absolute">
    <xdr:from>
      <xdr:col>0</xdr:col>
      <xdr:colOff>0</xdr:colOff>
      <xdr:row>0</xdr:row>
      <xdr:rowOff>0</xdr:rowOff>
    </xdr:from>
    <xdr:to>
      <xdr:col>2</xdr:col>
      <xdr:colOff>158115</xdr:colOff>
      <xdr:row>0</xdr:row>
      <xdr:rowOff>156518</xdr:rowOff>
    </xdr:to>
    <xdr:sp macro="" textlink="">
      <xdr:nvSpPr>
        <xdr:cNvPr id="7" name="TextBox 6">
          <a:hlinkClick xmlns:r="http://schemas.openxmlformats.org/officeDocument/2006/relationships" r:id="rId2"/>
        </xdr:cNvPr>
        <xdr:cNvSpPr txBox="1"/>
      </xdr:nvSpPr>
      <xdr:spPr>
        <a:xfrm>
          <a:off x="0" y="0"/>
          <a:ext cx="1920240" cy="156518"/>
        </a:xfrm>
        <a:prstGeom prst="rect">
          <a:avLst/>
        </a:prstGeom>
        <a:solidFill>
          <a:schemeClr val="bg1"/>
        </a:solidFill>
        <a:ln w="9525" cmpd="sng">
          <a:noFill/>
        </a:ln>
        <a:effectLst/>
      </xdr:spPr>
      <xdr:txBody>
        <a:bodyPr vertOverflow="overflow" horzOverflow="overflow" wrap="square" lIns="0" tIns="0" rIns="0" bIns="0" rtlCol="0" anchor="ctr">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sng" strike="noStrike" kern="0" cap="none" spc="0" normalizeH="0" baseline="0" noProof="0">
              <a:ln>
                <a:noFill/>
              </a:ln>
              <a:solidFill>
                <a:srgbClr val="0000FF"/>
              </a:solidFill>
              <a:effectLst/>
              <a:uLnTx/>
              <a:uFillTx/>
              <a:latin typeface="+mn-lt"/>
              <a:ea typeface="+mn-ea"/>
              <a:cs typeface="+mn-cs"/>
            </a:rPr>
            <a:t>Click here to return to "Door Styles"</a:t>
          </a:r>
          <a:endParaRPr kumimoji="0" lang="en-US" sz="10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fPrintsWithSheet="0"/>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323850</xdr:colOff>
      <xdr:row>1</xdr:row>
      <xdr:rowOff>82772</xdr:rowOff>
    </xdr:to>
    <xdr:pic>
      <xdr:nvPicPr>
        <xdr:cNvPr id="6" name="Picture 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1000" y="0"/>
          <a:ext cx="1371600" cy="520922"/>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123825</xdr:colOff>
          <xdr:row>172</xdr:row>
          <xdr:rowOff>66675</xdr:rowOff>
        </xdr:from>
        <xdr:to>
          <xdr:col>0</xdr:col>
          <xdr:colOff>304800</xdr:colOff>
          <xdr:row>173</xdr:row>
          <xdr:rowOff>0</xdr:rowOff>
        </xdr:to>
        <xdr:sp macro="" textlink="">
          <xdr:nvSpPr>
            <xdr:cNvPr id="80897" name="Check Box 1" hidden="1">
              <a:extLst>
                <a:ext uri="{63B3BB69-23CF-44E3-9099-C40C66FF867C}">
                  <a14:compatExt spid="_x0000_s80897"/>
                </a:ext>
              </a:extLst>
            </xdr:cNvPr>
            <xdr:cNvSpPr/>
          </xdr:nvSpPr>
          <xdr:spPr>
            <a:xfrm>
              <a:off x="0" y="0"/>
              <a:ext cx="0" cy="0"/>
            </a:xfrm>
            <a:prstGeom prst="rect">
              <a:avLst/>
            </a:prstGeom>
          </xdr:spPr>
        </xdr:sp>
        <xdr:clientData fLocksWithSheet="0"/>
      </xdr:twoCellAnchor>
    </mc:Choice>
    <mc:Fallback/>
  </mc:AlternateContent>
  <xdr:twoCellAnchor editAs="absolute">
    <xdr:from>
      <xdr:col>0</xdr:col>
      <xdr:colOff>0</xdr:colOff>
      <xdr:row>0</xdr:row>
      <xdr:rowOff>0</xdr:rowOff>
    </xdr:from>
    <xdr:to>
      <xdr:col>2</xdr:col>
      <xdr:colOff>491490</xdr:colOff>
      <xdr:row>0</xdr:row>
      <xdr:rowOff>156518</xdr:rowOff>
    </xdr:to>
    <xdr:sp macro="" textlink="">
      <xdr:nvSpPr>
        <xdr:cNvPr id="5" name="TextBox 4">
          <a:hlinkClick xmlns:r="http://schemas.openxmlformats.org/officeDocument/2006/relationships" r:id="rId2"/>
        </xdr:cNvPr>
        <xdr:cNvSpPr txBox="1"/>
      </xdr:nvSpPr>
      <xdr:spPr>
        <a:xfrm>
          <a:off x="0" y="0"/>
          <a:ext cx="1920240" cy="156518"/>
        </a:xfrm>
        <a:prstGeom prst="rect">
          <a:avLst/>
        </a:prstGeom>
        <a:solidFill>
          <a:schemeClr val="bg1"/>
        </a:solidFill>
        <a:ln w="9525" cmpd="sng">
          <a:noFill/>
        </a:ln>
        <a:effectLst/>
      </xdr:spPr>
      <xdr:txBody>
        <a:bodyPr vertOverflow="overflow" horzOverflow="overflow" wrap="square" lIns="0" tIns="0" rIns="0" bIns="0" rtlCol="0" anchor="ctr">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sng" strike="noStrike" kern="0" cap="none" spc="0" normalizeH="0" baseline="0" noProof="0">
              <a:ln>
                <a:noFill/>
              </a:ln>
              <a:solidFill>
                <a:srgbClr val="0000FF"/>
              </a:solidFill>
              <a:effectLst/>
              <a:uLnTx/>
              <a:uFillTx/>
              <a:latin typeface="+mn-lt"/>
              <a:ea typeface="+mn-ea"/>
              <a:cs typeface="+mn-cs"/>
            </a:rPr>
            <a:t>Click here to return to "Door Styles"</a:t>
          </a:r>
          <a:endParaRPr kumimoji="0" lang="en-US" sz="10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fPrintsWithSheet="0"/>
  </xdr:twoCellAnchor>
  <mc:AlternateContent xmlns:mc="http://schemas.openxmlformats.org/markup-compatibility/2006">
    <mc:Choice xmlns:a14="http://schemas.microsoft.com/office/drawing/2010/main" Requires="a14">
      <xdr:twoCellAnchor editAs="oneCell">
        <xdr:from>
          <xdr:col>3</xdr:col>
          <xdr:colOff>133350</xdr:colOff>
          <xdr:row>0</xdr:row>
          <xdr:rowOff>0</xdr:rowOff>
        </xdr:from>
        <xdr:to>
          <xdr:col>5</xdr:col>
          <xdr:colOff>95250</xdr:colOff>
          <xdr:row>1</xdr:row>
          <xdr:rowOff>95250</xdr:rowOff>
        </xdr:to>
        <xdr:sp macro="" textlink="">
          <xdr:nvSpPr>
            <xdr:cNvPr id="80903" name="List Box 7" hidden="1">
              <a:extLst>
                <a:ext uri="{63B3BB69-23CF-44E3-9099-C40C66FF867C}">
                  <a14:compatExt spid="_x0000_s80903"/>
                </a:ext>
              </a:extLst>
            </xdr:cNvPr>
            <xdr:cNvSpPr/>
          </xdr:nvSpPr>
          <xdr:spPr>
            <a:xfrm>
              <a:off x="0" y="0"/>
              <a:ext cx="0" cy="0"/>
            </a:xfrm>
            <a:prstGeom prst="rect">
              <a:avLst/>
            </a:prstGeom>
          </xdr:spPr>
        </xdr:sp>
        <xdr:clientData fPrintsWithSheet="0"/>
      </xdr:twoCellAnchor>
    </mc:Choice>
    <mc:Fallback/>
  </mc:AlternateContent>
  <xdr:twoCellAnchor editAs="absolute">
    <xdr:from>
      <xdr:col>2</xdr:col>
      <xdr:colOff>4514850</xdr:colOff>
      <xdr:row>1</xdr:row>
      <xdr:rowOff>123825</xdr:rowOff>
    </xdr:from>
    <xdr:to>
      <xdr:col>5</xdr:col>
      <xdr:colOff>85724</xdr:colOff>
      <xdr:row>2</xdr:row>
      <xdr:rowOff>9525</xdr:rowOff>
    </xdr:to>
    <xdr:sp macro="" textlink="">
      <xdr:nvSpPr>
        <xdr:cNvPr id="7" name="TextBox 6"/>
        <xdr:cNvSpPr txBox="1"/>
      </xdr:nvSpPr>
      <xdr:spPr>
        <a:xfrm>
          <a:off x="5943600" y="561975"/>
          <a:ext cx="2181224" cy="200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en-US" sz="1000" b="0" baseline="0">
              <a:solidFill>
                <a:srgbClr val="FF0000"/>
              </a:solidFill>
            </a:rPr>
            <a:t>Items marked "N/A" may be out of stock.</a:t>
          </a:r>
        </a:p>
      </xdr:txBody>
    </xdr:sp>
    <xdr:clientData fPrintsWithSheet="0"/>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390525</xdr:colOff>
      <xdr:row>1</xdr:row>
      <xdr:rowOff>82772</xdr:rowOff>
    </xdr:to>
    <xdr:pic>
      <xdr:nvPicPr>
        <xdr:cNvPr id="6" name="Picture 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1000" y="0"/>
          <a:ext cx="1371600" cy="520922"/>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114300</xdr:colOff>
          <xdr:row>202</xdr:row>
          <xdr:rowOff>66675</xdr:rowOff>
        </xdr:from>
        <xdr:to>
          <xdr:col>0</xdr:col>
          <xdr:colOff>295275</xdr:colOff>
          <xdr:row>203</xdr:row>
          <xdr:rowOff>0</xdr:rowOff>
        </xdr:to>
        <xdr:sp macro="" textlink="">
          <xdr:nvSpPr>
            <xdr:cNvPr id="67587" name="Check Box 3" hidden="1">
              <a:extLst>
                <a:ext uri="{63B3BB69-23CF-44E3-9099-C40C66FF867C}">
                  <a14:compatExt spid="_x0000_s67587"/>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5038725</xdr:colOff>
          <xdr:row>0</xdr:row>
          <xdr:rowOff>0</xdr:rowOff>
        </xdr:from>
        <xdr:to>
          <xdr:col>5</xdr:col>
          <xdr:colOff>95250</xdr:colOff>
          <xdr:row>0</xdr:row>
          <xdr:rowOff>219075</xdr:rowOff>
        </xdr:to>
        <xdr:sp macro="" textlink="">
          <xdr:nvSpPr>
            <xdr:cNvPr id="67589" name="Drop Down 5" hidden="1">
              <a:extLst>
                <a:ext uri="{63B3BB69-23CF-44E3-9099-C40C66FF867C}">
                  <a14:compatExt spid="_x0000_s67589"/>
                </a:ext>
              </a:extLst>
            </xdr:cNvPr>
            <xdr:cNvSpPr/>
          </xdr:nvSpPr>
          <xdr:spPr>
            <a:xfrm>
              <a:off x="0" y="0"/>
              <a:ext cx="0" cy="0"/>
            </a:xfrm>
            <a:prstGeom prst="rect">
              <a:avLst/>
            </a:prstGeom>
          </xdr:spPr>
        </xdr:sp>
        <xdr:clientData fPrintsWithSheet="0"/>
      </xdr:twoCellAnchor>
    </mc:Choice>
    <mc:Fallback/>
  </mc:AlternateContent>
  <xdr:twoCellAnchor editAs="absolute">
    <xdr:from>
      <xdr:col>3</xdr:col>
      <xdr:colOff>19050</xdr:colOff>
      <xdr:row>0</xdr:row>
      <xdr:rowOff>238125</xdr:rowOff>
    </xdr:from>
    <xdr:to>
      <xdr:col>5</xdr:col>
      <xdr:colOff>106680</xdr:colOff>
      <xdr:row>2</xdr:row>
      <xdr:rowOff>9525</xdr:rowOff>
    </xdr:to>
    <xdr:sp macro="" textlink="">
      <xdr:nvSpPr>
        <xdr:cNvPr id="7" name="TextBox 6"/>
        <xdr:cNvSpPr txBox="1"/>
      </xdr:nvSpPr>
      <xdr:spPr>
        <a:xfrm>
          <a:off x="6429375" y="238125"/>
          <a:ext cx="1716405" cy="523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en-US" sz="1100" b="1" baseline="0">
              <a:solidFill>
                <a:srgbClr val="FF0000"/>
              </a:solidFill>
            </a:rPr>
            <a:t>Click the box above and select a door style from the drop-down list.</a:t>
          </a:r>
        </a:p>
      </xdr:txBody>
    </xdr:sp>
    <xdr:clientData fPrintsWithSheet="0"/>
  </xdr:twoCellAnchor>
  <xdr:twoCellAnchor editAs="absolute">
    <xdr:from>
      <xdr:col>0</xdr:col>
      <xdr:colOff>0</xdr:colOff>
      <xdr:row>0</xdr:row>
      <xdr:rowOff>0</xdr:rowOff>
    </xdr:from>
    <xdr:to>
      <xdr:col>2</xdr:col>
      <xdr:colOff>558165</xdr:colOff>
      <xdr:row>0</xdr:row>
      <xdr:rowOff>156518</xdr:rowOff>
    </xdr:to>
    <xdr:sp macro="" textlink="">
      <xdr:nvSpPr>
        <xdr:cNvPr id="8" name="TextBox 7">
          <a:hlinkClick xmlns:r="http://schemas.openxmlformats.org/officeDocument/2006/relationships" r:id="rId2"/>
        </xdr:cNvPr>
        <xdr:cNvSpPr txBox="1"/>
      </xdr:nvSpPr>
      <xdr:spPr>
        <a:xfrm>
          <a:off x="0" y="0"/>
          <a:ext cx="1920240" cy="156518"/>
        </a:xfrm>
        <a:prstGeom prst="rect">
          <a:avLst/>
        </a:prstGeom>
        <a:solidFill>
          <a:schemeClr val="bg1"/>
        </a:solidFill>
        <a:ln w="9525" cmpd="sng">
          <a:noFill/>
        </a:ln>
        <a:effectLst/>
      </xdr:spPr>
      <xdr:txBody>
        <a:bodyPr vertOverflow="overflow" horzOverflow="overflow" wrap="square" lIns="0" tIns="0" rIns="0" bIns="0" rtlCol="0" anchor="ctr">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sng" strike="noStrike" kern="0" cap="none" spc="0" normalizeH="0" baseline="0" noProof="0">
              <a:ln>
                <a:noFill/>
              </a:ln>
              <a:solidFill>
                <a:srgbClr val="0000FF"/>
              </a:solidFill>
              <a:effectLst/>
              <a:uLnTx/>
              <a:uFillTx/>
              <a:latin typeface="+mn-lt"/>
              <a:ea typeface="+mn-ea"/>
              <a:cs typeface="+mn-cs"/>
            </a:rPr>
            <a:t>Click here to return to "Door Styles"</a:t>
          </a:r>
          <a:endParaRPr kumimoji="0" lang="en-US" sz="10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fPrintsWithSheet="0"/>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523875</xdr:colOff>
      <xdr:row>1</xdr:row>
      <xdr:rowOff>82772</xdr:rowOff>
    </xdr:to>
    <xdr:pic>
      <xdr:nvPicPr>
        <xdr:cNvPr id="6" name="Picture 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1000" y="0"/>
          <a:ext cx="1371600" cy="520922"/>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104775</xdr:colOff>
          <xdr:row>218</xdr:row>
          <xdr:rowOff>66675</xdr:rowOff>
        </xdr:from>
        <xdr:to>
          <xdr:col>0</xdr:col>
          <xdr:colOff>285750</xdr:colOff>
          <xdr:row>219</xdr:row>
          <xdr:rowOff>0</xdr:rowOff>
        </xdr:to>
        <xdr:sp macro="" textlink="">
          <xdr:nvSpPr>
            <xdr:cNvPr id="73733" name="Check Box 5" hidden="1">
              <a:extLst>
                <a:ext uri="{63B3BB69-23CF-44E3-9099-C40C66FF867C}">
                  <a14:compatExt spid="_x0000_s7373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5172075</xdr:colOff>
          <xdr:row>0</xdr:row>
          <xdr:rowOff>0</xdr:rowOff>
        </xdr:from>
        <xdr:to>
          <xdr:col>5</xdr:col>
          <xdr:colOff>95250</xdr:colOff>
          <xdr:row>0</xdr:row>
          <xdr:rowOff>219075</xdr:rowOff>
        </xdr:to>
        <xdr:sp macro="" textlink="">
          <xdr:nvSpPr>
            <xdr:cNvPr id="73735" name="Drop Down 7" hidden="1">
              <a:extLst>
                <a:ext uri="{63B3BB69-23CF-44E3-9099-C40C66FF867C}">
                  <a14:compatExt spid="_x0000_s73735"/>
                </a:ext>
              </a:extLst>
            </xdr:cNvPr>
            <xdr:cNvSpPr/>
          </xdr:nvSpPr>
          <xdr:spPr>
            <a:xfrm>
              <a:off x="0" y="0"/>
              <a:ext cx="0" cy="0"/>
            </a:xfrm>
            <a:prstGeom prst="rect">
              <a:avLst/>
            </a:prstGeom>
          </xdr:spPr>
        </xdr:sp>
        <xdr:clientData fPrintsWithSheet="0"/>
      </xdr:twoCellAnchor>
    </mc:Choice>
    <mc:Fallback/>
  </mc:AlternateContent>
  <xdr:twoCellAnchor editAs="absolute">
    <xdr:from>
      <xdr:col>3</xdr:col>
      <xdr:colOff>19050</xdr:colOff>
      <xdr:row>0</xdr:row>
      <xdr:rowOff>247650</xdr:rowOff>
    </xdr:from>
    <xdr:to>
      <xdr:col>5</xdr:col>
      <xdr:colOff>106680</xdr:colOff>
      <xdr:row>2</xdr:row>
      <xdr:rowOff>19050</xdr:rowOff>
    </xdr:to>
    <xdr:sp macro="" textlink="">
      <xdr:nvSpPr>
        <xdr:cNvPr id="7" name="TextBox 6"/>
        <xdr:cNvSpPr txBox="1"/>
      </xdr:nvSpPr>
      <xdr:spPr>
        <a:xfrm>
          <a:off x="6429375" y="247650"/>
          <a:ext cx="1716405" cy="523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en-US" sz="1100" b="1" baseline="0">
              <a:solidFill>
                <a:srgbClr val="FF0000"/>
              </a:solidFill>
            </a:rPr>
            <a:t>Click the box above and select a door style from the drop-down list.</a:t>
          </a:r>
        </a:p>
      </xdr:txBody>
    </xdr:sp>
    <xdr:clientData fPrintsWithSheet="0"/>
  </xdr:twoCellAnchor>
  <xdr:twoCellAnchor editAs="absolute">
    <xdr:from>
      <xdr:col>0</xdr:col>
      <xdr:colOff>0</xdr:colOff>
      <xdr:row>0</xdr:row>
      <xdr:rowOff>0</xdr:rowOff>
    </xdr:from>
    <xdr:to>
      <xdr:col>2</xdr:col>
      <xdr:colOff>691515</xdr:colOff>
      <xdr:row>0</xdr:row>
      <xdr:rowOff>156518</xdr:rowOff>
    </xdr:to>
    <xdr:sp macro="" textlink="">
      <xdr:nvSpPr>
        <xdr:cNvPr id="8" name="TextBox 7">
          <a:hlinkClick xmlns:r="http://schemas.openxmlformats.org/officeDocument/2006/relationships" r:id="rId2"/>
        </xdr:cNvPr>
        <xdr:cNvSpPr txBox="1"/>
      </xdr:nvSpPr>
      <xdr:spPr>
        <a:xfrm>
          <a:off x="0" y="0"/>
          <a:ext cx="1920240" cy="156518"/>
        </a:xfrm>
        <a:prstGeom prst="rect">
          <a:avLst/>
        </a:prstGeom>
        <a:solidFill>
          <a:schemeClr val="bg1"/>
        </a:solidFill>
        <a:ln w="9525" cmpd="sng">
          <a:noFill/>
        </a:ln>
        <a:effectLst/>
      </xdr:spPr>
      <xdr:txBody>
        <a:bodyPr vertOverflow="overflow" horzOverflow="overflow" wrap="square" lIns="0" tIns="0" rIns="0" bIns="0" rtlCol="0" anchor="ctr">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sng" strike="noStrike" kern="0" cap="none" spc="0" normalizeH="0" baseline="0" noProof="0">
              <a:ln>
                <a:noFill/>
              </a:ln>
              <a:solidFill>
                <a:srgbClr val="0000FF"/>
              </a:solidFill>
              <a:effectLst/>
              <a:uLnTx/>
              <a:uFillTx/>
              <a:latin typeface="+mn-lt"/>
              <a:ea typeface="+mn-ea"/>
              <a:cs typeface="+mn-cs"/>
            </a:rPr>
            <a:t>Click here to return to "Door Styles"</a:t>
          </a:r>
          <a:endParaRPr kumimoji="0" lang="en-US" sz="10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fPrintsWithSheet="0"/>
  </xdr:twoCellAnchor>
</xdr:wsDr>
</file>

<file path=xl/drawings/drawing1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1371600</xdr:colOff>
      <xdr:row>1</xdr:row>
      <xdr:rowOff>82772</xdr:rowOff>
    </xdr:to>
    <xdr:pic>
      <xdr:nvPicPr>
        <xdr:cNvPr id="6" name="Picture 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1000" y="0"/>
          <a:ext cx="1371600" cy="520922"/>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104775</xdr:colOff>
          <xdr:row>284</xdr:row>
          <xdr:rowOff>57150</xdr:rowOff>
        </xdr:from>
        <xdr:to>
          <xdr:col>0</xdr:col>
          <xdr:colOff>285750</xdr:colOff>
          <xdr:row>284</xdr:row>
          <xdr:rowOff>238125</xdr:rowOff>
        </xdr:to>
        <xdr:sp macro="" textlink="">
          <xdr:nvSpPr>
            <xdr:cNvPr id="3082" name="Check Box 10" hidden="1">
              <a:extLst>
                <a:ext uri="{63B3BB69-23CF-44E3-9099-C40C66FF867C}">
                  <a14:compatExt spid="_x0000_s308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0</xdr:row>
          <xdr:rowOff>0</xdr:rowOff>
        </xdr:from>
        <xdr:to>
          <xdr:col>5</xdr:col>
          <xdr:colOff>95250</xdr:colOff>
          <xdr:row>0</xdr:row>
          <xdr:rowOff>419100</xdr:rowOff>
        </xdr:to>
        <xdr:sp macro="" textlink="">
          <xdr:nvSpPr>
            <xdr:cNvPr id="3107" name="List Box 35" hidden="1">
              <a:extLst>
                <a:ext uri="{63B3BB69-23CF-44E3-9099-C40C66FF867C}">
                  <a14:compatExt spid="_x0000_s3107"/>
                </a:ext>
              </a:extLst>
            </xdr:cNvPr>
            <xdr:cNvSpPr/>
          </xdr:nvSpPr>
          <xdr:spPr>
            <a:xfrm>
              <a:off x="0" y="0"/>
              <a:ext cx="0" cy="0"/>
            </a:xfrm>
            <a:prstGeom prst="rect">
              <a:avLst/>
            </a:prstGeom>
          </xdr:spPr>
        </xdr:sp>
        <xdr:clientData fPrintsWithSheet="0"/>
      </xdr:twoCellAnchor>
    </mc:Choice>
    <mc:Fallback/>
  </mc:AlternateContent>
  <xdr:twoCellAnchor editAs="absolute">
    <xdr:from>
      <xdr:col>0</xdr:col>
      <xdr:colOff>0</xdr:colOff>
      <xdr:row>0</xdr:row>
      <xdr:rowOff>0</xdr:rowOff>
    </xdr:from>
    <xdr:to>
      <xdr:col>2</xdr:col>
      <xdr:colOff>158115</xdr:colOff>
      <xdr:row>0</xdr:row>
      <xdr:rowOff>156518</xdr:rowOff>
    </xdr:to>
    <xdr:sp macro="" textlink="">
      <xdr:nvSpPr>
        <xdr:cNvPr id="9" name="TextBox 8">
          <a:hlinkClick xmlns:r="http://schemas.openxmlformats.org/officeDocument/2006/relationships" r:id="rId2"/>
        </xdr:cNvPr>
        <xdr:cNvSpPr txBox="1"/>
      </xdr:nvSpPr>
      <xdr:spPr>
        <a:xfrm>
          <a:off x="0" y="0"/>
          <a:ext cx="1920240" cy="156518"/>
        </a:xfrm>
        <a:prstGeom prst="rect">
          <a:avLst/>
        </a:prstGeom>
        <a:solidFill>
          <a:schemeClr val="bg1"/>
        </a:solidFill>
        <a:ln w="9525" cmpd="sng">
          <a:noFill/>
        </a:ln>
        <a:effectLst/>
      </xdr:spPr>
      <xdr:txBody>
        <a:bodyPr vertOverflow="overflow" horzOverflow="overflow" wrap="square" lIns="0" tIns="0" rIns="0" bIns="0" rtlCol="0" anchor="ctr">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sng" strike="noStrike" kern="0" cap="none" spc="0" normalizeH="0" baseline="0" noProof="0">
              <a:ln>
                <a:noFill/>
              </a:ln>
              <a:solidFill>
                <a:srgbClr val="0000FF"/>
              </a:solidFill>
              <a:effectLst/>
              <a:uLnTx/>
              <a:uFillTx/>
              <a:latin typeface="+mn-lt"/>
              <a:ea typeface="+mn-ea"/>
              <a:cs typeface="+mn-cs"/>
            </a:rPr>
            <a:t>Click here to return to "Door Styles"</a:t>
          </a:r>
          <a:endParaRPr kumimoji="0" lang="en-US" sz="10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fPrintsWithSheet="0"/>
  </xdr:twoCellAnchor>
  <xdr:twoCellAnchor editAs="absolute">
    <xdr:from>
      <xdr:col>2</xdr:col>
      <xdr:colOff>3705225</xdr:colOff>
      <xdr:row>1</xdr:row>
      <xdr:rowOff>19049</xdr:rowOff>
    </xdr:from>
    <xdr:to>
      <xdr:col>5</xdr:col>
      <xdr:colOff>112396</xdr:colOff>
      <xdr:row>2</xdr:row>
      <xdr:rowOff>47625</xdr:rowOff>
    </xdr:to>
    <xdr:sp macro="" textlink="">
      <xdr:nvSpPr>
        <xdr:cNvPr id="8" name="TextBox 7"/>
        <xdr:cNvSpPr txBox="1"/>
      </xdr:nvSpPr>
      <xdr:spPr>
        <a:xfrm>
          <a:off x="5467350" y="457199"/>
          <a:ext cx="2684146" cy="3429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en-US" sz="990" b="0" baseline="0">
              <a:solidFill>
                <a:srgbClr val="FF0000"/>
              </a:solidFill>
              <a:latin typeface="+mn-lt"/>
              <a:cs typeface="Arabic Typesetting" panose="03020402040406030203" pitchFamily="66" charset="-78"/>
            </a:rPr>
            <a:t>This affiliate currently has stock issues.  Please submit orders ahead of finalizing with customers.</a:t>
          </a:r>
        </a:p>
        <a:p>
          <a:pPr algn="ctr"/>
          <a:r>
            <a:rPr lang="en-US" sz="990" b="0" baseline="0">
              <a:solidFill>
                <a:srgbClr val="FF0000"/>
              </a:solidFill>
              <a:latin typeface="+mn-lt"/>
              <a:cs typeface="Arabic Typesetting" panose="03020402040406030203" pitchFamily="66" charset="-78"/>
            </a:rPr>
            <a:t>Shaker Saddle exterior has a natural exterior finish;  Charleston Chocolate Glaze </a:t>
          </a:r>
          <a:r>
            <a:rPr lang="en-US" sz="990" b="0" baseline="0">
              <a:solidFill>
                <a:srgbClr val="FF0000"/>
              </a:solidFill>
              <a:effectLst/>
              <a:latin typeface="+mn-lt"/>
              <a:ea typeface="+mn-ea"/>
              <a:cs typeface="+mn-cs"/>
            </a:rPr>
            <a:t>exterior </a:t>
          </a:r>
          <a:r>
            <a:rPr lang="en-US" sz="990" b="0" baseline="0">
              <a:solidFill>
                <a:srgbClr val="FF0000"/>
              </a:solidFill>
              <a:latin typeface="+mn-lt"/>
              <a:cs typeface="Arabic Typesetting" panose="03020402040406030203" pitchFamily="66" charset="-78"/>
            </a:rPr>
            <a:t>matches the door.</a:t>
          </a:r>
        </a:p>
      </xdr:txBody>
    </xdr:sp>
    <xdr:clientData fPrintsWithSheet="0"/>
  </xdr:twoCellAnchor>
</xdr:wsDr>
</file>

<file path=xl/drawings/drawing1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1371600</xdr:colOff>
      <xdr:row>1</xdr:row>
      <xdr:rowOff>82772</xdr:rowOff>
    </xdr:to>
    <xdr:pic>
      <xdr:nvPicPr>
        <xdr:cNvPr id="5" name="Picture 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1000" y="0"/>
          <a:ext cx="1371600" cy="520922"/>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95250</xdr:colOff>
          <xdr:row>183</xdr:row>
          <xdr:rowOff>66675</xdr:rowOff>
        </xdr:from>
        <xdr:to>
          <xdr:col>0</xdr:col>
          <xdr:colOff>276225</xdr:colOff>
          <xdr:row>184</xdr:row>
          <xdr:rowOff>0</xdr:rowOff>
        </xdr:to>
        <xdr:sp macro="" textlink="">
          <xdr:nvSpPr>
            <xdr:cNvPr id="4104" name="Check Box 8" hidden="1">
              <a:extLst>
                <a:ext uri="{63B3BB69-23CF-44E3-9099-C40C66FF867C}">
                  <a14:compatExt spid="_x0000_s410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333375</xdr:colOff>
          <xdr:row>0</xdr:row>
          <xdr:rowOff>0</xdr:rowOff>
        </xdr:from>
        <xdr:to>
          <xdr:col>5</xdr:col>
          <xdr:colOff>95250</xdr:colOff>
          <xdr:row>0</xdr:row>
          <xdr:rowOff>390525</xdr:rowOff>
        </xdr:to>
        <xdr:sp macro="" textlink="">
          <xdr:nvSpPr>
            <xdr:cNvPr id="4127" name="List Box 31" hidden="1">
              <a:extLst>
                <a:ext uri="{63B3BB69-23CF-44E3-9099-C40C66FF867C}">
                  <a14:compatExt spid="_x0000_s4127"/>
                </a:ext>
              </a:extLst>
            </xdr:cNvPr>
            <xdr:cNvSpPr/>
          </xdr:nvSpPr>
          <xdr:spPr>
            <a:xfrm>
              <a:off x="0" y="0"/>
              <a:ext cx="0" cy="0"/>
            </a:xfrm>
            <a:prstGeom prst="rect">
              <a:avLst/>
            </a:prstGeom>
          </xdr:spPr>
        </xdr:sp>
        <xdr:clientData fPrintsWithSheet="0"/>
      </xdr:twoCellAnchor>
    </mc:Choice>
    <mc:Fallback/>
  </mc:AlternateContent>
  <xdr:twoCellAnchor editAs="absolute">
    <xdr:from>
      <xdr:col>0</xdr:col>
      <xdr:colOff>0</xdr:colOff>
      <xdr:row>0</xdr:row>
      <xdr:rowOff>0</xdr:rowOff>
    </xdr:from>
    <xdr:to>
      <xdr:col>2</xdr:col>
      <xdr:colOff>158115</xdr:colOff>
      <xdr:row>0</xdr:row>
      <xdr:rowOff>156518</xdr:rowOff>
    </xdr:to>
    <xdr:sp macro="" textlink="">
      <xdr:nvSpPr>
        <xdr:cNvPr id="8" name="TextBox 7">
          <a:hlinkClick xmlns:r="http://schemas.openxmlformats.org/officeDocument/2006/relationships" r:id="rId2"/>
        </xdr:cNvPr>
        <xdr:cNvSpPr txBox="1"/>
      </xdr:nvSpPr>
      <xdr:spPr>
        <a:xfrm>
          <a:off x="0" y="0"/>
          <a:ext cx="1920240" cy="156518"/>
        </a:xfrm>
        <a:prstGeom prst="rect">
          <a:avLst/>
        </a:prstGeom>
        <a:solidFill>
          <a:schemeClr val="bg1"/>
        </a:solidFill>
        <a:ln w="9525" cmpd="sng">
          <a:noFill/>
        </a:ln>
        <a:effectLst/>
      </xdr:spPr>
      <xdr:txBody>
        <a:bodyPr vertOverflow="overflow" horzOverflow="overflow" wrap="square" lIns="0" tIns="0" rIns="0" bIns="0" rtlCol="0" anchor="ctr">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sng" strike="noStrike" kern="0" cap="none" spc="0" normalizeH="0" baseline="0" noProof="0">
              <a:ln>
                <a:noFill/>
              </a:ln>
              <a:solidFill>
                <a:srgbClr val="0000FF"/>
              </a:solidFill>
              <a:effectLst/>
              <a:uLnTx/>
              <a:uFillTx/>
              <a:latin typeface="+mn-lt"/>
              <a:ea typeface="+mn-ea"/>
              <a:cs typeface="+mn-cs"/>
            </a:rPr>
            <a:t>Click here to return to "Door Styles"</a:t>
          </a:r>
          <a:endParaRPr kumimoji="0" lang="en-US" sz="10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fPrintsWithSheet="0"/>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http://tuscaloosacabinetgroup.com/Specs.pdf"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comments" Target="../comments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5.bin"/><Relationship Id="rId6" Type="http://schemas.openxmlformats.org/officeDocument/2006/relationships/comments" Target="../comments4.xml"/><Relationship Id="rId5" Type="http://schemas.openxmlformats.org/officeDocument/2006/relationships/ctrlProp" Target="../ctrlProps/ctrlProp3.xml"/><Relationship Id="rId4" Type="http://schemas.openxmlformats.org/officeDocument/2006/relationships/ctrlProp" Target="../ctrlProps/ctrlProp2.xml"/></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4.xml"/><Relationship Id="rId1" Type="http://schemas.openxmlformats.org/officeDocument/2006/relationships/printerSettings" Target="../printerSettings/printerSettings7.bin"/><Relationship Id="rId6" Type="http://schemas.openxmlformats.org/officeDocument/2006/relationships/comments" Target="../comments6.xml"/><Relationship Id="rId5" Type="http://schemas.openxmlformats.org/officeDocument/2006/relationships/ctrlProp" Target="../ctrlProps/ctrlProp5.xml"/><Relationship Id="rId4" Type="http://schemas.openxmlformats.org/officeDocument/2006/relationships/ctrlProp" Target="../ctrlProps/ctrlProp4.xml"/></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5.xml"/><Relationship Id="rId1" Type="http://schemas.openxmlformats.org/officeDocument/2006/relationships/printerSettings" Target="../printerSettings/printerSettings9.bin"/><Relationship Id="rId6" Type="http://schemas.openxmlformats.org/officeDocument/2006/relationships/comments" Target="../comments8.xml"/><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6.xml"/><Relationship Id="rId1" Type="http://schemas.openxmlformats.org/officeDocument/2006/relationships/printerSettings" Target="../printerSettings/printerSettings11.bin"/><Relationship Id="rId6" Type="http://schemas.openxmlformats.org/officeDocument/2006/relationships/comments" Target="../comments10.xml"/><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7.xml"/><Relationship Id="rId1" Type="http://schemas.openxmlformats.org/officeDocument/2006/relationships/printerSettings" Target="../printerSettings/printerSettings12.bin"/><Relationship Id="rId6" Type="http://schemas.openxmlformats.org/officeDocument/2006/relationships/comments" Target="../comments11.xml"/><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_rels/sheet14.xml.rels><?xml version="1.0" encoding="UTF-8" standalone="yes"?>
<Relationships xmlns="http://schemas.openxmlformats.org/package/2006/relationships"><Relationship Id="rId2" Type="http://schemas.openxmlformats.org/officeDocument/2006/relationships/comments" Target="../comments12.xml"/><Relationship Id="rId1" Type="http://schemas.openxmlformats.org/officeDocument/2006/relationships/vmlDrawing" Target="../drawings/vmlDrawing12.v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8.xml"/><Relationship Id="rId1" Type="http://schemas.openxmlformats.org/officeDocument/2006/relationships/printerSettings" Target="../printerSettings/printerSettings13.bin"/><Relationship Id="rId6" Type="http://schemas.openxmlformats.org/officeDocument/2006/relationships/comments" Target="../comments13.xml"/><Relationship Id="rId5" Type="http://schemas.openxmlformats.org/officeDocument/2006/relationships/ctrlProp" Target="../ctrlProps/ctrlProp13.xml"/><Relationship Id="rId4" Type="http://schemas.openxmlformats.org/officeDocument/2006/relationships/ctrlProp" Target="../ctrlProps/ctrlProp12.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9.xml"/><Relationship Id="rId1" Type="http://schemas.openxmlformats.org/officeDocument/2006/relationships/printerSettings" Target="../printerSettings/printerSettings15.bin"/><Relationship Id="rId6" Type="http://schemas.openxmlformats.org/officeDocument/2006/relationships/comments" Target="../comments15.xml"/><Relationship Id="rId5" Type="http://schemas.openxmlformats.org/officeDocument/2006/relationships/ctrlProp" Target="../ctrlProps/ctrlProp15.xml"/><Relationship Id="rId4" Type="http://schemas.openxmlformats.org/officeDocument/2006/relationships/ctrlProp" Target="../ctrlProps/ctrlProp14.xml"/></Relationships>
</file>

<file path=xl/worksheets/_rels/sheet18.xml.rels><?xml version="1.0" encoding="UTF-8" standalone="yes"?>
<Relationships xmlns="http://schemas.openxmlformats.org/package/2006/relationships"><Relationship Id="rId2" Type="http://schemas.openxmlformats.org/officeDocument/2006/relationships/comments" Target="../comments16.xml"/><Relationship Id="rId1" Type="http://schemas.openxmlformats.org/officeDocument/2006/relationships/vmlDrawing" Target="../drawings/vmlDrawing16.v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0.xml"/><Relationship Id="rId1" Type="http://schemas.openxmlformats.org/officeDocument/2006/relationships/printerSettings" Target="../printerSettings/printerSettings16.bin"/><Relationship Id="rId6" Type="http://schemas.openxmlformats.org/officeDocument/2006/relationships/comments" Target="../comments17.xml"/><Relationship Id="rId5" Type="http://schemas.openxmlformats.org/officeDocument/2006/relationships/ctrlProp" Target="../ctrlProps/ctrlProp17.xml"/><Relationship Id="rId4" Type="http://schemas.openxmlformats.org/officeDocument/2006/relationships/ctrlProp" Target="../ctrlProps/ctrlProp16.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11.xml"/><Relationship Id="rId1" Type="http://schemas.openxmlformats.org/officeDocument/2006/relationships/printerSettings" Target="../printerSettings/printerSettings17.bin"/><Relationship Id="rId6" Type="http://schemas.openxmlformats.org/officeDocument/2006/relationships/comments" Target="../comments18.xml"/><Relationship Id="rId5" Type="http://schemas.openxmlformats.org/officeDocument/2006/relationships/ctrlProp" Target="../ctrlProps/ctrlProp19.xml"/><Relationship Id="rId4" Type="http://schemas.openxmlformats.org/officeDocument/2006/relationships/ctrlProp" Target="../ctrlProps/ctrlProp18.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19.xml"/><Relationship Id="rId1" Type="http://schemas.openxmlformats.org/officeDocument/2006/relationships/vmlDrawing" Target="../drawings/vmlDrawing19.v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12.xml"/><Relationship Id="rId1" Type="http://schemas.openxmlformats.org/officeDocument/2006/relationships/printerSettings" Target="../printerSettings/printerSettings18.bin"/><Relationship Id="rId6" Type="http://schemas.openxmlformats.org/officeDocument/2006/relationships/comments" Target="../comments20.xml"/><Relationship Id="rId5" Type="http://schemas.openxmlformats.org/officeDocument/2006/relationships/ctrlProp" Target="../ctrlProps/ctrlProp21.xml"/><Relationship Id="rId4" Type="http://schemas.openxmlformats.org/officeDocument/2006/relationships/ctrlProp" Target="../ctrlProps/ctrlProp20.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drawing" Target="../drawings/drawing13.xml"/><Relationship Id="rId1" Type="http://schemas.openxmlformats.org/officeDocument/2006/relationships/printerSettings" Target="../printerSettings/printerSettings20.bin"/><Relationship Id="rId6" Type="http://schemas.openxmlformats.org/officeDocument/2006/relationships/comments" Target="../comments22.xml"/><Relationship Id="rId5" Type="http://schemas.openxmlformats.org/officeDocument/2006/relationships/ctrlProp" Target="../ctrlProps/ctrlProp23.xml"/><Relationship Id="rId4" Type="http://schemas.openxmlformats.org/officeDocument/2006/relationships/ctrlProp" Target="../ctrlProps/ctrlProp22.xml"/></Relationships>
</file>

<file path=xl/worksheets/_rels/sheet26.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3.v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01">
    <pageSetUpPr fitToPage="1"/>
  </sheetPr>
  <dimension ref="A1:C32"/>
  <sheetViews>
    <sheetView showGridLines="0" showRowColHeaders="0" zoomScaleNormal="100" zoomScalePageLayoutView="85" workbookViewId="0">
      <selection activeCell="C9" sqref="C9"/>
    </sheetView>
  </sheetViews>
  <sheetFormatPr defaultColWidth="7.140625" defaultRowHeight="15" x14ac:dyDescent="0.25"/>
  <cols>
    <col min="1" max="1" width="1.7109375" customWidth="1"/>
    <col min="2" max="2" width="12.7109375" style="1" customWidth="1"/>
    <col min="3" max="3" width="101.7109375" style="1" customWidth="1"/>
    <col min="4" max="16384" width="7.140625" style="1"/>
  </cols>
  <sheetData>
    <row r="1" spans="2:3" ht="24.95" customHeight="1" x14ac:dyDescent="0.35">
      <c r="B1" s="403" t="str">
        <f>"Our "&amp;DWOFtype&amp;"-Direct Program"</f>
        <v>Our Dealer-Direct Program</v>
      </c>
      <c r="C1" s="403"/>
    </row>
    <row r="2" spans="2:3" ht="15" customHeight="1" x14ac:dyDescent="0.25">
      <c r="B2" s="404" t="s">
        <v>2612</v>
      </c>
      <c r="C2" s="404"/>
    </row>
    <row r="3" spans="2:3" ht="15" customHeight="1" x14ac:dyDescent="0.25">
      <c r="B3" s="405" t="s">
        <v>1388</v>
      </c>
      <c r="C3" s="405"/>
    </row>
    <row r="4" spans="2:3" ht="36.950000000000003" customHeight="1" x14ac:dyDescent="0.25">
      <c r="B4" s="406" t="s">
        <v>1387</v>
      </c>
      <c r="C4" s="406"/>
    </row>
    <row r="5" spans="2:3" ht="15" customHeight="1" x14ac:dyDescent="0.25">
      <c r="B5" s="407" t="s">
        <v>1034</v>
      </c>
      <c r="C5" s="407"/>
    </row>
    <row r="6" spans="2:3" ht="69" customHeight="1" x14ac:dyDescent="0.25">
      <c r="B6" s="2"/>
    </row>
    <row r="7" spans="2:3" ht="20.100000000000001" customHeight="1" x14ac:dyDescent="0.35">
      <c r="B7" s="27" t="s">
        <v>0</v>
      </c>
    </row>
    <row r="8" spans="2:3" x14ac:dyDescent="0.25">
      <c r="B8" s="81" t="s">
        <v>1996</v>
      </c>
    </row>
    <row r="9" spans="2:3" x14ac:dyDescent="0.25">
      <c r="B9" s="1" t="s">
        <v>200</v>
      </c>
      <c r="C9" s="92"/>
    </row>
    <row r="10" spans="2:3" x14ac:dyDescent="0.25">
      <c r="B10" s="1" t="s">
        <v>202</v>
      </c>
      <c r="C10" s="93"/>
    </row>
    <row r="11" spans="2:3" x14ac:dyDescent="0.25">
      <c r="B11" s="81" t="s">
        <v>1995</v>
      </c>
      <c r="C11" s="93"/>
    </row>
    <row r="12" spans="2:3" x14ac:dyDescent="0.25">
      <c r="B12" s="1" t="s">
        <v>203</v>
      </c>
      <c r="C12" s="93"/>
    </row>
    <row r="13" spans="2:3" x14ac:dyDescent="0.25">
      <c r="B13" s="1" t="s">
        <v>204</v>
      </c>
      <c r="C13" s="94"/>
    </row>
    <row r="14" spans="2:3" x14ac:dyDescent="0.25">
      <c r="B14" s="98" t="s">
        <v>2380</v>
      </c>
      <c r="C14"/>
    </row>
    <row r="15" spans="2:3" x14ac:dyDescent="0.25">
      <c r="B15" s="81" t="s">
        <v>201</v>
      </c>
      <c r="C15" s="95"/>
    </row>
    <row r="16" spans="2:3" x14ac:dyDescent="0.25">
      <c r="B16" s="1" t="s">
        <v>202</v>
      </c>
      <c r="C16" s="94"/>
    </row>
    <row r="17" spans="2:3" x14ac:dyDescent="0.25">
      <c r="B17" s="81" t="s">
        <v>1995</v>
      </c>
      <c r="C17" s="94"/>
    </row>
    <row r="18" spans="2:3" x14ac:dyDescent="0.25">
      <c r="B18" s="1" t="s">
        <v>203</v>
      </c>
      <c r="C18" s="93"/>
    </row>
    <row r="19" spans="2:3" x14ac:dyDescent="0.25">
      <c r="B19" s="1" t="s">
        <v>204</v>
      </c>
      <c r="C19" s="93"/>
    </row>
    <row r="20" spans="2:3" x14ac:dyDescent="0.25">
      <c r="B20" s="28"/>
    </row>
    <row r="21" spans="2:3" x14ac:dyDescent="0.25">
      <c r="B21" s="29" t="s">
        <v>3547</v>
      </c>
    </row>
    <row r="22" spans="2:3" x14ac:dyDescent="0.25">
      <c r="B22" s="126" t="s">
        <v>2787</v>
      </c>
    </row>
    <row r="23" spans="2:3" x14ac:dyDescent="0.25">
      <c r="B23" s="126" t="s">
        <v>2788</v>
      </c>
    </row>
    <row r="24" spans="2:3" ht="15" customHeight="1" x14ac:dyDescent="0.25">
      <c r="B24" s="28"/>
    </row>
    <row r="25" spans="2:3" x14ac:dyDescent="0.25">
      <c r="B25" s="37" t="s">
        <v>1036</v>
      </c>
    </row>
    <row r="26" spans="2:3" x14ac:dyDescent="0.25">
      <c r="B26"/>
    </row>
    <row r="27" spans="2:3" x14ac:dyDescent="0.25">
      <c r="B27" s="113" t="s">
        <v>2529</v>
      </c>
    </row>
    <row r="28" spans="2:3" x14ac:dyDescent="0.25">
      <c r="B28" s="126" t="s">
        <v>2786</v>
      </c>
    </row>
    <row r="29" spans="2:3" x14ac:dyDescent="0.25">
      <c r="B29" s="30" t="s">
        <v>1033</v>
      </c>
    </row>
    <row r="30" spans="2:3" x14ac:dyDescent="0.25">
      <c r="B30" s="31" t="s">
        <v>3549</v>
      </c>
    </row>
    <row r="31" spans="2:3" x14ac:dyDescent="0.25">
      <c r="B31" s="31" t="s">
        <v>1</v>
      </c>
    </row>
    <row r="32" spans="2:3" x14ac:dyDescent="0.25">
      <c r="B32" s="31" t="s">
        <v>2</v>
      </c>
    </row>
  </sheetData>
  <sheetProtection password="D824" sheet="1" objects="1" scenarios="1" formatRows="0" selectLockedCells="1" autoFilter="0"/>
  <mergeCells count="5">
    <mergeCell ref="B1:C1"/>
    <mergeCell ref="B2:C2"/>
    <mergeCell ref="B3:C3"/>
    <mergeCell ref="B4:C4"/>
    <mergeCell ref="B5:C5"/>
  </mergeCells>
  <pageMargins left="0.7" right="0.7" top="0.75" bottom="0.75" header="0.3" footer="0.3"/>
  <pageSetup scale="74"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02">
    <pageSetUpPr fitToPage="1"/>
  </sheetPr>
  <dimension ref="A1:E77"/>
  <sheetViews>
    <sheetView showGridLines="0" zoomScaleNormal="100" workbookViewId="0">
      <selection activeCell="C2" sqref="C2"/>
    </sheetView>
  </sheetViews>
  <sheetFormatPr defaultRowHeight="15" x14ac:dyDescent="0.25"/>
  <cols>
    <col min="1" max="1" width="11.7109375" style="54" customWidth="1"/>
    <col min="2" max="2" width="37.7109375" style="54" customWidth="1"/>
    <col min="3" max="3" width="9.7109375" style="54" customWidth="1"/>
    <col min="4" max="4" width="37.7109375" style="54" bestFit="1" customWidth="1"/>
    <col min="5" max="5" width="9.28515625" style="54" customWidth="1"/>
    <col min="6" max="16384" width="9.140625" style="54"/>
  </cols>
  <sheetData>
    <row r="1" spans="1:5" ht="80.099999999999994" customHeight="1" x14ac:dyDescent="0.25">
      <c r="B1" s="408" t="s">
        <v>3542</v>
      </c>
      <c r="C1" s="408"/>
      <c r="D1" s="408"/>
      <c r="E1" s="408"/>
    </row>
    <row r="2" spans="1:5" ht="15" customHeight="1" x14ac:dyDescent="0.25">
      <c r="A2"/>
      <c r="B2" t="s">
        <v>3456</v>
      </c>
      <c r="C2" s="138"/>
      <c r="D2" s="141" t="s">
        <v>3449</v>
      </c>
      <c r="E2" s="138"/>
    </row>
    <row r="3" spans="1:5" customFormat="1" ht="15" customHeight="1" x14ac:dyDescent="0.25">
      <c r="B3" t="s">
        <v>3457</v>
      </c>
      <c r="C3" s="138"/>
      <c r="D3" s="141" t="s">
        <v>3450</v>
      </c>
      <c r="E3" s="138"/>
    </row>
    <row r="4" spans="1:5" customFormat="1" ht="15" customHeight="1" x14ac:dyDescent="0.25">
      <c r="B4" t="s">
        <v>3458</v>
      </c>
      <c r="C4" s="138"/>
      <c r="D4" s="141" t="s">
        <v>3451</v>
      </c>
      <c r="E4" s="138"/>
    </row>
    <row r="5" spans="1:5" customFormat="1" ht="15" customHeight="1" x14ac:dyDescent="0.25">
      <c r="B5" t="s">
        <v>3459</v>
      </c>
      <c r="C5" s="138"/>
      <c r="D5" s="141" t="s">
        <v>3452</v>
      </c>
      <c r="E5" s="138"/>
    </row>
    <row r="6" spans="1:5" customFormat="1" ht="15" customHeight="1" x14ac:dyDescent="0.25">
      <c r="B6" t="s">
        <v>3460</v>
      </c>
      <c r="C6" s="138"/>
      <c r="D6" s="141" t="s">
        <v>3453</v>
      </c>
      <c r="E6" s="138"/>
    </row>
    <row r="7" spans="1:5" customFormat="1" ht="15" customHeight="1" x14ac:dyDescent="0.25">
      <c r="B7" t="s">
        <v>3461</v>
      </c>
      <c r="C7" s="138"/>
      <c r="D7" s="141" t="s">
        <v>3454</v>
      </c>
      <c r="E7" s="138"/>
    </row>
    <row r="8" spans="1:5" customFormat="1" ht="15" customHeight="1" x14ac:dyDescent="0.25">
      <c r="B8" t="s">
        <v>3462</v>
      </c>
      <c r="C8" s="138"/>
      <c r="D8" s="141" t="s">
        <v>3455</v>
      </c>
      <c r="E8" s="138"/>
    </row>
    <row r="9" spans="1:5" customFormat="1" ht="15" customHeight="1" x14ac:dyDescent="0.25">
      <c r="B9" t="s">
        <v>3463</v>
      </c>
      <c r="C9" s="138"/>
      <c r="D9" s="141" t="s">
        <v>3483</v>
      </c>
      <c r="E9" s="138"/>
    </row>
    <row r="10" spans="1:5" customFormat="1" ht="15" customHeight="1" x14ac:dyDescent="0.25">
      <c r="B10" t="s">
        <v>3464</v>
      </c>
      <c r="C10" s="138"/>
      <c r="D10" s="141" t="s">
        <v>3484</v>
      </c>
      <c r="E10" s="138"/>
    </row>
    <row r="11" spans="1:5" ht="15" customHeight="1" x14ac:dyDescent="0.25">
      <c r="A11"/>
      <c r="B11" t="s">
        <v>3465</v>
      </c>
      <c r="C11" s="138"/>
      <c r="D11" s="141" t="s">
        <v>3485</v>
      </c>
      <c r="E11" s="139"/>
    </row>
    <row r="12" spans="1:5" ht="15" customHeight="1" x14ac:dyDescent="0.25">
      <c r="A12"/>
      <c r="B12" t="s">
        <v>3466</v>
      </c>
      <c r="C12" s="138"/>
      <c r="D12" s="141" t="s">
        <v>3486</v>
      </c>
      <c r="E12" s="138"/>
    </row>
    <row r="13" spans="1:5" ht="15" customHeight="1" x14ac:dyDescent="0.25">
      <c r="A13"/>
      <c r="B13" t="s">
        <v>3467</v>
      </c>
      <c r="C13" s="138"/>
      <c r="D13" s="141" t="s">
        <v>3487</v>
      </c>
      <c r="E13" s="138"/>
    </row>
    <row r="14" spans="1:5" ht="15" customHeight="1" x14ac:dyDescent="0.25">
      <c r="A14"/>
      <c r="B14" t="s">
        <v>3468</v>
      </c>
      <c r="C14" s="138"/>
      <c r="D14" s="141" t="s">
        <v>3488</v>
      </c>
      <c r="E14" s="138"/>
    </row>
    <row r="15" spans="1:5" customFormat="1" ht="15" customHeight="1" x14ac:dyDescent="0.25">
      <c r="B15" t="s">
        <v>3469</v>
      </c>
      <c r="C15" s="138"/>
      <c r="D15" s="141" t="s">
        <v>3489</v>
      </c>
      <c r="E15" s="138"/>
    </row>
    <row r="16" spans="1:5" customFormat="1" ht="15" customHeight="1" x14ac:dyDescent="0.25">
      <c r="B16" t="s">
        <v>3470</v>
      </c>
      <c r="C16" s="138"/>
      <c r="D16" s="141" t="s">
        <v>3490</v>
      </c>
      <c r="E16" s="138"/>
    </row>
    <row r="17" spans="1:5" customFormat="1" ht="15" customHeight="1" x14ac:dyDescent="0.25">
      <c r="B17" t="s">
        <v>3471</v>
      </c>
      <c r="C17" s="139"/>
      <c r="D17" s="141" t="s">
        <v>3491</v>
      </c>
      <c r="E17" s="138"/>
    </row>
    <row r="18" spans="1:5" customFormat="1" ht="15" customHeight="1" x14ac:dyDescent="0.25">
      <c r="B18" t="s">
        <v>3472</v>
      </c>
      <c r="C18" s="138"/>
      <c r="D18" s="141" t="s">
        <v>3492</v>
      </c>
      <c r="E18" s="138"/>
    </row>
    <row r="19" spans="1:5" ht="15" customHeight="1" x14ac:dyDescent="0.25">
      <c r="A19"/>
      <c r="B19" t="s">
        <v>3473</v>
      </c>
      <c r="C19" s="139"/>
      <c r="D19" s="141" t="s">
        <v>3493</v>
      </c>
      <c r="E19" s="138"/>
    </row>
    <row r="20" spans="1:5" ht="15" customHeight="1" x14ac:dyDescent="0.25">
      <c r="A20"/>
      <c r="B20" t="s">
        <v>3474</v>
      </c>
      <c r="C20" s="138"/>
      <c r="D20" s="141" t="s">
        <v>3494</v>
      </c>
      <c r="E20" s="138"/>
    </row>
    <row r="21" spans="1:5" ht="15" customHeight="1" x14ac:dyDescent="0.25">
      <c r="A21"/>
      <c r="B21" t="s">
        <v>3475</v>
      </c>
      <c r="C21" s="138"/>
      <c r="D21" s="141" t="s">
        <v>3495</v>
      </c>
      <c r="E21" s="138"/>
    </row>
    <row r="22" spans="1:5" ht="15" customHeight="1" x14ac:dyDescent="0.25">
      <c r="A22"/>
      <c r="B22" t="s">
        <v>3476</v>
      </c>
      <c r="C22" s="138"/>
      <c r="D22" s="141" t="s">
        <v>3496</v>
      </c>
      <c r="E22" s="138"/>
    </row>
    <row r="23" spans="1:5" ht="15" customHeight="1" x14ac:dyDescent="0.25">
      <c r="A23"/>
      <c r="B23" t="s">
        <v>3477</v>
      </c>
      <c r="C23" s="138"/>
      <c r="D23" s="141" t="s">
        <v>3497</v>
      </c>
      <c r="E23" s="138"/>
    </row>
    <row r="24" spans="1:5" ht="15" customHeight="1" x14ac:dyDescent="0.25">
      <c r="A24"/>
      <c r="B24" t="s">
        <v>3478</v>
      </c>
      <c r="C24" s="138"/>
      <c r="D24" s="141" t="s">
        <v>3498</v>
      </c>
      <c r="E24" s="138"/>
    </row>
    <row r="25" spans="1:5" ht="15" customHeight="1" x14ac:dyDescent="0.25">
      <c r="A25"/>
      <c r="B25" t="s">
        <v>3479</v>
      </c>
      <c r="C25" s="138"/>
      <c r="D25" s="141" t="s">
        <v>3499</v>
      </c>
      <c r="E25" s="138"/>
    </row>
    <row r="26" spans="1:5" ht="15" customHeight="1" x14ac:dyDescent="0.25">
      <c r="A26"/>
      <c r="B26" t="s">
        <v>3480</v>
      </c>
      <c r="C26" s="138"/>
      <c r="D26" s="141" t="s">
        <v>3500</v>
      </c>
      <c r="E26" s="138"/>
    </row>
    <row r="27" spans="1:5" ht="15" customHeight="1" x14ac:dyDescent="0.25">
      <c r="A27"/>
      <c r="B27" t="s">
        <v>3481</v>
      </c>
      <c r="C27" s="138"/>
      <c r="D27" s="141" t="s">
        <v>3501</v>
      </c>
      <c r="E27" s="138"/>
    </row>
    <row r="28" spans="1:5" ht="15" customHeight="1" x14ac:dyDescent="0.25">
      <c r="A28"/>
      <c r="B28" t="s">
        <v>3482</v>
      </c>
      <c r="C28" s="138"/>
      <c r="D28" s="141" t="s">
        <v>3502</v>
      </c>
      <c r="E28" s="138"/>
    </row>
    <row r="29" spans="1:5" ht="15" customHeight="1" x14ac:dyDescent="0.25">
      <c r="A29"/>
      <c r="B29" t="s">
        <v>3521</v>
      </c>
      <c r="C29" s="138"/>
      <c r="D29" s="141" t="s">
        <v>3503</v>
      </c>
      <c r="E29" s="138"/>
    </row>
    <row r="30" spans="1:5" ht="15" customHeight="1" x14ac:dyDescent="0.25">
      <c r="A30"/>
      <c r="B30" t="s">
        <v>3522</v>
      </c>
      <c r="C30" s="138"/>
      <c r="D30" s="141" t="s">
        <v>3504</v>
      </c>
      <c r="E30" s="138"/>
    </row>
    <row r="31" spans="1:5" ht="15" customHeight="1" x14ac:dyDescent="0.25">
      <c r="A31"/>
      <c r="B31" t="s">
        <v>3523</v>
      </c>
      <c r="C31" s="138"/>
      <c r="D31" s="141" t="s">
        <v>3505</v>
      </c>
      <c r="E31" s="138"/>
    </row>
    <row r="32" spans="1:5" ht="15" customHeight="1" x14ac:dyDescent="0.25">
      <c r="A32"/>
      <c r="B32" t="s">
        <v>3524</v>
      </c>
      <c r="C32" s="138"/>
      <c r="D32" s="141" t="s">
        <v>3506</v>
      </c>
      <c r="E32" s="138"/>
    </row>
    <row r="33" spans="1:5" ht="15" customHeight="1" x14ac:dyDescent="0.25">
      <c r="A33"/>
      <c r="B33" t="s">
        <v>3525</v>
      </c>
      <c r="C33" s="138"/>
      <c r="D33" s="141" t="s">
        <v>3507</v>
      </c>
      <c r="E33" s="138"/>
    </row>
    <row r="34" spans="1:5" ht="15" customHeight="1" x14ac:dyDescent="0.25">
      <c r="A34"/>
      <c r="B34" t="s">
        <v>3526</v>
      </c>
      <c r="C34" s="138"/>
      <c r="D34" s="141" t="s">
        <v>3508</v>
      </c>
      <c r="E34" s="138"/>
    </row>
    <row r="35" spans="1:5" ht="15" customHeight="1" x14ac:dyDescent="0.25">
      <c r="A35"/>
      <c r="B35" t="s">
        <v>3527</v>
      </c>
      <c r="C35" s="138"/>
      <c r="D35" s="141" t="s">
        <v>3509</v>
      </c>
      <c r="E35" s="138"/>
    </row>
    <row r="36" spans="1:5" ht="15" customHeight="1" x14ac:dyDescent="0.25">
      <c r="A36"/>
      <c r="B36" t="s">
        <v>3528</v>
      </c>
      <c r="C36" s="138"/>
      <c r="D36" s="141" t="s">
        <v>3510</v>
      </c>
      <c r="E36" s="138"/>
    </row>
    <row r="37" spans="1:5" ht="15" customHeight="1" x14ac:dyDescent="0.25">
      <c r="A37"/>
      <c r="B37" t="s">
        <v>3529</v>
      </c>
      <c r="C37" s="138"/>
      <c r="D37" s="141" t="s">
        <v>3511</v>
      </c>
      <c r="E37" s="138"/>
    </row>
    <row r="38" spans="1:5" ht="15" customHeight="1" x14ac:dyDescent="0.25">
      <c r="A38"/>
      <c r="B38" t="s">
        <v>3530</v>
      </c>
      <c r="C38" s="138"/>
      <c r="D38" s="141" t="s">
        <v>3512</v>
      </c>
      <c r="E38" s="138"/>
    </row>
    <row r="39" spans="1:5" ht="15" customHeight="1" x14ac:dyDescent="0.25">
      <c r="A39"/>
      <c r="B39" t="s">
        <v>3531</v>
      </c>
      <c r="C39" s="138"/>
      <c r="D39" s="141" t="s">
        <v>3513</v>
      </c>
      <c r="E39" s="138"/>
    </row>
    <row r="40" spans="1:5" ht="15" customHeight="1" x14ac:dyDescent="0.25">
      <c r="A40"/>
      <c r="B40" t="s">
        <v>3532</v>
      </c>
      <c r="C40" s="138"/>
      <c r="D40" s="141" t="s">
        <v>3514</v>
      </c>
      <c r="E40" s="138"/>
    </row>
    <row r="41" spans="1:5" ht="15" customHeight="1" x14ac:dyDescent="0.25">
      <c r="A41"/>
      <c r="B41" t="s">
        <v>3533</v>
      </c>
      <c r="C41" s="138"/>
      <c r="D41" s="141" t="s">
        <v>3515</v>
      </c>
      <c r="E41" s="138"/>
    </row>
    <row r="42" spans="1:5" ht="15" customHeight="1" x14ac:dyDescent="0.25">
      <c r="A42"/>
      <c r="B42" t="s">
        <v>3534</v>
      </c>
      <c r="C42" s="138"/>
      <c r="D42" s="141" t="s">
        <v>3516</v>
      </c>
      <c r="E42" s="138"/>
    </row>
    <row r="43" spans="1:5" ht="15" customHeight="1" x14ac:dyDescent="0.25">
      <c r="A43"/>
      <c r="B43" t="s">
        <v>3535</v>
      </c>
      <c r="C43" s="138"/>
      <c r="D43" s="141" t="s">
        <v>3517</v>
      </c>
      <c r="E43" s="138"/>
    </row>
    <row r="44" spans="1:5" ht="15" customHeight="1" x14ac:dyDescent="0.25">
      <c r="A44"/>
      <c r="B44" t="s">
        <v>3536</v>
      </c>
      <c r="C44" s="138"/>
      <c r="D44" s="141" t="s">
        <v>3518</v>
      </c>
      <c r="E44" s="138"/>
    </row>
    <row r="45" spans="1:5" ht="15" customHeight="1" x14ac:dyDescent="0.25">
      <c r="A45"/>
      <c r="B45" t="s">
        <v>3537</v>
      </c>
      <c r="C45" s="138"/>
      <c r="D45" s="141" t="s">
        <v>3519</v>
      </c>
      <c r="E45" s="138"/>
    </row>
    <row r="46" spans="1:5" ht="15" customHeight="1" x14ac:dyDescent="0.25">
      <c r="A46"/>
      <c r="B46" t="s">
        <v>3538</v>
      </c>
      <c r="C46" s="138"/>
      <c r="D46" s="141" t="s">
        <v>3520</v>
      </c>
      <c r="E46" s="140"/>
    </row>
    <row r="47" spans="1:5" ht="15" customHeight="1" x14ac:dyDescent="0.25">
      <c r="A47"/>
      <c r="B47" t="s">
        <v>3539</v>
      </c>
      <c r="C47" s="138"/>
      <c r="D47"/>
      <c r="E47"/>
    </row>
    <row r="48" spans="1:5" ht="15" customHeight="1" x14ac:dyDescent="0.25">
      <c r="A48"/>
      <c r="B48" t="s">
        <v>3540</v>
      </c>
      <c r="C48" s="138"/>
      <c r="D48"/>
      <c r="E48"/>
    </row>
    <row r="49" spans="1:5" ht="15" customHeight="1" x14ac:dyDescent="0.25">
      <c r="A49"/>
      <c r="B49" t="s">
        <v>3541</v>
      </c>
      <c r="C49" s="138"/>
      <c r="D49"/>
      <c r="E49"/>
    </row>
    <row r="50" spans="1:5" ht="3" customHeight="1" x14ac:dyDescent="0.25">
      <c r="A50" s="53"/>
      <c r="B50" s="53"/>
      <c r="C50" s="53"/>
      <c r="D50" s="53"/>
      <c r="E50" s="53"/>
    </row>
    <row r="51" spans="1:5" ht="15" customHeight="1" x14ac:dyDescent="0.25">
      <c r="B51" s="55" t="s">
        <v>1576</v>
      </c>
      <c r="C51" s="53">
        <f>SUM(B2:E50)</f>
        <v>0</v>
      </c>
    </row>
    <row r="52" spans="1:5" ht="15" customHeight="1" thickBot="1" x14ac:dyDescent="0.3">
      <c r="B52" s="101" t="s">
        <v>2389</v>
      </c>
      <c r="C52" s="57">
        <f>20+(3*(DWOFtype="Builder"))</f>
        <v>20</v>
      </c>
    </row>
    <row r="53" spans="1:5" ht="15" customHeight="1" thickBot="1" x14ac:dyDescent="0.3">
      <c r="B53" s="102" t="s">
        <v>1577</v>
      </c>
      <c r="C53" s="137">
        <f>SUM(C51*C52)</f>
        <v>0</v>
      </c>
    </row>
    <row r="54" spans="1:5" ht="9.9499999999999993" customHeight="1" thickBot="1" x14ac:dyDescent="0.3">
      <c r="A54" s="53"/>
      <c r="B54" s="53"/>
      <c r="C54"/>
      <c r="D54"/>
      <c r="E54"/>
    </row>
    <row r="55" spans="1:5" ht="15" customHeight="1" x14ac:dyDescent="0.25">
      <c r="A55" s="58" t="s">
        <v>198</v>
      </c>
      <c r="B55" s="136">
        <f ca="1">TODAY()</f>
        <v>43200</v>
      </c>
      <c r="C55"/>
      <c r="D55"/>
      <c r="E55"/>
    </row>
    <row r="56" spans="1:5" ht="3" customHeight="1" thickBot="1" x14ac:dyDescent="0.3">
      <c r="A56" s="58"/>
      <c r="B56" s="61"/>
      <c r="C56"/>
      <c r="D56"/>
      <c r="E56"/>
    </row>
    <row r="57" spans="1:5" ht="15" customHeight="1" x14ac:dyDescent="0.25">
      <c r="A57" s="58" t="s">
        <v>200</v>
      </c>
      <c r="B57" s="136" t="str">
        <f>IF(ISBLANK(Information!C9),"",Information!C9)</f>
        <v/>
      </c>
      <c r="C57"/>
      <c r="D57"/>
      <c r="E57"/>
    </row>
    <row r="58" spans="1:5" ht="3" customHeight="1" thickBot="1" x14ac:dyDescent="0.3">
      <c r="A58" s="58"/>
      <c r="B58" s="61"/>
      <c r="C58"/>
      <c r="D58"/>
      <c r="E58"/>
    </row>
    <row r="59" spans="1:5" ht="15" customHeight="1" x14ac:dyDescent="0.25">
      <c r="A59" s="58" t="s">
        <v>202</v>
      </c>
      <c r="B59" s="136" t="str">
        <f>IF(ISBLANK(Information!C10),"",Information!C10)</f>
        <v/>
      </c>
      <c r="C59"/>
      <c r="D59"/>
      <c r="E59"/>
    </row>
    <row r="60" spans="1:5" ht="3" customHeight="1" thickBot="1" x14ac:dyDescent="0.3">
      <c r="A60" s="58"/>
      <c r="B60" s="61"/>
      <c r="C60"/>
      <c r="D60"/>
      <c r="E60"/>
    </row>
    <row r="61" spans="1:5" ht="15" customHeight="1" x14ac:dyDescent="0.25">
      <c r="A61" s="58"/>
      <c r="B61" s="136" t="str">
        <f>IF(ISBLANK(Information!C11),"",Information!C11)</f>
        <v/>
      </c>
      <c r="C61"/>
      <c r="D61"/>
      <c r="E61"/>
    </row>
    <row r="62" spans="1:5" ht="3" customHeight="1" thickBot="1" x14ac:dyDescent="0.3">
      <c r="A62" s="58"/>
      <c r="B62" s="63"/>
      <c r="C62"/>
      <c r="D62"/>
      <c r="E62"/>
    </row>
    <row r="63" spans="1:5" ht="15" customHeight="1" x14ac:dyDescent="0.25">
      <c r="A63" s="58" t="s">
        <v>203</v>
      </c>
      <c r="B63" s="136" t="str">
        <f>IF(ISBLANK(Information!C12),"",Information!C12)</f>
        <v/>
      </c>
      <c r="C63"/>
      <c r="D63"/>
      <c r="E63"/>
    </row>
    <row r="64" spans="1:5" ht="3" customHeight="1" thickBot="1" x14ac:dyDescent="0.3">
      <c r="A64" s="58"/>
      <c r="B64" s="61"/>
      <c r="C64"/>
      <c r="D64"/>
      <c r="E64"/>
    </row>
    <row r="65" spans="1:5" ht="15" customHeight="1" x14ac:dyDescent="0.25">
      <c r="A65" s="58" t="s">
        <v>204</v>
      </c>
      <c r="B65" s="136" t="str">
        <f>IF(ISBLANK(Information!C13),"",Information!C13)</f>
        <v/>
      </c>
      <c r="C65"/>
      <c r="D65"/>
      <c r="E65"/>
    </row>
    <row r="66" spans="1:5" ht="9.9499999999999993" customHeight="1" thickBot="1" x14ac:dyDescent="0.3">
      <c r="C66"/>
      <c r="D66"/>
      <c r="E66"/>
    </row>
    <row r="67" spans="1:5" x14ac:dyDescent="0.25">
      <c r="A67" s="60" t="s">
        <v>199</v>
      </c>
      <c r="B67" s="136"/>
      <c r="C67"/>
      <c r="D67"/>
      <c r="E67"/>
    </row>
    <row r="68" spans="1:5" ht="3" customHeight="1" thickBot="1" x14ac:dyDescent="0.3">
      <c r="A68" s="59"/>
      <c r="B68" s="62"/>
      <c r="C68"/>
      <c r="D68"/>
      <c r="E68"/>
    </row>
    <row r="69" spans="1:5" x14ac:dyDescent="0.25">
      <c r="A69" s="60" t="s">
        <v>201</v>
      </c>
      <c r="B69" s="136" t="str">
        <f>IF(ISBLANK(Information!C15),"",Information!C15)</f>
        <v/>
      </c>
      <c r="C69"/>
      <c r="D69"/>
      <c r="E69"/>
    </row>
    <row r="70" spans="1:5" ht="3" customHeight="1" thickBot="1" x14ac:dyDescent="0.3">
      <c r="A70" s="59"/>
      <c r="B70" s="56"/>
      <c r="C70"/>
      <c r="D70"/>
      <c r="E70"/>
    </row>
    <row r="71" spans="1:5" x14ac:dyDescent="0.25">
      <c r="A71" s="60" t="s">
        <v>202</v>
      </c>
      <c r="B71" s="136" t="str">
        <f>IF(ISBLANK(Information!C16),"",Information!C16)</f>
        <v/>
      </c>
      <c r="C71"/>
      <c r="D71"/>
      <c r="E71"/>
    </row>
    <row r="72" spans="1:5" ht="3" customHeight="1" thickBot="1" x14ac:dyDescent="0.3">
      <c r="A72" s="59"/>
      <c r="B72" s="56"/>
      <c r="C72"/>
      <c r="D72"/>
      <c r="E72"/>
    </row>
    <row r="73" spans="1:5" x14ac:dyDescent="0.25">
      <c r="A73" s="59"/>
      <c r="B73" s="136" t="str">
        <f>IF(ISBLANK(Information!C17),"",Information!C17)</f>
        <v/>
      </c>
      <c r="C73"/>
      <c r="D73"/>
      <c r="E73"/>
    </row>
    <row r="74" spans="1:5" ht="3" customHeight="1" thickBot="1" x14ac:dyDescent="0.3">
      <c r="A74" s="52"/>
      <c r="B74" s="56"/>
      <c r="C74"/>
      <c r="D74"/>
      <c r="E74"/>
    </row>
    <row r="75" spans="1:5" x14ac:dyDescent="0.25">
      <c r="A75" s="64" t="s">
        <v>203</v>
      </c>
      <c r="B75" s="136" t="str">
        <f>IF(ISBLANK(Information!C18),"",Information!C18)</f>
        <v/>
      </c>
      <c r="C75"/>
      <c r="D75"/>
      <c r="E75"/>
    </row>
    <row r="76" spans="1:5" ht="3" customHeight="1" thickBot="1" x14ac:dyDescent="0.3">
      <c r="A76" s="59"/>
      <c r="B76" s="56"/>
      <c r="C76"/>
      <c r="D76"/>
      <c r="E76"/>
    </row>
    <row r="77" spans="1:5" x14ac:dyDescent="0.25">
      <c r="A77" s="64" t="s">
        <v>204</v>
      </c>
      <c r="B77" s="136" t="str">
        <f>IF(ISBLANK(Information!C19),"",Information!C19)</f>
        <v/>
      </c>
      <c r="C77"/>
      <c r="D77"/>
      <c r="E77"/>
    </row>
  </sheetData>
  <sheetProtection password="D824" sheet="1" objects="1" scenarios="1" formatRows="0" selectLockedCells="1" autoFilter="0"/>
  <mergeCells count="1">
    <mergeCell ref="B1:E1"/>
  </mergeCells>
  <hyperlinks>
    <hyperlink ref="D2:D8" location="'GROUP M'!A1" display="Group M, Lenox Linen Glazed"/>
    <hyperlink ref="B2:B15" location="'GROUP G2'!A1" display="Group G2, Charleston Antique White"/>
    <hyperlink ref="B16:B28" location="'GROUP TN'!A1" display="Group TN, Calumet Ivory"/>
    <hyperlink ref="B29:B49" location="'GROUP J'!A1" display="Group J, Salem Cherry"/>
    <hyperlink ref="D9:D12" location="'GROUP G3'!A1" display="Group G3, Manchester Antique White"/>
    <hyperlink ref="D13:D15" location="'GROUP G4'!A1" display="Group G4, Shaker White"/>
    <hyperlink ref="D16:D30" location="'GROUP MI'!A1" display="Group MI, Bristol Antique White"/>
    <hyperlink ref="D31:D35" location="'GROUP CA'!A1" display="Group CA, Antique White"/>
    <hyperlink ref="D36:D42" location="'GROUP MA'!A1" display="Group MA, Nantucket Linen"/>
    <hyperlink ref="D43:D44" location="'GROUP G1'!A1" display="'GROUP G1'!A1"/>
    <hyperlink ref="D45:D46" location="'GROUP T'!A1" display="Group T, Wellsboro Mocha"/>
    <hyperlink ref="B1:E1" r:id="rId1" display="http://tuscaloosacabinetgroup.com/Specs.pdf"/>
  </hyperlinks>
  <pageMargins left="0.25" right="0.25" top="0.25" bottom="0.25" header="0.3" footer="0.3"/>
  <pageSetup scale="96" fitToHeight="2" orientation="portrait"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03">
    <pageSetUpPr fitToPage="1"/>
  </sheetPr>
  <dimension ref="A1:G251"/>
  <sheetViews>
    <sheetView showGridLines="0" showRowColHeaders="0" zoomScaleNormal="100" workbookViewId="0">
      <pane ySplit="3" topLeftCell="A4" activePane="bottomLeft" state="frozen"/>
      <selection pane="bottomLeft" activeCell="A5" sqref="A5"/>
    </sheetView>
  </sheetViews>
  <sheetFormatPr defaultColWidth="9.140625" defaultRowHeight="15" x14ac:dyDescent="0.25"/>
  <cols>
    <col min="1" max="1" width="5.7109375" style="19" customWidth="1"/>
    <col min="2" max="2" width="20.7109375" style="14" customWidth="1"/>
    <col min="3" max="3" width="59.7109375" style="14" customWidth="1"/>
    <col min="4" max="4" width="10.7109375" style="82" customWidth="1"/>
    <col min="5" max="5" width="9.7109375" style="21" customWidth="1"/>
    <col min="6" max="6" width="14.7109375" style="6" customWidth="1"/>
    <col min="7" max="7" width="1.7109375" style="4" customWidth="1"/>
    <col min="8" max="16384" width="9.140625" style="1"/>
  </cols>
  <sheetData>
    <row r="1" spans="1:7" ht="35.1" customHeight="1" x14ac:dyDescent="0.55000000000000004">
      <c r="A1" s="65"/>
      <c r="B1" s="65"/>
      <c r="C1" s="130" t="str">
        <f>DWOFtype&amp;" Direct Order Form"</f>
        <v>Dealer Direct Order Form</v>
      </c>
      <c r="D1" s="105"/>
      <c r="E1" s="106"/>
      <c r="F1" s="107"/>
      <c r="G1" s="107"/>
    </row>
    <row r="2" spans="1:7" ht="24.95" customHeight="1" x14ac:dyDescent="0.4">
      <c r="A2" s="42"/>
      <c r="B2" s="65"/>
      <c r="C2" s="131" t="s">
        <v>2381</v>
      </c>
      <c r="D2" s="108"/>
      <c r="E2" s="106"/>
      <c r="F2" s="109"/>
      <c r="G2" s="109"/>
    </row>
    <row r="3" spans="1:7" ht="15" customHeight="1" thickBot="1" x14ac:dyDescent="0.3">
      <c r="A3" s="150" t="s">
        <v>5</v>
      </c>
      <c r="B3" s="154" t="s">
        <v>4</v>
      </c>
      <c r="C3" s="155" t="str">
        <f>"Group A, "&amp;TEXT(ModificationDate,"mm/dd/yyyy")</f>
        <v>Group A, 04/10/2018</v>
      </c>
      <c r="D3" s="154" t="s">
        <v>2135</v>
      </c>
      <c r="E3" s="154" t="s">
        <v>643</v>
      </c>
      <c r="F3" s="156" t="s">
        <v>7</v>
      </c>
      <c r="G3" s="157"/>
    </row>
    <row r="4" spans="1:7" s="3" customFormat="1" ht="15" customHeight="1" thickBot="1" x14ac:dyDescent="0.3">
      <c r="A4" s="299"/>
      <c r="B4" s="297" t="str">
        <f>IF(ISBLANK(Aprices!A3),"",Aprices!A3)</f>
        <v/>
      </c>
      <c r="C4" s="291" t="str">
        <f>Aprices!B3</f>
        <v>Wall Cabinets</v>
      </c>
      <c r="D4" s="298"/>
      <c r="E4" s="298"/>
      <c r="F4" s="173"/>
      <c r="G4" s="174"/>
    </row>
    <row r="5" spans="1:7" ht="15" customHeight="1" thickBot="1" x14ac:dyDescent="0.3">
      <c r="A5" s="283"/>
      <c r="B5" s="292" t="str">
        <f>IF(ISBLANK(Aprices!A4),"",Aprices!A4)</f>
        <v>W4242</v>
      </c>
      <c r="C5" s="285" t="str">
        <f>Aprices!B4</f>
        <v>Wall Cabinet</v>
      </c>
      <c r="D5" s="293">
        <v>20</v>
      </c>
      <c r="E5" s="294">
        <f>IF(AND(Aprices!$A$1=2,Aprices!C4="c"),0,INDEX(Aprices!G4:H4,1,GroupAindex))</f>
        <v>141.22999999999999</v>
      </c>
      <c r="F5" s="295">
        <f t="shared" ref="F5:F25" si="0">IF(E5=0,"Container Only",E5*A5)</f>
        <v>0</v>
      </c>
      <c r="G5" s="296"/>
    </row>
    <row r="6" spans="1:7" ht="15" customHeight="1" thickBot="1" x14ac:dyDescent="0.3">
      <c r="A6" s="171"/>
      <c r="B6" s="90" t="str">
        <f>IF(ISBLANK(Aprices!A5),"",Aprices!A5)</f>
        <v>W4236</v>
      </c>
      <c r="C6" s="25" t="str">
        <f>Aprices!B5</f>
        <v>Wall Cabinet</v>
      </c>
      <c r="D6" s="110">
        <v>10</v>
      </c>
      <c r="E6" s="100">
        <f>IF(AND(Aprices!$A$1=2,Aprices!C5="c"),0,INDEX(Aprices!G5:H5,1,GroupAindex))</f>
        <v>123.64</v>
      </c>
      <c r="F6" s="16">
        <f t="shared" si="0"/>
        <v>0</v>
      </c>
      <c r="G6" s="175"/>
    </row>
    <row r="7" spans="1:7" ht="15" customHeight="1" thickBot="1" x14ac:dyDescent="0.3">
      <c r="A7" s="171"/>
      <c r="B7" s="90" t="str">
        <f>IF(ISBLANK(Aprices!A6),"",Aprices!A6)</f>
        <v>W4230</v>
      </c>
      <c r="C7" s="25" t="str">
        <f>Aprices!B6</f>
        <v>Wall Cabinet</v>
      </c>
      <c r="D7" s="110">
        <v>5</v>
      </c>
      <c r="E7" s="100">
        <f>IF(AND(Aprices!$A$1=2,Aprices!C6="c"),0,INDEX(Aprices!G6:H6,1,GroupAindex))</f>
        <v>110.44</v>
      </c>
      <c r="F7" s="16">
        <f t="shared" si="0"/>
        <v>0</v>
      </c>
      <c r="G7" s="175"/>
    </row>
    <row r="8" spans="1:7" ht="15" customHeight="1" thickBot="1" x14ac:dyDescent="0.3">
      <c r="A8" s="171"/>
      <c r="B8" s="90" t="str">
        <f>IF(ISBLANK(Aprices!A7),"",Aprices!A7)</f>
        <v>W3942</v>
      </c>
      <c r="C8" s="25" t="str">
        <f>Aprices!B7</f>
        <v>Wall Cabinet</v>
      </c>
      <c r="D8" s="110">
        <v>19</v>
      </c>
      <c r="E8" s="100">
        <f>IF(AND(Aprices!$A$1=2,Aprices!C7="c"),0,INDEX(Aprices!G7:H7,1,GroupAindex))</f>
        <v>129.94</v>
      </c>
      <c r="F8" s="16">
        <f t="shared" si="0"/>
        <v>0</v>
      </c>
      <c r="G8" s="175"/>
    </row>
    <row r="9" spans="1:7" ht="15" customHeight="1" thickBot="1" x14ac:dyDescent="0.3">
      <c r="A9" s="171"/>
      <c r="B9" s="90" t="str">
        <f>IF(ISBLANK(Aprices!A8),"",Aprices!A8)</f>
        <v>W3936</v>
      </c>
      <c r="C9" s="25" t="str">
        <f>Aprices!B8</f>
        <v>Wall Cabinet</v>
      </c>
      <c r="D9" s="110">
        <v>8</v>
      </c>
      <c r="E9" s="100">
        <f>IF(AND(Aprices!$A$1=2,Aprices!C8="c"),0,INDEX(Aprices!G8:H8,1,GroupAindex))</f>
        <v>114.05</v>
      </c>
      <c r="F9" s="16">
        <f t="shared" si="0"/>
        <v>0</v>
      </c>
      <c r="G9" s="175"/>
    </row>
    <row r="10" spans="1:7" ht="15" customHeight="1" thickBot="1" x14ac:dyDescent="0.3">
      <c r="A10" s="171"/>
      <c r="B10" s="90" t="str">
        <f>IF(ISBLANK(Aprices!A9),"",Aprices!A9)</f>
        <v>W3930</v>
      </c>
      <c r="C10" s="25" t="str">
        <f>Aprices!B9</f>
        <v>Wall Cabinet</v>
      </c>
      <c r="D10" s="110">
        <v>6</v>
      </c>
      <c r="E10" s="100">
        <f>IF(AND(Aprices!$A$1=2,Aprices!C9="c"),0,INDEX(Aprices!G9:H9,1,GroupAindex))</f>
        <v>102.19</v>
      </c>
      <c r="F10" s="16">
        <f t="shared" si="0"/>
        <v>0</v>
      </c>
      <c r="G10" s="175"/>
    </row>
    <row r="11" spans="1:7" s="3" customFormat="1" ht="15" customHeight="1" thickBot="1" x14ac:dyDescent="0.3">
      <c r="A11" s="171"/>
      <c r="B11" s="90" t="str">
        <f>IF(ISBLANK(Aprices!A10),"",Aprices!A10)</f>
        <v>W3918</v>
      </c>
      <c r="C11" s="25" t="str">
        <f>Aprices!B10</f>
        <v>Wall Cabinet</v>
      </c>
      <c r="D11" s="110">
        <v>8</v>
      </c>
      <c r="E11" s="100">
        <f>IF(AND(Aprices!$A$1=2,Aprices!C10="c"),0,INDEX(Aprices!G10:H10,1,GroupAindex))</f>
        <v>69.33</v>
      </c>
      <c r="F11" s="16">
        <f t="shared" si="0"/>
        <v>0</v>
      </c>
      <c r="G11" s="175"/>
    </row>
    <row r="12" spans="1:7" s="3" customFormat="1" ht="15" customHeight="1" thickBot="1" x14ac:dyDescent="0.3">
      <c r="A12" s="171"/>
      <c r="B12" s="90" t="str">
        <f>IF(ISBLANK(Aprices!A11),"",Aprices!A11)</f>
        <v>W3915</v>
      </c>
      <c r="C12" s="25" t="str">
        <f>Aprices!B11</f>
        <v>Wall Cabinet</v>
      </c>
      <c r="D12" s="110">
        <v>22</v>
      </c>
      <c r="E12" s="100">
        <f>IF(AND(Aprices!$A$1=2,Aprices!C11="c"),0,INDEX(Aprices!G11:H11,1,GroupAindex))</f>
        <v>63.39</v>
      </c>
      <c r="F12" s="16">
        <f t="shared" si="0"/>
        <v>0</v>
      </c>
      <c r="G12" s="175"/>
    </row>
    <row r="13" spans="1:7" s="3" customFormat="1" ht="15" customHeight="1" thickBot="1" x14ac:dyDescent="0.3">
      <c r="A13" s="171"/>
      <c r="B13" s="90" t="str">
        <f>IF(ISBLANK(Aprices!A12),"",Aprices!A12)</f>
        <v>W3912</v>
      </c>
      <c r="C13" s="25" t="str">
        <f>Aprices!B12</f>
        <v>Wall Cabinet</v>
      </c>
      <c r="D13" s="110">
        <v>14</v>
      </c>
      <c r="E13" s="100">
        <f>IF(AND(Aprices!$A$1=2,Aprices!C12="c"),0,INDEX(Aprices!G12:H12,1,GroupAindex))</f>
        <v>57.46</v>
      </c>
      <c r="F13" s="16">
        <f t="shared" si="0"/>
        <v>0</v>
      </c>
      <c r="G13" s="175"/>
    </row>
    <row r="14" spans="1:7" ht="15" customHeight="1" thickBot="1" x14ac:dyDescent="0.3">
      <c r="A14" s="171"/>
      <c r="B14" s="90" t="str">
        <f>IF(ISBLANK(Aprices!A13),"",Aprices!A13)</f>
        <v>W3642</v>
      </c>
      <c r="C14" s="25" t="str">
        <f>Aprices!B13</f>
        <v>Wall Cabinet</v>
      </c>
      <c r="D14" s="110">
        <v>12</v>
      </c>
      <c r="E14" s="100">
        <f>IF(AND(Aprices!$A$1=2,Aprices!C13="c"),0,INDEX(Aprices!G13:H13,1,GroupAindex))</f>
        <v>122.79</v>
      </c>
      <c r="F14" s="16">
        <f t="shared" si="0"/>
        <v>0</v>
      </c>
      <c r="G14" s="175"/>
    </row>
    <row r="15" spans="1:7" ht="15" customHeight="1" thickBot="1" x14ac:dyDescent="0.3">
      <c r="A15" s="171"/>
      <c r="B15" s="90" t="str">
        <f>IF(ISBLANK(Aprices!A14),"",Aprices!A14)</f>
        <v>W3624</v>
      </c>
      <c r="C15" s="25" t="str">
        <f>Aprices!B14</f>
        <v>Wall Cabinet</v>
      </c>
      <c r="D15" s="110">
        <v>2</v>
      </c>
      <c r="E15" s="100">
        <f>IF(AND(Aprices!$A$1=2,Aprices!C14="c"),0,INDEX(Aprices!G14:H14,1,GroupAindex))</f>
        <v>81.48</v>
      </c>
      <c r="F15" s="16">
        <f t="shared" si="0"/>
        <v>0</v>
      </c>
      <c r="G15" s="175"/>
    </row>
    <row r="16" spans="1:7" ht="15" customHeight="1" thickBot="1" x14ac:dyDescent="0.3">
      <c r="A16" s="171"/>
      <c r="B16" s="90" t="str">
        <f>IF(ISBLANK(Aprices!A15),"",Aprices!A15)</f>
        <v>W3618-24</v>
      </c>
      <c r="C16" s="25" t="str">
        <f>Aprices!B15</f>
        <v>Wall Cabinet</v>
      </c>
      <c r="D16" s="110">
        <v>3</v>
      </c>
      <c r="E16" s="100">
        <f>IF(AND(Aprices!$A$1=2,Aprices!C15="c"),0,INDEX(Aprices!G15:H15,1,GroupAindex))</f>
        <v>77.209999999999994</v>
      </c>
      <c r="F16" s="16">
        <f t="shared" si="0"/>
        <v>0</v>
      </c>
      <c r="G16" s="175"/>
    </row>
    <row r="17" spans="1:7" ht="15" customHeight="1" thickBot="1" x14ac:dyDescent="0.3">
      <c r="A17" s="171"/>
      <c r="B17" s="90" t="str">
        <f>IF(ISBLANK(Aprices!A16),"",Aprices!A16)</f>
        <v>W3615</v>
      </c>
      <c r="C17" s="25" t="str">
        <f>Aprices!B16</f>
        <v>Wall Cabinet</v>
      </c>
      <c r="D17" s="110">
        <v>19</v>
      </c>
      <c r="E17" s="100">
        <f>IF(AND(Aprices!$A$1=2,Aprices!C16="c"),0,INDEX(Aprices!G16:H16,1,GroupAindex))</f>
        <v>60.49</v>
      </c>
      <c r="F17" s="16">
        <f t="shared" si="0"/>
        <v>0</v>
      </c>
      <c r="G17" s="175"/>
    </row>
    <row r="18" spans="1:7" s="3" customFormat="1" ht="15" customHeight="1" thickBot="1" x14ac:dyDescent="0.3">
      <c r="A18" s="171"/>
      <c r="B18" s="90" t="str">
        <f>IF(ISBLANK(Aprices!A17),"",Aprices!A17)</f>
        <v>W3612-24</v>
      </c>
      <c r="C18" s="25" t="str">
        <f>Aprices!B17</f>
        <v>Wall Cabinet</v>
      </c>
      <c r="D18" s="110">
        <v>20</v>
      </c>
      <c r="E18" s="100">
        <f>IF(AND(Aprices!$A$1=2,Aprices!C17="c"),0,INDEX(Aprices!G17:H17,1,GroupAindex))</f>
        <v>65.64</v>
      </c>
      <c r="F18" s="16">
        <f t="shared" si="0"/>
        <v>0</v>
      </c>
      <c r="G18" s="175"/>
    </row>
    <row r="19" spans="1:7" s="3" customFormat="1" ht="15" customHeight="1" thickBot="1" x14ac:dyDescent="0.3">
      <c r="A19" s="171"/>
      <c r="B19" s="90" t="str">
        <f>IF(ISBLANK(Aprices!A18),"",Aprices!A18)</f>
        <v>W3612</v>
      </c>
      <c r="C19" s="25" t="str">
        <f>Aprices!B18</f>
        <v>Wall Cabinet</v>
      </c>
      <c r="D19" s="110">
        <v>7</v>
      </c>
      <c r="E19" s="100">
        <f>IF(AND(Aprices!$A$1=2,Aprices!C18="c"),0,INDEX(Aprices!G18:H18,1,GroupAindex))</f>
        <v>54.91</v>
      </c>
      <c r="F19" s="16">
        <f t="shared" si="0"/>
        <v>0</v>
      </c>
      <c r="G19" s="175"/>
    </row>
    <row r="20" spans="1:7" s="3" customFormat="1" ht="15" customHeight="1" thickBot="1" x14ac:dyDescent="0.3">
      <c r="A20" s="171"/>
      <c r="B20" s="90" t="str">
        <f>IF(ISBLANK(Aprices!A19),"",Aprices!A19)</f>
        <v>W3342</v>
      </c>
      <c r="C20" s="25" t="str">
        <f>Aprices!B19</f>
        <v>Wall Cabinet</v>
      </c>
      <c r="D20" s="110">
        <v>9</v>
      </c>
      <c r="E20" s="100">
        <f>IF(AND(Aprices!$A$1=2,Aprices!C19="c"),0,INDEX(Aprices!G19:H19,1,GroupAindex))</f>
        <v>115.73</v>
      </c>
      <c r="F20" s="16">
        <f t="shared" si="0"/>
        <v>0</v>
      </c>
      <c r="G20" s="175"/>
    </row>
    <row r="21" spans="1:7" s="3" customFormat="1" ht="15" customHeight="1" thickBot="1" x14ac:dyDescent="0.3">
      <c r="A21" s="171"/>
      <c r="B21" s="90" t="str">
        <f>IF(ISBLANK(Aprices!A20),"",Aprices!A20)</f>
        <v>W3336</v>
      </c>
      <c r="C21" s="25" t="str">
        <f>Aprices!B20</f>
        <v>Wall Cabinet</v>
      </c>
      <c r="D21" s="110">
        <v>10</v>
      </c>
      <c r="E21" s="100">
        <f>IF(AND(Aprices!$A$1=2,Aprices!C20="c"),0,INDEX(Aprices!G20:H20,1,GroupAindex))</f>
        <v>101.95</v>
      </c>
      <c r="F21" s="16">
        <f t="shared" si="0"/>
        <v>0</v>
      </c>
      <c r="G21" s="175"/>
    </row>
    <row r="22" spans="1:7" s="3" customFormat="1" ht="15" customHeight="1" thickBot="1" x14ac:dyDescent="0.3">
      <c r="A22" s="171"/>
      <c r="B22" s="90" t="str">
        <f>IF(ISBLANK(Aprices!A21),"",Aprices!A21)</f>
        <v>W3324</v>
      </c>
      <c r="C22" s="25" t="str">
        <f>Aprices!B21</f>
        <v>Wall Cabinet</v>
      </c>
      <c r="D22" s="110">
        <v>7</v>
      </c>
      <c r="E22" s="100">
        <f>IF(AND(Aprices!$A$1=2,Aprices!C21="c"),0,INDEX(Aprices!G21:H21,1,GroupAindex))</f>
        <v>77.2</v>
      </c>
      <c r="F22" s="16">
        <f t="shared" si="0"/>
        <v>0</v>
      </c>
      <c r="G22" s="175"/>
    </row>
    <row r="23" spans="1:7" ht="15" customHeight="1" thickBot="1" x14ac:dyDescent="0.3">
      <c r="A23" s="171"/>
      <c r="B23" s="90" t="str">
        <f>IF(ISBLANK(Aprices!A22),"",Aprices!A22)</f>
        <v>W3315</v>
      </c>
      <c r="C23" s="25" t="str">
        <f>Aprices!B22</f>
        <v>Wall Cabinet</v>
      </c>
      <c r="D23" s="110">
        <v>4</v>
      </c>
      <c r="E23" s="100">
        <f>IF(AND(Aprices!$A$1=2,Aprices!C22="c"),0,INDEX(Aprices!G22:H22,1,GroupAindex))</f>
        <v>57.61</v>
      </c>
      <c r="F23" s="16">
        <f t="shared" si="0"/>
        <v>0</v>
      </c>
      <c r="G23" s="175"/>
    </row>
    <row r="24" spans="1:7" ht="15" customHeight="1" thickBot="1" x14ac:dyDescent="0.3">
      <c r="A24" s="171"/>
      <c r="B24" s="90" t="str">
        <f>IF(ISBLANK(Aprices!A23),"",Aprices!A23)</f>
        <v>W3042</v>
      </c>
      <c r="C24" s="25" t="str">
        <f>Aprices!B23</f>
        <v>Wall Cabinet</v>
      </c>
      <c r="D24" s="110">
        <v>3</v>
      </c>
      <c r="E24" s="100">
        <f>IF(AND(Aprices!$A$1=2,Aprices!C23="c"),0,INDEX(Aprices!G23:H23,1,GroupAindex))</f>
        <v>108.68</v>
      </c>
      <c r="F24" s="16">
        <f t="shared" si="0"/>
        <v>0</v>
      </c>
      <c r="G24" s="175"/>
    </row>
    <row r="25" spans="1:7" ht="15" customHeight="1" thickBot="1" x14ac:dyDescent="0.3">
      <c r="A25" s="171"/>
      <c r="B25" s="90" t="str">
        <f>IF(ISBLANK(Aprices!A24),"",Aprices!A24)</f>
        <v>W3027</v>
      </c>
      <c r="C25" s="25" t="str">
        <f>Aprices!B24</f>
        <v>Wall Cabinet</v>
      </c>
      <c r="D25" s="110">
        <v>7</v>
      </c>
      <c r="E25" s="100">
        <f>IF(AND(Aprices!$A$1=2,Aprices!C24="c"),0,INDEX(Aprices!G24:H24,1,GroupAindex))</f>
        <v>77.81</v>
      </c>
      <c r="F25" s="16">
        <f t="shared" si="0"/>
        <v>0</v>
      </c>
      <c r="G25" s="175"/>
    </row>
    <row r="26" spans="1:7" ht="15" customHeight="1" thickBot="1" x14ac:dyDescent="0.3">
      <c r="A26" s="171"/>
      <c r="B26" s="90" t="str">
        <f>IF(ISBLANK(Aprices!A25),"",Aprices!A25)</f>
        <v>W3024</v>
      </c>
      <c r="C26" s="25" t="str">
        <f>Aprices!B25</f>
        <v>Wall Cabinet</v>
      </c>
      <c r="D26" s="110">
        <v>4</v>
      </c>
      <c r="E26" s="100">
        <f>IF(AND(Aprices!$A$1=2,Aprices!C25="c"),0,INDEX(Aprices!G25:H25,1,GroupAindex))</f>
        <v>72.95</v>
      </c>
      <c r="F26" s="16">
        <f t="shared" ref="F26:F47" si="1">IF(E26=0,"Container Only",E26*A26)</f>
        <v>0</v>
      </c>
      <c r="G26" s="175"/>
    </row>
    <row r="27" spans="1:7" s="3" customFormat="1" ht="15" customHeight="1" thickBot="1" x14ac:dyDescent="0.3">
      <c r="A27" s="171"/>
      <c r="B27" s="90" t="str">
        <f>IF(ISBLANK(Aprices!A26),"",Aprices!A26)</f>
        <v>W3021</v>
      </c>
      <c r="C27" s="25" t="str">
        <f>Aprices!B26</f>
        <v>Wall Cabinet</v>
      </c>
      <c r="D27" s="110">
        <v>34</v>
      </c>
      <c r="E27" s="100">
        <f>IF(AND(Aprices!$A$1=2,Aprices!C26="c"),0,INDEX(Aprices!G26:H26,1,GroupAindex))</f>
        <v>68</v>
      </c>
      <c r="F27" s="16">
        <f t="shared" si="1"/>
        <v>0</v>
      </c>
      <c r="G27" s="175"/>
    </row>
    <row r="28" spans="1:7" s="3" customFormat="1" ht="15" customHeight="1" thickBot="1" x14ac:dyDescent="0.3">
      <c r="A28" s="171"/>
      <c r="B28" s="90" t="str">
        <f>IF(ISBLANK(Aprices!A27),"",Aprices!A27)</f>
        <v>W3015-15</v>
      </c>
      <c r="C28" s="25" t="str">
        <f>Aprices!B27</f>
        <v>Wall Cabinet</v>
      </c>
      <c r="D28" s="110">
        <v>13</v>
      </c>
      <c r="E28" s="100">
        <f>IF(AND(Aprices!$A$1=2,Aprices!C27="c"),0,INDEX(Aprices!G27:H27,1,GroupAindex))</f>
        <v>56.9</v>
      </c>
      <c r="F28" s="16">
        <f t="shared" si="1"/>
        <v>0</v>
      </c>
      <c r="G28" s="175"/>
    </row>
    <row r="29" spans="1:7" ht="15" customHeight="1" thickBot="1" x14ac:dyDescent="0.3">
      <c r="A29" s="171"/>
      <c r="B29" s="90" t="str">
        <f>IF(ISBLANK(Aprices!A28),"",Aprices!A28)</f>
        <v>W3015</v>
      </c>
      <c r="C29" s="25" t="str">
        <f>Aprices!B28</f>
        <v>Wall Cabinet</v>
      </c>
      <c r="D29" s="110">
        <v>2</v>
      </c>
      <c r="E29" s="100">
        <f>IF(AND(Aprices!$A$1=2,Aprices!C28="c"),0,INDEX(Aprices!G28:H28,1,GroupAindex))</f>
        <v>54.75</v>
      </c>
      <c r="F29" s="16">
        <f t="shared" si="1"/>
        <v>0</v>
      </c>
      <c r="G29" s="175"/>
    </row>
    <row r="30" spans="1:7" ht="15" customHeight="1" thickBot="1" x14ac:dyDescent="0.3">
      <c r="A30" s="171"/>
      <c r="B30" s="90" t="str">
        <f>IF(ISBLANK(Aprices!A29),"",Aprices!A29)</f>
        <v>W2742</v>
      </c>
      <c r="C30" s="25" t="str">
        <f>Aprices!B29</f>
        <v>Wall Cabinet</v>
      </c>
      <c r="D30" s="110">
        <v>2</v>
      </c>
      <c r="E30" s="100">
        <f>IF(AND(Aprices!$A$1=2,Aprices!C29="c"),0,INDEX(Aprices!G29:H29,1,GroupAindex))</f>
        <v>101.64</v>
      </c>
      <c r="F30" s="16">
        <f t="shared" si="1"/>
        <v>0</v>
      </c>
      <c r="G30" s="175"/>
    </row>
    <row r="31" spans="1:7" ht="15" customHeight="1" thickBot="1" x14ac:dyDescent="0.3">
      <c r="A31" s="171"/>
      <c r="B31" s="90" t="str">
        <f>IF(ISBLANK(Aprices!A30),"",Aprices!A30)</f>
        <v>W2730</v>
      </c>
      <c r="C31" s="25" t="str">
        <f>Aprices!B30</f>
        <v>Wall Cabinet</v>
      </c>
      <c r="D31" s="110">
        <v>5</v>
      </c>
      <c r="E31" s="100">
        <f>IF(AND(Aprices!$A$1=2,Aprices!C30="c"),0,INDEX(Aprices!G30:H30,1,GroupAindex))</f>
        <v>80.900000000000006</v>
      </c>
      <c r="F31" s="16">
        <f t="shared" si="1"/>
        <v>0</v>
      </c>
      <c r="G31" s="175"/>
    </row>
    <row r="32" spans="1:7" ht="15" customHeight="1" thickBot="1" x14ac:dyDescent="0.3">
      <c r="A32" s="171"/>
      <c r="B32" s="90" t="str">
        <f>IF(ISBLANK(Aprices!A31),"",Aprices!A31)</f>
        <v>W2442-2</v>
      </c>
      <c r="C32" s="25" t="str">
        <f>Aprices!B31</f>
        <v>Wall Cabinet</v>
      </c>
      <c r="D32" s="110">
        <v>9</v>
      </c>
      <c r="E32" s="100">
        <f>IF(AND(Aprices!$A$1=2,Aprices!C31="c"),0,INDEX(Aprices!G31:H31,1,GroupAindex))</f>
        <v>94.58</v>
      </c>
      <c r="F32" s="16">
        <f t="shared" si="1"/>
        <v>0</v>
      </c>
      <c r="G32" s="175"/>
    </row>
    <row r="33" spans="1:7" ht="15" customHeight="1" thickBot="1" x14ac:dyDescent="0.3">
      <c r="A33" s="171"/>
      <c r="B33" s="90" t="str">
        <f>IF(ISBLANK(Aprices!A32),"",Aprices!A32)</f>
        <v>W2436-2</v>
      </c>
      <c r="C33" s="25" t="str">
        <f>Aprices!B32</f>
        <v>Wall Cabinet</v>
      </c>
      <c r="D33" s="110">
        <v>0</v>
      </c>
      <c r="E33" s="100">
        <f>IF(AND(Aprices!$A$1=2,Aprices!C32="c"),0,INDEX(Aprices!G32:H32,1,GroupAindex))</f>
        <v>83.94</v>
      </c>
      <c r="F33" s="16">
        <f t="shared" si="1"/>
        <v>0</v>
      </c>
      <c r="G33" s="175"/>
    </row>
    <row r="34" spans="1:7" ht="15" customHeight="1" thickBot="1" x14ac:dyDescent="0.3">
      <c r="A34" s="171"/>
      <c r="B34" s="90" t="str">
        <f>IF(ISBLANK(Aprices!A33),"",Aprices!A33)</f>
        <v>W2430-2</v>
      </c>
      <c r="C34" s="25" t="str">
        <f>Aprices!B33</f>
        <v>Wall Cabinet</v>
      </c>
      <c r="D34" s="110">
        <v>1</v>
      </c>
      <c r="E34" s="100">
        <f>IF(AND(Aprices!$A$1=2,Aprices!C33="c"),0,INDEX(Aprices!G33:H33,1,GroupAindex))</f>
        <v>75.58</v>
      </c>
      <c r="F34" s="16">
        <f t="shared" si="1"/>
        <v>0</v>
      </c>
      <c r="G34" s="175"/>
    </row>
    <row r="35" spans="1:7" ht="15" customHeight="1" thickBot="1" x14ac:dyDescent="0.3">
      <c r="A35" s="171"/>
      <c r="B35" s="90" t="str">
        <f>IF(ISBLANK(Aprices!A34),"",Aprices!A34)</f>
        <v>W2430-1</v>
      </c>
      <c r="C35" s="25" t="str">
        <f>Aprices!B34</f>
        <v>Wall Cabinet</v>
      </c>
      <c r="D35" s="110">
        <v>1</v>
      </c>
      <c r="E35" s="100">
        <f>IF(AND(Aprices!$A$1=2,Aprices!C34="c"),0,INDEX(Aprices!G34:H34,1,GroupAindex))</f>
        <v>72.040000000000006</v>
      </c>
      <c r="F35" s="16">
        <f t="shared" si="1"/>
        <v>0</v>
      </c>
      <c r="G35" s="175"/>
    </row>
    <row r="36" spans="1:7" ht="15" customHeight="1" thickBot="1" x14ac:dyDescent="0.3">
      <c r="A36" s="171"/>
      <c r="B36" s="90" t="str">
        <f>IF(ISBLANK(Aprices!A35),"",Aprices!A35)</f>
        <v>W2142</v>
      </c>
      <c r="C36" s="25" t="str">
        <f>Aprices!B35</f>
        <v>Wall Cabinet</v>
      </c>
      <c r="D36" s="110">
        <v>5</v>
      </c>
      <c r="E36" s="100">
        <f>IF(AND(Aprices!$A$1=2,Aprices!C35="c"),0,INDEX(Aprices!G35:H35,1,GroupAindex))</f>
        <v>84.38</v>
      </c>
      <c r="F36" s="16">
        <f t="shared" si="1"/>
        <v>0</v>
      </c>
      <c r="G36" s="175"/>
    </row>
    <row r="37" spans="1:7" ht="15" customHeight="1" thickBot="1" x14ac:dyDescent="0.3">
      <c r="A37" s="171"/>
      <c r="B37" s="90" t="str">
        <f>IF(ISBLANK(Aprices!A36),"",Aprices!A36)</f>
        <v>W1842</v>
      </c>
      <c r="C37" s="25" t="str">
        <f>Aprices!B36</f>
        <v>Wall Cabinet</v>
      </c>
      <c r="D37" s="110">
        <v>22</v>
      </c>
      <c r="E37" s="100">
        <f>IF(AND(Aprices!$A$1=2,Aprices!C36="c"),0,INDEX(Aprices!G36:H36,1,GroupAindex))</f>
        <v>77.31</v>
      </c>
      <c r="F37" s="16">
        <f t="shared" si="1"/>
        <v>0</v>
      </c>
      <c r="G37" s="175"/>
    </row>
    <row r="38" spans="1:7" ht="15" customHeight="1" thickBot="1" x14ac:dyDescent="0.3">
      <c r="A38" s="171"/>
      <c r="B38" s="90" t="str">
        <f>IF(ISBLANK(Aprices!A37),"",Aprices!A37)</f>
        <v>W1836</v>
      </c>
      <c r="C38" s="25" t="str">
        <f>Aprices!B37</f>
        <v>Wall Cabinet</v>
      </c>
      <c r="D38" s="110">
        <v>1</v>
      </c>
      <c r="E38" s="100">
        <f>IF(AND(Aprices!$A$1=2,Aprices!C37="c"),0,INDEX(Aprices!G37:H37,1,GroupAindex))</f>
        <v>67.930000000000007</v>
      </c>
      <c r="F38" s="16">
        <f t="shared" si="1"/>
        <v>0</v>
      </c>
      <c r="G38" s="175"/>
    </row>
    <row r="39" spans="1:7" ht="15" customHeight="1" thickBot="1" x14ac:dyDescent="0.3">
      <c r="A39" s="171"/>
      <c r="B39" s="90" t="str">
        <f>IF(ISBLANK(Aprices!A38),"",Aprices!A38)</f>
        <v>W1542</v>
      </c>
      <c r="C39" s="25" t="str">
        <f>Aprices!B38</f>
        <v>Wall Cabinet</v>
      </c>
      <c r="D39" s="110">
        <v>18</v>
      </c>
      <c r="E39" s="100">
        <f>IF(AND(Aprices!$A$1=2,Aprices!C38="c"),0,INDEX(Aprices!G38:H38,1,GroupAindex))</f>
        <v>70.260000000000005</v>
      </c>
      <c r="F39" s="16">
        <f t="shared" si="1"/>
        <v>0</v>
      </c>
      <c r="G39" s="175"/>
    </row>
    <row r="40" spans="1:7" ht="15" customHeight="1" thickBot="1" x14ac:dyDescent="0.3">
      <c r="A40" s="171"/>
      <c r="B40" s="90" t="str">
        <f>IF(ISBLANK(Aprices!A39),"",Aprices!A39)</f>
        <v>W1536</v>
      </c>
      <c r="C40" s="25" t="str">
        <f>Aprices!B39</f>
        <v>Wall Cabinet</v>
      </c>
      <c r="D40" s="110">
        <v>0</v>
      </c>
      <c r="E40" s="100">
        <f>IF(AND(Aprices!$A$1=2,Aprices!C39="c"),0,INDEX(Aprices!G39:H39,1,GroupAindex))</f>
        <v>61.91</v>
      </c>
      <c r="F40" s="16">
        <f t="shared" si="1"/>
        <v>0</v>
      </c>
      <c r="G40" s="175"/>
    </row>
    <row r="41" spans="1:7" ht="15" customHeight="1" thickBot="1" x14ac:dyDescent="0.3">
      <c r="A41" s="171"/>
      <c r="B41" s="90" t="str">
        <f>IF(ISBLANK(Aprices!A40),"",Aprices!A40)</f>
        <v>W1242</v>
      </c>
      <c r="C41" s="25" t="str">
        <f>Aprices!B40</f>
        <v>Wall Cabinet</v>
      </c>
      <c r="D41" s="110">
        <v>8</v>
      </c>
      <c r="E41" s="100">
        <f>IF(AND(Aprices!$A$1=2,Aprices!C40="c"),0,INDEX(Aprices!G40:H40,1,GroupAindex))</f>
        <v>63.2</v>
      </c>
      <c r="F41" s="16">
        <f t="shared" si="1"/>
        <v>0</v>
      </c>
      <c r="G41" s="175"/>
    </row>
    <row r="42" spans="1:7" ht="15" customHeight="1" thickBot="1" x14ac:dyDescent="0.3">
      <c r="A42" s="171"/>
      <c r="B42" s="90" t="str">
        <f>IF(ISBLANK(Aprices!A41),"",Aprices!A41)</f>
        <v>W1236</v>
      </c>
      <c r="C42" s="25" t="str">
        <f>Aprices!B41</f>
        <v>Wall Cabinet</v>
      </c>
      <c r="D42" s="110">
        <v>2</v>
      </c>
      <c r="E42" s="100">
        <f>IF(AND(Aprices!$A$1=2,Aprices!C41="c"),0,INDEX(Aprices!G41:H41,1,GroupAindex))</f>
        <v>55.91</v>
      </c>
      <c r="F42" s="16">
        <f t="shared" si="1"/>
        <v>0</v>
      </c>
      <c r="G42" s="175"/>
    </row>
    <row r="43" spans="1:7" ht="15" customHeight="1" thickBot="1" x14ac:dyDescent="0.3">
      <c r="A43" s="171"/>
      <c r="B43" s="90" t="str">
        <f>IF(ISBLANK(Aprices!A42),"",Aprices!A42)</f>
        <v>W0942</v>
      </c>
      <c r="C43" s="25" t="str">
        <f>Aprices!B42</f>
        <v>Wall Cabinet</v>
      </c>
      <c r="D43" s="110">
        <v>20</v>
      </c>
      <c r="E43" s="100">
        <f>IF(AND(Aprices!$A$1=2,Aprices!C42="c"),0,INDEX(Aprices!G42:H42,1,GroupAindex))</f>
        <v>56.15</v>
      </c>
      <c r="F43" s="16">
        <f t="shared" si="1"/>
        <v>0</v>
      </c>
      <c r="G43" s="175"/>
    </row>
    <row r="44" spans="1:7" ht="15" customHeight="1" thickBot="1" x14ac:dyDescent="0.3">
      <c r="A44" s="171"/>
      <c r="B44" s="90" t="str">
        <f>IF(ISBLANK(Aprices!A43),"",Aprices!A43)</f>
        <v>W0936</v>
      </c>
      <c r="C44" s="25" t="str">
        <f>Aprices!B43</f>
        <v>Wall Cabinet</v>
      </c>
      <c r="D44" s="110">
        <v>7</v>
      </c>
      <c r="E44" s="100">
        <f>IF(AND(Aprices!$A$1=2,Aprices!C43="c"),0,INDEX(Aprices!G43:H43,1,GroupAindex))</f>
        <v>49.9</v>
      </c>
      <c r="F44" s="16">
        <f t="shared" si="1"/>
        <v>0</v>
      </c>
      <c r="G44" s="175"/>
    </row>
    <row r="45" spans="1:7" ht="15" customHeight="1" thickBot="1" x14ac:dyDescent="0.3">
      <c r="A45" s="171"/>
      <c r="B45" s="90" t="str">
        <f>IF(ISBLANK(Aprices!A44),"",Aprices!A44)</f>
        <v>W0930</v>
      </c>
      <c r="C45" s="25" t="str">
        <f>Aprices!B44</f>
        <v>Wall Cabinet</v>
      </c>
      <c r="D45" s="110">
        <v>1</v>
      </c>
      <c r="E45" s="100">
        <f>IF(AND(Aprices!$A$1=2,Aprices!C44="c"),0,INDEX(Aprices!G44:H44,1,GroupAindex))</f>
        <v>45.43</v>
      </c>
      <c r="F45" s="16">
        <f t="shared" si="1"/>
        <v>0</v>
      </c>
      <c r="G45" s="175"/>
    </row>
    <row r="46" spans="1:7" ht="15" customHeight="1" thickBot="1" x14ac:dyDescent="0.3">
      <c r="A46" s="171"/>
      <c r="B46" s="90" t="str">
        <f>IF(ISBLANK(Aprices!A45),"",Aprices!A45)</f>
        <v>BW4230</v>
      </c>
      <c r="C46" s="25" t="str">
        <f>Aprices!B45</f>
        <v>Blind Wall Cabinet</v>
      </c>
      <c r="D46" s="110">
        <v>8</v>
      </c>
      <c r="E46" s="100">
        <f>IF(AND(Aprices!$A$1=2,Aprices!C45="c"),0,INDEX(Aprices!G45:H45,1,GroupAindex))</f>
        <v>98.88</v>
      </c>
      <c r="F46" s="16">
        <f t="shared" si="1"/>
        <v>0</v>
      </c>
      <c r="G46" s="175"/>
    </row>
    <row r="47" spans="1:7" ht="15" customHeight="1" thickBot="1" x14ac:dyDescent="0.3">
      <c r="A47" s="171"/>
      <c r="B47" s="90" t="str">
        <f>IF(ISBLANK(Aprices!A46),"",Aprices!A46)</f>
        <v>BW3642</v>
      </c>
      <c r="C47" s="25" t="str">
        <f>Aprices!B46</f>
        <v>Blind Wall Cabinet</v>
      </c>
      <c r="D47" s="110">
        <v>5</v>
      </c>
      <c r="E47" s="100">
        <f>IF(AND(Aprices!$A$1=2,Aprices!C46="c"),0,INDEX(Aprices!G46:H46,1,GroupAindex))</f>
        <v>108.95</v>
      </c>
      <c r="F47" s="16">
        <f t="shared" si="1"/>
        <v>0</v>
      </c>
      <c r="G47" s="175"/>
    </row>
    <row r="48" spans="1:7" ht="15" customHeight="1" thickBot="1" x14ac:dyDescent="0.3">
      <c r="A48" s="171"/>
      <c r="B48" s="90" t="str">
        <f>IF(ISBLANK(Aprices!A47),"",Aprices!A47)</f>
        <v>BW3636</v>
      </c>
      <c r="C48" s="25" t="str">
        <f>Aprices!B47</f>
        <v>Blind Wall Cabinet</v>
      </c>
      <c r="D48" s="110">
        <v>25</v>
      </c>
      <c r="E48" s="100">
        <f>IF(AND(Aprices!$A$1=2,Aprices!C47="c"),0,INDEX(Aprices!G47:H47,1,GroupAindex))</f>
        <v>94.84</v>
      </c>
      <c r="F48" s="16">
        <f t="shared" ref="F48:F58" si="2">IF(E48=0,"Container Only",E48*A48)</f>
        <v>0</v>
      </c>
      <c r="G48" s="175"/>
    </row>
    <row r="49" spans="1:7" ht="15" customHeight="1" thickBot="1" x14ac:dyDescent="0.3">
      <c r="A49" s="171"/>
      <c r="B49" s="90" t="str">
        <f>IF(ISBLANK(Aprices!A48),"",Aprices!A48)</f>
        <v>BW3630</v>
      </c>
      <c r="C49" s="25" t="str">
        <f>Aprices!B48</f>
        <v>Blind Wall Cabinet</v>
      </c>
      <c r="D49" s="110">
        <v>5</v>
      </c>
      <c r="E49" s="100">
        <f>IF(AND(Aprices!$A$1=2,Aprices!C48="c"),0,INDEX(Aprices!G48:H48,1,GroupAindex))</f>
        <v>85.31</v>
      </c>
      <c r="F49" s="16">
        <f t="shared" si="2"/>
        <v>0</v>
      </c>
      <c r="G49" s="175"/>
    </row>
    <row r="50" spans="1:7" ht="15" customHeight="1" thickBot="1" x14ac:dyDescent="0.3">
      <c r="A50" s="171"/>
      <c r="B50" s="90" t="str">
        <f>IF(ISBLANK(Aprices!A49),"",Aprices!A49)</f>
        <v>BW2436</v>
      </c>
      <c r="C50" s="25" t="str">
        <f>Aprices!B49</f>
        <v>Blind Wall Cabinet</v>
      </c>
      <c r="D50" s="110">
        <v>10</v>
      </c>
      <c r="E50" s="100">
        <f>IF(AND(Aprices!$A$1=2,Aprices!C49="c"),0,INDEX(Aprices!G49:H49,1,GroupAindex))</f>
        <v>71.260000000000005</v>
      </c>
      <c r="F50" s="16">
        <f t="shared" si="2"/>
        <v>0</v>
      </c>
      <c r="G50" s="175"/>
    </row>
    <row r="51" spans="1:7" ht="15" customHeight="1" thickBot="1" x14ac:dyDescent="0.3">
      <c r="A51" s="171"/>
      <c r="B51" s="90" t="str">
        <f>IF(ISBLANK(Aprices!A50),"",Aprices!A50)</f>
        <v>BW2430</v>
      </c>
      <c r="C51" s="25" t="str">
        <f>Aprices!B50</f>
        <v>Blind Wall Cabinet</v>
      </c>
      <c r="D51" s="110">
        <v>7</v>
      </c>
      <c r="E51" s="100">
        <f>IF(AND(Aprices!$A$1=2,Aprices!C50="c"),0,INDEX(Aprices!G50:H50,1,GroupAindex))</f>
        <v>64.5</v>
      </c>
      <c r="F51" s="16">
        <f t="shared" si="2"/>
        <v>0</v>
      </c>
      <c r="G51" s="175"/>
    </row>
    <row r="52" spans="1:7" ht="15" customHeight="1" thickBot="1" x14ac:dyDescent="0.3">
      <c r="A52" s="171"/>
      <c r="B52" s="90" t="str">
        <f>IF(ISBLANK(Aprices!A51),"",Aprices!A51)</f>
        <v>BW3042</v>
      </c>
      <c r="C52" s="25" t="str">
        <f>Aprices!B51</f>
        <v>Blind Wall Cabinet</v>
      </c>
      <c r="D52" s="110">
        <v>4</v>
      </c>
      <c r="E52" s="100">
        <f>IF(AND(Aprices!$A$1=2,Aprices!C51="c"),0,INDEX(Aprices!G51:H51,1,GroupAindex))</f>
        <v>95.14</v>
      </c>
      <c r="F52" s="16">
        <f t="shared" si="2"/>
        <v>0</v>
      </c>
      <c r="G52" s="175"/>
    </row>
    <row r="53" spans="1:7" ht="15" customHeight="1" thickBot="1" x14ac:dyDescent="0.3">
      <c r="A53" s="171"/>
      <c r="B53" s="90" t="str">
        <f>IF(ISBLANK(Aprices!A52),"",Aprices!A52)</f>
        <v>BW3036</v>
      </c>
      <c r="C53" s="25" t="str">
        <f>Aprices!B52</f>
        <v>Blind Wall Cabinet</v>
      </c>
      <c r="D53" s="110">
        <v>13</v>
      </c>
      <c r="E53" s="100">
        <f>IF(AND(Aprices!$A$1=2,Aprices!C52="c"),0,INDEX(Aprices!G52:H52,1,GroupAindex))</f>
        <v>83.05</v>
      </c>
      <c r="F53" s="16">
        <f t="shared" si="2"/>
        <v>0</v>
      </c>
      <c r="G53" s="175"/>
    </row>
    <row r="54" spans="1:7" ht="15" customHeight="1" thickBot="1" x14ac:dyDescent="0.3">
      <c r="A54" s="171"/>
      <c r="B54" s="90" t="str">
        <f>IF(ISBLANK(Aprices!A53),"",Aprices!A53)</f>
        <v>BW3030</v>
      </c>
      <c r="C54" s="25" t="str">
        <f>Aprices!B53</f>
        <v>Blind Wall Cabinet</v>
      </c>
      <c r="D54" s="110">
        <v>3</v>
      </c>
      <c r="E54" s="100">
        <f>IF(AND(Aprices!$A$1=2,Aprices!C53="c"),0,INDEX(Aprices!G53:H53,1,GroupAindex))</f>
        <v>75.78</v>
      </c>
      <c r="F54" s="16">
        <f t="shared" si="2"/>
        <v>0</v>
      </c>
      <c r="G54" s="175"/>
    </row>
    <row r="55" spans="1:7" ht="15" customHeight="1" thickBot="1" x14ac:dyDescent="0.3">
      <c r="A55" s="171"/>
      <c r="B55" s="90" t="str">
        <f>IF(ISBLANK(Aprices!A54),"",Aprices!A54)</f>
        <v>CW2742</v>
      </c>
      <c r="C55" s="25" t="str">
        <f>Aprices!B54</f>
        <v>Corner Wall Cabinet</v>
      </c>
      <c r="D55" s="110">
        <v>7</v>
      </c>
      <c r="E55" s="100">
        <f>IF(AND(Aprices!$A$1=2,Aprices!C54="c"),0,INDEX(Aprices!G54:H54,1,GroupAindex))</f>
        <v>106.16</v>
      </c>
      <c r="F55" s="16">
        <f t="shared" si="2"/>
        <v>0</v>
      </c>
      <c r="G55" s="175"/>
    </row>
    <row r="56" spans="1:7" ht="15" customHeight="1" thickBot="1" x14ac:dyDescent="0.3">
      <c r="A56" s="171"/>
      <c r="B56" s="90" t="str">
        <f>IF(ISBLANK(Aprices!A55),"",Aprices!A55)</f>
        <v>CW2736</v>
      </c>
      <c r="C56" s="25" t="str">
        <f>Aprices!B55</f>
        <v>Corner Wall Cabinet</v>
      </c>
      <c r="D56" s="110">
        <v>7</v>
      </c>
      <c r="E56" s="100">
        <f>IF(AND(Aprices!$A$1=2,Aprices!C55="c"),0,INDEX(Aprices!G55:H55,1,GroupAindex))</f>
        <v>93.3</v>
      </c>
      <c r="F56" s="16">
        <f t="shared" si="2"/>
        <v>0</v>
      </c>
      <c r="G56" s="175"/>
    </row>
    <row r="57" spans="1:7" ht="15" customHeight="1" thickBot="1" x14ac:dyDescent="0.3">
      <c r="A57" s="171"/>
      <c r="B57" s="90" t="str">
        <f>IF(ISBLANK(Aprices!A56),"",Aprices!A56)</f>
        <v>CW2442</v>
      </c>
      <c r="C57" s="25" t="str">
        <f>Aprices!B56</f>
        <v>Corner Wall Cabinet</v>
      </c>
      <c r="D57" s="110">
        <v>6</v>
      </c>
      <c r="E57" s="100">
        <f>IF(AND(Aprices!$A$1=2,Aprices!C56="c"),0,INDEX(Aprices!G56:H56,1,GroupAindex))</f>
        <v>97.94</v>
      </c>
      <c r="F57" s="16">
        <f t="shared" si="2"/>
        <v>0</v>
      </c>
      <c r="G57" s="175"/>
    </row>
    <row r="58" spans="1:7" ht="15" customHeight="1" thickBot="1" x14ac:dyDescent="0.3">
      <c r="A58" s="171"/>
      <c r="B58" s="90" t="str">
        <f>IF(ISBLANK(Aprices!A57),"",Aprices!A57)</f>
        <v>CW2436</v>
      </c>
      <c r="C58" s="25" t="str">
        <f>Aprices!B57</f>
        <v>Corner Wall Cabinet</v>
      </c>
      <c r="D58" s="110">
        <v>2</v>
      </c>
      <c r="E58" s="100">
        <f>IF(AND(Aprices!$A$1=2,Aprices!C57="c"),0,INDEX(Aprices!G57:H57,1,GroupAindex))</f>
        <v>86.61</v>
      </c>
      <c r="F58" s="16">
        <f t="shared" si="2"/>
        <v>0</v>
      </c>
      <c r="G58" s="175"/>
    </row>
    <row r="59" spans="1:7" ht="15" customHeight="1" thickBot="1" x14ac:dyDescent="0.3">
      <c r="A59" s="171"/>
      <c r="B59" s="90" t="str">
        <f>IF(ISBLANK(Aprices!A58),"",Aprices!A58)</f>
        <v/>
      </c>
      <c r="C59" s="25" t="str">
        <f>Aprices!B58</f>
        <v>Vanity Cabinets</v>
      </c>
      <c r="D59" s="110"/>
      <c r="E59" s="100"/>
      <c r="F59" s="16"/>
      <c r="G59" s="175"/>
    </row>
    <row r="60" spans="1:7" s="3" customFormat="1" ht="15" customHeight="1" thickBot="1" x14ac:dyDescent="0.3">
      <c r="A60" s="171"/>
      <c r="B60" s="90" t="str">
        <f>IF(ISBLANK(Aprices!A59),"",Aprices!A59)</f>
        <v>V21</v>
      </c>
      <c r="C60" s="25" t="str">
        <f>Aprices!B59</f>
        <v>Vanity Sink Cabinet</v>
      </c>
      <c r="D60" s="110">
        <v>7</v>
      </c>
      <c r="E60" s="100">
        <f>IF(AND(Aprices!$A$1=2,Aprices!C59="c"),0,INDEX(Aprices!G59:H59,1,GroupAindex))</f>
        <v>69.069999999999993</v>
      </c>
      <c r="F60" s="16">
        <f t="shared" ref="F60:F74" si="3">IF(E60=0,"Container Only",E60*A60)</f>
        <v>0</v>
      </c>
      <c r="G60" s="175"/>
    </row>
    <row r="61" spans="1:7" s="3" customFormat="1" ht="15" customHeight="1" thickBot="1" x14ac:dyDescent="0.3">
      <c r="A61" s="171"/>
      <c r="B61" s="90" t="str">
        <f>IF(ISBLANK(Aprices!A60),"",Aprices!A60)</f>
        <v>V24-1</v>
      </c>
      <c r="C61" s="25" t="str">
        <f>Aprices!B60</f>
        <v>Vanity Sink Cabinet</v>
      </c>
      <c r="D61" s="110">
        <v>1</v>
      </c>
      <c r="E61" s="100">
        <f>IF(AND(Aprices!$A$1=2,Aprices!C60="c"),0,INDEX(Aprices!G60:H60,1,GroupAindex))</f>
        <v>74.08</v>
      </c>
      <c r="F61" s="16">
        <f t="shared" si="3"/>
        <v>0</v>
      </c>
      <c r="G61" s="175"/>
    </row>
    <row r="62" spans="1:7" s="3" customFormat="1" ht="15" customHeight="1" thickBot="1" x14ac:dyDescent="0.3">
      <c r="A62" s="171"/>
      <c r="B62" s="90" t="str">
        <f>IF(ISBLANK(Aprices!A61),"",Aprices!A61)</f>
        <v>V24-2</v>
      </c>
      <c r="C62" s="25" t="str">
        <f>Aprices!B61</f>
        <v>Vanity Sink Cabinet</v>
      </c>
      <c r="D62" s="110">
        <v>1</v>
      </c>
      <c r="E62" s="100">
        <f>IF(AND(Aprices!$A$1=2,Aprices!C61="c"),0,INDEX(Aprices!G61:H61,1,GroupAindex))</f>
        <v>81.7</v>
      </c>
      <c r="F62" s="16">
        <f t="shared" si="3"/>
        <v>0</v>
      </c>
      <c r="G62" s="175"/>
    </row>
    <row r="63" spans="1:7" s="3" customFormat="1" ht="15" customHeight="1" thickBot="1" x14ac:dyDescent="0.3">
      <c r="A63" s="171"/>
      <c r="B63" s="90" t="str">
        <f>IF(ISBLANK(Aprices!A62),"",Aprices!A62)</f>
        <v>V30</v>
      </c>
      <c r="C63" s="25" t="str">
        <f>Aprices!B62</f>
        <v>Vanity Sink Cabinet</v>
      </c>
      <c r="D63" s="110">
        <v>2</v>
      </c>
      <c r="E63" s="100">
        <f>IF(AND(Aprices!$A$1=2,Aprices!C62="c"),0,INDEX(Aprices!G62:H62,1,GroupAindex))</f>
        <v>91.65</v>
      </c>
      <c r="F63" s="16">
        <f t="shared" si="3"/>
        <v>0</v>
      </c>
      <c r="G63" s="175"/>
    </row>
    <row r="64" spans="1:7" s="3" customFormat="1" ht="15" customHeight="1" thickBot="1" x14ac:dyDescent="0.3">
      <c r="A64" s="171"/>
      <c r="B64" s="90" t="str">
        <f>IF(ISBLANK(Aprices!A63),"",Aprices!A63)</f>
        <v>V33</v>
      </c>
      <c r="C64" s="25" t="str">
        <f>Aprices!B63</f>
        <v>Vanity Sink Cabinet</v>
      </c>
      <c r="D64" s="110">
        <v>15</v>
      </c>
      <c r="E64" s="100">
        <f>IF(AND(Aprices!$A$1=2,Aprices!C63="c"),0,INDEX(Aprices!G63:H63,1,GroupAindex))</f>
        <v>96.63</v>
      </c>
      <c r="F64" s="16">
        <f t="shared" si="3"/>
        <v>0</v>
      </c>
      <c r="G64" s="175"/>
    </row>
    <row r="65" spans="1:7" s="3" customFormat="1" ht="15" customHeight="1" thickBot="1" x14ac:dyDescent="0.3">
      <c r="A65" s="171"/>
      <c r="B65" s="90" t="str">
        <f>IF(ISBLANK(Aprices!A64),"",Aprices!A64)</f>
        <v>V36</v>
      </c>
      <c r="C65" s="25" t="str">
        <f>Aprices!B64</f>
        <v>Vanity Sink Cabinet</v>
      </c>
      <c r="D65" s="110">
        <v>5</v>
      </c>
      <c r="E65" s="100">
        <f>IF(AND(Aprices!$A$1=2,Aprices!C64="c"),0,INDEX(Aprices!G64:H64,1,GroupAindex))</f>
        <v>101.6</v>
      </c>
      <c r="F65" s="16">
        <f t="shared" si="3"/>
        <v>0</v>
      </c>
      <c r="G65" s="175"/>
    </row>
    <row r="66" spans="1:7" s="3" customFormat="1" ht="15" customHeight="1" thickBot="1" x14ac:dyDescent="0.3">
      <c r="A66" s="171"/>
      <c r="B66" s="90" t="str">
        <f>IF(ISBLANK(Aprices!A65),"",Aprices!A65)</f>
        <v>VDB12</v>
      </c>
      <c r="C66" s="25" t="str">
        <f>Aprices!B65</f>
        <v>Vanity Sink Drawer Base Cabinet</v>
      </c>
      <c r="D66" s="110">
        <v>2</v>
      </c>
      <c r="E66" s="100">
        <f>IF(AND(Aprices!$A$1=2,Aprices!C65="c"),0,INDEX(Aprices!G65:H65,1,GroupAindex))</f>
        <v>112.44</v>
      </c>
      <c r="F66" s="16">
        <f t="shared" si="3"/>
        <v>0</v>
      </c>
      <c r="G66" s="175"/>
    </row>
    <row r="67" spans="1:7" s="3" customFormat="1" ht="15" customHeight="1" thickBot="1" x14ac:dyDescent="0.3">
      <c r="A67" s="171"/>
      <c r="B67" s="90" t="str">
        <f>IF(ISBLANK(Aprices!A66),"",Aprices!A66)</f>
        <v>VDB15</v>
      </c>
      <c r="C67" s="25" t="str">
        <f>Aprices!B66</f>
        <v>Vanity Sink Drawer Base Cabinet</v>
      </c>
      <c r="D67" s="110">
        <v>2</v>
      </c>
      <c r="E67" s="100">
        <f>IF(AND(Aprices!$A$1=2,Aprices!C66="c"),0,INDEX(Aprices!G66:H66,1,GroupAindex))</f>
        <v>121.06</v>
      </c>
      <c r="F67" s="16">
        <f t="shared" si="3"/>
        <v>0</v>
      </c>
      <c r="G67" s="175"/>
    </row>
    <row r="68" spans="1:7" s="3" customFormat="1" ht="15" customHeight="1" thickBot="1" x14ac:dyDescent="0.3">
      <c r="A68" s="171"/>
      <c r="B68" s="90" t="str">
        <f>IF(ISBLANK(Aprices!A67),"",Aprices!A67)</f>
        <v>VDB21</v>
      </c>
      <c r="C68" s="25" t="str">
        <f>Aprices!B67</f>
        <v>Vanity Sink Drawer Base Cabinet</v>
      </c>
      <c r="D68" s="110">
        <v>2</v>
      </c>
      <c r="E68" s="100">
        <f>IF(AND(Aprices!$A$1=2,Aprices!C67="c"),0,INDEX(Aprices!G67:H67,1,GroupAindex))</f>
        <v>138.19999999999999</v>
      </c>
      <c r="F68" s="16">
        <f t="shared" si="3"/>
        <v>0</v>
      </c>
      <c r="G68" s="175"/>
    </row>
    <row r="69" spans="1:7" s="3" customFormat="1" ht="15" customHeight="1" thickBot="1" x14ac:dyDescent="0.3">
      <c r="A69" s="171"/>
      <c r="B69" s="90" t="str">
        <f>IF(ISBLANK(Aprices!A68),"",Aprices!A68)</f>
        <v>VB15</v>
      </c>
      <c r="C69" s="25" t="str">
        <f>Aprices!B68</f>
        <v>Vanity Base Cabinet</v>
      </c>
      <c r="D69" s="110">
        <v>2</v>
      </c>
      <c r="E69" s="100">
        <f>IF(AND(Aprices!$A$1=2,Aprices!C68="c"),0,INDEX(Aprices!G68:H68,1,GroupAindex))</f>
        <v>81.28</v>
      </c>
      <c r="F69" s="16">
        <f t="shared" si="3"/>
        <v>0</v>
      </c>
      <c r="G69" s="175"/>
    </row>
    <row r="70" spans="1:7" s="3" customFormat="1" ht="15" customHeight="1" thickBot="1" x14ac:dyDescent="0.3">
      <c r="A70" s="171"/>
      <c r="B70" s="90" t="str">
        <f>IF(ISBLANK(Aprices!A69),"",Aprices!A69)</f>
        <v>VB18</v>
      </c>
      <c r="C70" s="25" t="str">
        <f>Aprices!B69</f>
        <v>Vanity Base Cabinet</v>
      </c>
      <c r="D70" s="110">
        <v>4</v>
      </c>
      <c r="E70" s="100">
        <f>IF(AND(Aprices!$A$1=2,Aprices!C69="c"),0,INDEX(Aprices!G69:H69,1,GroupAindex))</f>
        <v>87.36</v>
      </c>
      <c r="F70" s="16">
        <f t="shared" si="3"/>
        <v>0</v>
      </c>
      <c r="G70" s="175"/>
    </row>
    <row r="71" spans="1:7" s="3" customFormat="1" ht="15" customHeight="1" thickBot="1" x14ac:dyDescent="0.3">
      <c r="A71" s="171"/>
      <c r="B71" s="90" t="str">
        <f>IF(ISBLANK(Aprices!A70),"",Aprices!A70)</f>
        <v>VSB36</v>
      </c>
      <c r="C71" s="25" t="str">
        <f>Aprices!B70</f>
        <v>Vanity Drawer Sink Cabinet</v>
      </c>
      <c r="D71" s="110">
        <v>1</v>
      </c>
      <c r="E71" s="100">
        <f>IF(AND(Aprices!$A$1=2,Aprices!C70="c"),0,INDEX(Aprices!G70:H70,1,GroupAindex))</f>
        <v>134.47999999999999</v>
      </c>
      <c r="F71" s="16">
        <f t="shared" si="3"/>
        <v>0</v>
      </c>
      <c r="G71" s="175"/>
    </row>
    <row r="72" spans="1:7" s="3" customFormat="1" ht="15" customHeight="1" thickBot="1" x14ac:dyDescent="0.3">
      <c r="A72" s="171"/>
      <c r="B72" s="90" t="str">
        <f>IF(ISBLANK(Aprices!A71),"",Aprices!A71)</f>
        <v>VSB42</v>
      </c>
      <c r="C72" s="25" t="str">
        <f>Aprices!B71</f>
        <v>Vanity Drawer Sink Cabinet</v>
      </c>
      <c r="D72" s="110">
        <v>1</v>
      </c>
      <c r="E72" s="100">
        <f>IF(AND(Aprices!$A$1=2,Aprices!C71="c"),0,INDEX(Aprices!G71:H71,1,GroupAindex))</f>
        <v>145.99</v>
      </c>
      <c r="F72" s="16">
        <f t="shared" si="3"/>
        <v>0</v>
      </c>
      <c r="G72" s="175"/>
    </row>
    <row r="73" spans="1:7" s="3" customFormat="1" ht="15" customHeight="1" thickBot="1" x14ac:dyDescent="0.3">
      <c r="A73" s="171"/>
      <c r="B73" s="90" t="str">
        <f>IF(ISBLANK(Aprices!A72),"",Aprices!A72)</f>
        <v>KD24</v>
      </c>
      <c r="C73" s="25" t="str">
        <f>Aprices!B72</f>
        <v>Single Vanity Drawer</v>
      </c>
      <c r="D73" s="110">
        <v>17</v>
      </c>
      <c r="E73" s="100">
        <f>IF(AND(Aprices!$A$1=2,Aprices!C72="c"),0,INDEX(Aprices!G72:H72,1,GroupAindex))</f>
        <v>52.1</v>
      </c>
      <c r="F73" s="16">
        <f t="shared" si="3"/>
        <v>0</v>
      </c>
      <c r="G73" s="175"/>
    </row>
    <row r="74" spans="1:7" s="3" customFormat="1" ht="15" customHeight="1" thickBot="1" x14ac:dyDescent="0.3">
      <c r="A74" s="171"/>
      <c r="B74" s="90" t="str">
        <f>IF(ISBLANK(Aprices!A73),"",Aprices!A73)</f>
        <v>KD36</v>
      </c>
      <c r="C74" s="25" t="str">
        <f>Aprices!B73</f>
        <v>Single Vanity Drawer</v>
      </c>
      <c r="D74" s="110">
        <v>8</v>
      </c>
      <c r="E74" s="100">
        <f>IF(AND(Aprices!$A$1=2,Aprices!C73="c"),0,INDEX(Aprices!G73:H73,1,GroupAindex))</f>
        <v>57.51</v>
      </c>
      <c r="F74" s="16">
        <f t="shared" si="3"/>
        <v>0</v>
      </c>
      <c r="G74" s="175"/>
    </row>
    <row r="75" spans="1:7" ht="15" customHeight="1" thickBot="1" x14ac:dyDescent="0.3">
      <c r="A75" s="171"/>
      <c r="B75" s="90" t="str">
        <f>IF(ISBLANK(Aprices!A74),"",Aprices!A74)</f>
        <v/>
      </c>
      <c r="C75" s="25" t="str">
        <f>Aprices!B74</f>
        <v>Tall Cabinets</v>
      </c>
      <c r="D75" s="110"/>
      <c r="E75" s="100"/>
      <c r="F75" s="16"/>
      <c r="G75" s="175"/>
    </row>
    <row r="76" spans="1:7" ht="15" customHeight="1" thickBot="1" x14ac:dyDescent="0.3">
      <c r="A76" s="171"/>
      <c r="B76" s="90" t="str">
        <f>IF(ISBLANK(Aprices!A75),"",Aprices!A75)</f>
        <v>OC3396SD</v>
      </c>
      <c r="C76" s="25" t="str">
        <f>Aprices!B75</f>
        <v>Single 3 Drawer Oven Cabinet</v>
      </c>
      <c r="D76" s="110">
        <v>1</v>
      </c>
      <c r="E76" s="100">
        <f>IF(AND(Aprices!$A$1=2,Aprices!C75="c"),0,INDEX(Aprices!G75:H75,1,GroupAindex))</f>
        <v>327.5</v>
      </c>
      <c r="F76" s="16">
        <f t="shared" ref="F76:F93" si="4">IF(E76=0,"Container Only",E76*A76)</f>
        <v>0</v>
      </c>
      <c r="G76" s="175"/>
    </row>
    <row r="77" spans="1:7" ht="15" customHeight="1" thickBot="1" x14ac:dyDescent="0.3">
      <c r="A77" s="171"/>
      <c r="B77" s="90" t="str">
        <f>IF(ISBLANK(Aprices!A76),"",Aprices!A76)</f>
        <v>OC3390SD</v>
      </c>
      <c r="C77" s="25" t="str">
        <f>Aprices!B76</f>
        <v>Single 3 Drawer Oven Cabinet</v>
      </c>
      <c r="D77" s="110">
        <v>2</v>
      </c>
      <c r="E77" s="100">
        <f>IF(AND(Aprices!$A$1=2,Aprices!C76="c"),0,INDEX(Aprices!G76:H76,1,GroupAindex))</f>
        <v>319.51</v>
      </c>
      <c r="F77" s="16">
        <f t="shared" si="4"/>
        <v>0</v>
      </c>
      <c r="G77" s="175"/>
    </row>
    <row r="78" spans="1:7" ht="15" customHeight="1" thickBot="1" x14ac:dyDescent="0.3">
      <c r="A78" s="171"/>
      <c r="B78" s="90" t="str">
        <f>IF(ISBLANK(Aprices!A77),"",Aprices!A77)</f>
        <v>OC3384SD</v>
      </c>
      <c r="C78" s="25" t="str">
        <f>Aprices!B77</f>
        <v>Single 3 Drawer Oven Cabinet</v>
      </c>
      <c r="D78" s="110">
        <v>2</v>
      </c>
      <c r="E78" s="100">
        <f>IF(AND(Aprices!$A$1=2,Aprices!C77="c"),0,INDEX(Aprices!G77:H77,1,GroupAindex))</f>
        <v>308.54000000000002</v>
      </c>
      <c r="F78" s="16">
        <f t="shared" si="4"/>
        <v>0</v>
      </c>
      <c r="G78" s="175"/>
    </row>
    <row r="79" spans="1:7" ht="15" customHeight="1" thickBot="1" x14ac:dyDescent="0.3">
      <c r="A79" s="171"/>
      <c r="B79" s="90" t="str">
        <f>IF(ISBLANK(Aprices!A78),"",Aprices!A78)</f>
        <v>OC3384D</v>
      </c>
      <c r="C79" s="25" t="str">
        <f>Aprices!B78</f>
        <v>Tall Double Oven</v>
      </c>
      <c r="D79" s="110">
        <v>6</v>
      </c>
      <c r="E79" s="100">
        <f>IF(AND(Aprices!$A$1=2,Aprices!C78="c"),0,INDEX(Aprices!G78:H78,1,GroupAindex))</f>
        <v>291.97000000000003</v>
      </c>
      <c r="F79" s="16">
        <f t="shared" si="4"/>
        <v>0</v>
      </c>
      <c r="G79" s="175"/>
    </row>
    <row r="80" spans="1:7" ht="15" customHeight="1" thickBot="1" x14ac:dyDescent="0.3">
      <c r="A80" s="171"/>
      <c r="B80" s="90" t="str">
        <f>IF(ISBLANK(Aprices!A79),"",Aprices!A79)</f>
        <v>OC3384S</v>
      </c>
      <c r="C80" s="25" t="str">
        <f>Aprices!B79</f>
        <v>Tall Single Oven</v>
      </c>
      <c r="D80" s="110">
        <v>6</v>
      </c>
      <c r="E80" s="100">
        <f>IF(AND(Aprices!$A$1=2,Aprices!C79="c"),0,INDEX(Aprices!G79:H79,1,GroupAindex))</f>
        <v>347.07</v>
      </c>
      <c r="F80" s="16">
        <f t="shared" si="4"/>
        <v>0</v>
      </c>
      <c r="G80" s="175"/>
    </row>
    <row r="81" spans="1:7" ht="15" customHeight="1" thickBot="1" x14ac:dyDescent="0.3">
      <c r="A81" s="171"/>
      <c r="B81" s="90" t="str">
        <f>IF(ISBLANK(Aprices!A80),"",Aprices!A80)</f>
        <v>OC3390D</v>
      </c>
      <c r="C81" s="25" t="str">
        <f>Aprices!B80</f>
        <v>Tall Double Oven</v>
      </c>
      <c r="D81" s="110">
        <v>10</v>
      </c>
      <c r="E81" s="100">
        <f>IF(AND(Aprices!$A$1=2,Aprices!C80="c"),0,INDEX(Aprices!G80:H80,1,GroupAindex))</f>
        <v>297.97000000000003</v>
      </c>
      <c r="F81" s="16">
        <f t="shared" si="4"/>
        <v>0</v>
      </c>
      <c r="G81" s="175"/>
    </row>
    <row r="82" spans="1:7" ht="15" customHeight="1" thickBot="1" x14ac:dyDescent="0.3">
      <c r="A82" s="171"/>
      <c r="B82" s="90" t="str">
        <f>IF(ISBLANK(Aprices!A81),"",Aprices!A81)</f>
        <v>OC3390S</v>
      </c>
      <c r="C82" s="25" t="str">
        <f>Aprices!B81</f>
        <v>Tall Single Oven</v>
      </c>
      <c r="D82" s="110">
        <v>8</v>
      </c>
      <c r="E82" s="100">
        <f>IF(AND(Aprices!$A$1=2,Aprices!C81="c"),0,INDEX(Aprices!G81:H81,1,GroupAindex))</f>
        <v>363.6</v>
      </c>
      <c r="F82" s="16">
        <f t="shared" si="4"/>
        <v>0</v>
      </c>
      <c r="G82" s="175"/>
    </row>
    <row r="83" spans="1:7" ht="15" customHeight="1" thickBot="1" x14ac:dyDescent="0.3">
      <c r="A83" s="171"/>
      <c r="B83" s="90" t="str">
        <f>IF(ISBLANK(Aprices!A82),"",Aprices!A82)</f>
        <v>OC3396D</v>
      </c>
      <c r="C83" s="25" t="str">
        <f>Aprices!B82</f>
        <v>Tall Double Oven</v>
      </c>
      <c r="D83" s="110">
        <v>5</v>
      </c>
      <c r="E83" s="100">
        <f>IF(AND(Aprices!$A$1=2,Aprices!C82="c"),0,INDEX(Aprices!G82:H82,1,GroupAindex))</f>
        <v>314.66000000000003</v>
      </c>
      <c r="F83" s="16">
        <f t="shared" si="4"/>
        <v>0</v>
      </c>
      <c r="G83" s="175"/>
    </row>
    <row r="84" spans="1:7" ht="15" customHeight="1" thickBot="1" x14ac:dyDescent="0.3">
      <c r="A84" s="171"/>
      <c r="B84" s="90" t="str">
        <f>IF(ISBLANK(Aprices!A83),"",Aprices!A83)</f>
        <v>OC3396S</v>
      </c>
      <c r="C84" s="25" t="str">
        <f>Aprices!B83</f>
        <v>Tall Single Oven</v>
      </c>
      <c r="D84" s="110">
        <v>7</v>
      </c>
      <c r="E84" s="100">
        <f>IF(AND(Aprices!$A$1=2,Aprices!C83="c"),0,INDEX(Aprices!G83:H83,1,GroupAindex))</f>
        <v>386.29</v>
      </c>
      <c r="F84" s="16">
        <f t="shared" si="4"/>
        <v>0</v>
      </c>
      <c r="G84" s="175"/>
    </row>
    <row r="85" spans="1:7" ht="15" customHeight="1" thickBot="1" x14ac:dyDescent="0.3">
      <c r="A85" s="171"/>
      <c r="B85" s="90" t="str">
        <f>IF(ISBLANK(Aprices!A84),"",Aprices!A84)</f>
        <v>OP3333</v>
      </c>
      <c r="C85" s="25" t="str">
        <f>Aprices!B84</f>
        <v>Oven Panel</v>
      </c>
      <c r="D85" s="110">
        <v>1</v>
      </c>
      <c r="E85" s="100">
        <f>IF(AND(Aprices!$A$1=2,Aprices!C84="c"),0,INDEX(Aprices!G84:H84,1,GroupAindex))</f>
        <v>32.68</v>
      </c>
      <c r="F85" s="16">
        <f t="shared" si="4"/>
        <v>0</v>
      </c>
      <c r="G85" s="175"/>
    </row>
    <row r="86" spans="1:7" ht="15" customHeight="1" thickBot="1" x14ac:dyDescent="0.3">
      <c r="A86" s="171"/>
      <c r="B86" s="90" t="str">
        <f>IF(ISBLANK(Aprices!A85),"",Aprices!A85)</f>
        <v>OP3348</v>
      </c>
      <c r="C86" s="25" t="str">
        <f>Aprices!B85</f>
        <v>Oven Panel</v>
      </c>
      <c r="D86" s="110">
        <v>1</v>
      </c>
      <c r="E86" s="100">
        <f>IF(AND(Aprices!$A$1=2,Aprices!C85="c"),0,INDEX(Aprices!G85:H85,1,GroupAindex))</f>
        <v>41.05</v>
      </c>
      <c r="F86" s="16">
        <f t="shared" si="4"/>
        <v>0</v>
      </c>
      <c r="G86" s="175"/>
    </row>
    <row r="87" spans="1:7" ht="15" customHeight="1" thickBot="1" x14ac:dyDescent="0.3">
      <c r="A87" s="171"/>
      <c r="B87" s="90" t="str">
        <f>IF(ISBLANK(Aprices!A86),"",Aprices!A86)</f>
        <v>OP3353</v>
      </c>
      <c r="C87" s="25" t="str">
        <f>Aprices!B86</f>
        <v>Oven Panel</v>
      </c>
      <c r="D87" s="110">
        <v>1</v>
      </c>
      <c r="E87" s="100">
        <f>IF(AND(Aprices!$A$1=2,Aprices!C86="c"),0,INDEX(Aprices!G86:H86,1,GroupAindex))</f>
        <v>43.79</v>
      </c>
      <c r="F87" s="16">
        <f t="shared" si="4"/>
        <v>0</v>
      </c>
      <c r="G87" s="175"/>
    </row>
    <row r="88" spans="1:7" ht="15" customHeight="1" thickBot="1" x14ac:dyDescent="0.3">
      <c r="A88" s="171"/>
      <c r="B88" s="90" t="str">
        <f>IF(ISBLANK(Aprices!A87),"",Aprices!A87)</f>
        <v>P2496</v>
      </c>
      <c r="C88" s="25" t="str">
        <f>Aprices!B87</f>
        <v>Utility Cabinet</v>
      </c>
      <c r="D88" s="110">
        <v>3</v>
      </c>
      <c r="E88" s="100">
        <f>IF(AND(Aprices!$A$1=2,Aprices!C87="c"),0,INDEX(Aprices!G87:H87,1,GroupAindex))</f>
        <v>221.73</v>
      </c>
      <c r="F88" s="16">
        <f t="shared" si="4"/>
        <v>0</v>
      </c>
      <c r="G88" s="175"/>
    </row>
    <row r="89" spans="1:7" ht="15" customHeight="1" thickBot="1" x14ac:dyDescent="0.3">
      <c r="A89" s="171"/>
      <c r="B89" s="90" t="str">
        <f>IF(ISBLANK(Aprices!A88),"",Aprices!A88)</f>
        <v>P2490</v>
      </c>
      <c r="C89" s="25" t="str">
        <f>Aprices!B88</f>
        <v>Utility Cabinet</v>
      </c>
      <c r="D89" s="110">
        <v>12</v>
      </c>
      <c r="E89" s="100">
        <f>IF(AND(Aprices!$A$1=2,Aprices!C88="c"),0,INDEX(Aprices!G88:H88,1,GroupAindex))</f>
        <v>206.84</v>
      </c>
      <c r="F89" s="16">
        <f t="shared" si="4"/>
        <v>0</v>
      </c>
      <c r="G89" s="175"/>
    </row>
    <row r="90" spans="1:7" ht="15" customHeight="1" thickBot="1" x14ac:dyDescent="0.3">
      <c r="A90" s="171"/>
      <c r="B90" s="90" t="str">
        <f>IF(ISBLANK(Aprices!A89),"",Aprices!A89)</f>
        <v>P2484</v>
      </c>
      <c r="C90" s="25" t="str">
        <f>Aprices!B89</f>
        <v>Utility Cabinet</v>
      </c>
      <c r="D90" s="110">
        <v>3</v>
      </c>
      <c r="E90" s="100">
        <f>IF(AND(Aprices!$A$1=2,Aprices!C89="c"),0,INDEX(Aprices!G89:H89,1,GroupAindex))</f>
        <v>197.31</v>
      </c>
      <c r="F90" s="16">
        <f t="shared" si="4"/>
        <v>0</v>
      </c>
      <c r="G90" s="175"/>
    </row>
    <row r="91" spans="1:7" ht="15" customHeight="1" thickBot="1" x14ac:dyDescent="0.3">
      <c r="A91" s="171"/>
      <c r="B91" s="90" t="str">
        <f>IF(ISBLANK(Aprices!A90),"",Aprices!A90)</f>
        <v>P1896</v>
      </c>
      <c r="C91" s="25" t="str">
        <f>Aprices!B90</f>
        <v>Utility Cabinet</v>
      </c>
      <c r="D91" s="110">
        <v>6</v>
      </c>
      <c r="E91" s="100">
        <f>IF(AND(Aprices!$A$1=2,Aprices!C90="c"),0,INDEX(Aprices!G90:H90,1,GroupAindex))</f>
        <v>183.7</v>
      </c>
      <c r="F91" s="16">
        <f t="shared" si="4"/>
        <v>0</v>
      </c>
      <c r="G91" s="175"/>
    </row>
    <row r="92" spans="1:7" ht="15" customHeight="1" thickBot="1" x14ac:dyDescent="0.3">
      <c r="A92" s="171"/>
      <c r="B92" s="90" t="str">
        <f>IF(ISBLANK(Aprices!A91),"",Aprices!A91)</f>
        <v>P1890</v>
      </c>
      <c r="C92" s="25" t="str">
        <f>Aprices!B91</f>
        <v>Utility Cabinet</v>
      </c>
      <c r="D92" s="110">
        <v>15</v>
      </c>
      <c r="E92" s="100">
        <f>IF(AND(Aprices!$A$1=2,Aprices!C91="c"),0,INDEX(Aprices!G91:H91,1,GroupAindex))</f>
        <v>171.81</v>
      </c>
      <c r="F92" s="16">
        <f t="shared" si="4"/>
        <v>0</v>
      </c>
      <c r="G92" s="175"/>
    </row>
    <row r="93" spans="1:7" ht="15" customHeight="1" thickBot="1" x14ac:dyDescent="0.3">
      <c r="A93" s="171"/>
      <c r="B93" s="90" t="str">
        <f>IF(ISBLANK(Aprices!A92),"",Aprices!A92)</f>
        <v>P1884</v>
      </c>
      <c r="C93" s="25" t="str">
        <f>Aprices!B92</f>
        <v>Utility Cabinet</v>
      </c>
      <c r="D93" s="110">
        <v>4</v>
      </c>
      <c r="E93" s="100">
        <f>IF(AND(Aprices!$A$1=2,Aprices!C92="c"),0,INDEX(Aprices!G92:H92,1,GroupAindex))</f>
        <v>163.95</v>
      </c>
      <c r="F93" s="16">
        <f t="shared" si="4"/>
        <v>0</v>
      </c>
      <c r="G93" s="175"/>
    </row>
    <row r="94" spans="1:7" ht="15" customHeight="1" thickBot="1" x14ac:dyDescent="0.3">
      <c r="A94" s="171"/>
      <c r="B94" s="90" t="str">
        <f>IF(ISBLANK(Aprices!A93),"",Aprices!A93)</f>
        <v/>
      </c>
      <c r="C94" s="25" t="str">
        <f>Aprices!B93</f>
        <v>Base Cabinets</v>
      </c>
      <c r="D94" s="110"/>
      <c r="E94" s="100"/>
      <c r="F94" s="16"/>
      <c r="G94" s="175"/>
    </row>
    <row r="95" spans="1:7" ht="15" customHeight="1" thickBot="1" x14ac:dyDescent="0.3">
      <c r="A95" s="171"/>
      <c r="B95" s="90" t="str">
        <f>IF(ISBLANK(Aprices!A94),"",Aprices!A94)</f>
        <v>Mini Base 15</v>
      </c>
      <c r="C95" s="25" t="str">
        <f>Aprices!B94</f>
        <v>Mini Base Cabinet</v>
      </c>
      <c r="D95" s="110">
        <v>13</v>
      </c>
      <c r="E95" s="100">
        <f>IF(AND(Aprices!$A$1=2,Aprices!C94="c"),0,INDEX(Aprices!G94:H94,1,GroupAindex))</f>
        <v>71.180000000000007</v>
      </c>
      <c r="F95" s="16">
        <f t="shared" ref="F95:F109" si="5">IF(E95=0,"Container Only",E95*A95)</f>
        <v>0</v>
      </c>
      <c r="G95" s="175"/>
    </row>
    <row r="96" spans="1:7" ht="15" customHeight="1" thickBot="1" x14ac:dyDescent="0.3">
      <c r="A96" s="171"/>
      <c r="B96" s="90" t="str">
        <f>IF(ISBLANK(Aprices!A95),"",Aprices!A95)</f>
        <v>BB48</v>
      </c>
      <c r="C96" s="25" t="str">
        <f>Aprices!B95</f>
        <v>Blind Base Cabinet</v>
      </c>
      <c r="D96" s="110">
        <v>5</v>
      </c>
      <c r="E96" s="100">
        <f>IF(AND(Aprices!$A$1=2,Aprices!C95="c"),0,INDEX(Aprices!G95:H95,1,GroupAindex))</f>
        <v>124.74</v>
      </c>
      <c r="F96" s="16">
        <f t="shared" si="5"/>
        <v>0</v>
      </c>
      <c r="G96" s="175"/>
    </row>
    <row r="97" spans="1:7" ht="15" customHeight="1" thickBot="1" x14ac:dyDescent="0.3">
      <c r="A97" s="171"/>
      <c r="B97" s="90" t="str">
        <f>IF(ISBLANK(Aprices!A96),"",Aprices!A96)</f>
        <v>BB42</v>
      </c>
      <c r="C97" s="25" t="str">
        <f>Aprices!B96</f>
        <v>Blind Base Cabinet</v>
      </c>
      <c r="D97" s="110">
        <v>5</v>
      </c>
      <c r="E97" s="100">
        <f>IF(AND(Aprices!$A$1=2,Aprices!C96="c"),0,INDEX(Aprices!G96:H96,1,GroupAindex))</f>
        <v>115.68</v>
      </c>
      <c r="F97" s="16">
        <f t="shared" si="5"/>
        <v>0</v>
      </c>
      <c r="G97" s="175"/>
    </row>
    <row r="98" spans="1:7" ht="15" customHeight="1" thickBot="1" x14ac:dyDescent="0.3">
      <c r="A98" s="171"/>
      <c r="B98" s="90" t="str">
        <f>IF(ISBLANK(Aprices!A97),"",Aprices!A97)</f>
        <v>BB36</v>
      </c>
      <c r="C98" s="25" t="str">
        <f>Aprices!B97</f>
        <v>Blind Base Cabinet</v>
      </c>
      <c r="D98" s="110">
        <v>0</v>
      </c>
      <c r="E98" s="100">
        <f>IF(AND(Aprices!$A$1=2,Aprices!C97="c"),0,INDEX(Aprices!G97:H97,1,GroupAindex))</f>
        <v>106.56</v>
      </c>
      <c r="F98" s="16">
        <f t="shared" si="5"/>
        <v>0</v>
      </c>
      <c r="G98" s="175"/>
    </row>
    <row r="99" spans="1:7" ht="15" customHeight="1" thickBot="1" x14ac:dyDescent="0.3">
      <c r="A99" s="171"/>
      <c r="B99" s="90" t="str">
        <f>IF(ISBLANK(Aprices!A98),"",Aprices!A98)</f>
        <v>BM30</v>
      </c>
      <c r="C99" s="25" t="str">
        <f>Aprices!B98</f>
        <v>Base Microwave Dish Drawer Cabinet</v>
      </c>
      <c r="D99" s="110">
        <v>3</v>
      </c>
      <c r="E99" s="100">
        <f>IF(AND(Aprices!$A$1=2,Aprices!C98="c"),0,INDEX(Aprices!G98:H98,1,GroupAindex))</f>
        <v>130.66</v>
      </c>
      <c r="F99" s="16">
        <f t="shared" si="5"/>
        <v>0</v>
      </c>
      <c r="G99" s="175"/>
    </row>
    <row r="100" spans="1:7" ht="15" customHeight="1" thickBot="1" x14ac:dyDescent="0.3">
      <c r="A100" s="171"/>
      <c r="B100" s="90" t="str">
        <f>IF(ISBLANK(Aprices!A99),"",Aprices!A99)</f>
        <v>CSF42</v>
      </c>
      <c r="C100" s="25" t="str">
        <f>Aprices!B99</f>
        <v>Corner Sink Front</v>
      </c>
      <c r="D100" s="110">
        <v>8</v>
      </c>
      <c r="E100" s="100">
        <f>IF(AND(Aprices!$A$1=2,Aprices!C99="c"),0,INDEX(Aprices!G99:H99,1,GroupAindex))</f>
        <v>62.01</v>
      </c>
      <c r="F100" s="16">
        <f t="shared" si="5"/>
        <v>0</v>
      </c>
      <c r="G100" s="175"/>
    </row>
    <row r="101" spans="1:7" ht="15" customHeight="1" thickBot="1" x14ac:dyDescent="0.3">
      <c r="A101" s="171"/>
      <c r="B101" s="90" t="str">
        <f>IF(ISBLANK(Aprices!A100),"",Aprices!A100)</f>
        <v>DSB42</v>
      </c>
      <c r="C101" s="25" t="str">
        <f>Aprices!B100</f>
        <v>Diagonal Sink Base</v>
      </c>
      <c r="D101" s="110">
        <v>11</v>
      </c>
      <c r="E101" s="100">
        <f>IF(AND(Aprices!$A$1=2,Aprices!C100="c"),0,INDEX(Aprices!G100:H100,1,GroupAindex))</f>
        <v>160.44</v>
      </c>
      <c r="F101" s="16">
        <f t="shared" si="5"/>
        <v>0</v>
      </c>
      <c r="G101" s="175"/>
    </row>
    <row r="102" spans="1:7" ht="15" customHeight="1" thickBot="1" x14ac:dyDescent="0.3">
      <c r="A102" s="171"/>
      <c r="B102" s="90" t="str">
        <f>IF(ISBLANK(Aprices!A101),"",Aprices!A101)</f>
        <v>DB30</v>
      </c>
      <c r="C102" s="25" t="str">
        <f>Aprices!B101</f>
        <v>Three Drawer Base Cabinet</v>
      </c>
      <c r="D102" s="110">
        <v>3</v>
      </c>
      <c r="E102" s="100">
        <f>IF(AND(Aprices!$A$1=2,Aprices!C101="c"),0,INDEX(Aprices!G101:H101,1,GroupAindex))</f>
        <v>191.51</v>
      </c>
      <c r="F102" s="16">
        <f t="shared" si="5"/>
        <v>0</v>
      </c>
      <c r="G102" s="175"/>
    </row>
    <row r="103" spans="1:7" ht="15" customHeight="1" thickBot="1" x14ac:dyDescent="0.3">
      <c r="A103" s="171"/>
      <c r="B103" s="90" t="str">
        <f>IF(ISBLANK(Aprices!A102),"",Aprices!A102)</f>
        <v>DB24</v>
      </c>
      <c r="C103" s="25" t="str">
        <f>Aprices!B102</f>
        <v>Three Drawer Base Cabinet</v>
      </c>
      <c r="D103" s="110">
        <v>2</v>
      </c>
      <c r="E103" s="100">
        <f>IF(AND(Aprices!$A$1=2,Aprices!C102="c"),0,INDEX(Aprices!G102:H102,1,GroupAindex))</f>
        <v>161.46</v>
      </c>
      <c r="F103" s="16">
        <f t="shared" si="5"/>
        <v>0</v>
      </c>
      <c r="G103" s="175"/>
    </row>
    <row r="104" spans="1:7" ht="15" customHeight="1" thickBot="1" x14ac:dyDescent="0.3">
      <c r="A104" s="171"/>
      <c r="B104" s="90" t="str">
        <f>IF(ISBLANK(Aprices!A103),"",Aprices!A103)</f>
        <v>DB15</v>
      </c>
      <c r="C104" s="25" t="str">
        <f>Aprices!B103</f>
        <v>Three Drawer Base Cabinet</v>
      </c>
      <c r="D104" s="110">
        <v>0</v>
      </c>
      <c r="E104" s="100">
        <f>IF(AND(Aprices!$A$1=2,Aprices!C103="c"),0,INDEX(Aprices!G103:H103,1,GroupAindex))</f>
        <v>133.81</v>
      </c>
      <c r="F104" s="16">
        <f t="shared" si="5"/>
        <v>0</v>
      </c>
      <c r="G104" s="175"/>
    </row>
    <row r="105" spans="1:7" ht="15" customHeight="1" thickBot="1" x14ac:dyDescent="0.3">
      <c r="A105" s="171"/>
      <c r="B105" s="90" t="str">
        <f>IF(ISBLANK(Aprices!A104),"",Aprices!A104)</f>
        <v>DB12</v>
      </c>
      <c r="C105" s="25" t="str">
        <f>Aprices!B104</f>
        <v>Three Drawer Base Cabinet</v>
      </c>
      <c r="D105" s="110">
        <v>1</v>
      </c>
      <c r="E105" s="100">
        <f>IF(AND(Aprices!$A$1=2,Aprices!C104="c"),0,INDEX(Aprices!G104:H104,1,GroupAindex))</f>
        <v>124.64</v>
      </c>
      <c r="F105" s="16">
        <f t="shared" si="5"/>
        <v>0</v>
      </c>
      <c r="G105" s="175"/>
    </row>
    <row r="106" spans="1:7" ht="15" customHeight="1" thickBot="1" x14ac:dyDescent="0.3">
      <c r="A106" s="171"/>
      <c r="B106" s="90" t="str">
        <f>IF(ISBLANK(Aprices!A105),"",Aprices!A105)</f>
        <v>FD18-3</v>
      </c>
      <c r="C106" s="25" t="str">
        <f>Aprices!B105</f>
        <v>Three Drawer Desk Cabinet</v>
      </c>
      <c r="D106" s="110">
        <v>6</v>
      </c>
      <c r="E106" s="100">
        <f>IF(AND(Aprices!$A$1=2,Aprices!C105="c"),0,INDEX(Aprices!G105:H105,1,GroupAindex))</f>
        <v>120.7</v>
      </c>
      <c r="F106" s="16">
        <f t="shared" si="5"/>
        <v>0</v>
      </c>
      <c r="G106" s="175"/>
    </row>
    <row r="107" spans="1:7" ht="15" customHeight="1" thickBot="1" x14ac:dyDescent="0.3">
      <c r="A107" s="171"/>
      <c r="B107" s="90" t="str">
        <f>IF(ISBLANK(Aprices!A106),"",Aprices!A106)</f>
        <v>DDB18-2</v>
      </c>
      <c r="C107" s="25" t="str">
        <f>Aprices!B106</f>
        <v>File Drawer Desk Cabinet</v>
      </c>
      <c r="D107" s="110">
        <v>2</v>
      </c>
      <c r="E107" s="100">
        <f>IF(AND(Aprices!$A$1=2,Aprices!C106="c"),0,INDEX(Aprices!G106:H106,1,GroupAindex))</f>
        <v>116.58</v>
      </c>
      <c r="F107" s="16">
        <f t="shared" si="5"/>
        <v>0</v>
      </c>
      <c r="G107" s="175"/>
    </row>
    <row r="108" spans="1:7" ht="15" customHeight="1" thickBot="1" x14ac:dyDescent="0.3">
      <c r="A108" s="171"/>
      <c r="B108" s="90" t="str">
        <f>IF(ISBLANK(Aprices!A107),"",Aprices!A107)</f>
        <v>SB42</v>
      </c>
      <c r="C108" s="25" t="str">
        <f>Aprices!B107</f>
        <v>Sink Base Cabinet</v>
      </c>
      <c r="D108" s="110">
        <v>6</v>
      </c>
      <c r="E108" s="100">
        <f>IF(AND(Aprices!$A$1=2,Aprices!C107="c"),0,INDEX(Aprices!G107:H107,1,GroupAindex))</f>
        <v>115.68</v>
      </c>
      <c r="F108" s="16">
        <f t="shared" si="5"/>
        <v>0</v>
      </c>
      <c r="G108" s="175"/>
    </row>
    <row r="109" spans="1:7" ht="15" customHeight="1" thickBot="1" x14ac:dyDescent="0.3">
      <c r="A109" s="171"/>
      <c r="B109" s="90" t="str">
        <f>IF(ISBLANK(Aprices!A108),"",Aprices!A108)</f>
        <v>SB30</v>
      </c>
      <c r="C109" s="25" t="str">
        <f>Aprices!B108</f>
        <v>Sink Base Cabinet</v>
      </c>
      <c r="D109" s="110">
        <v>0</v>
      </c>
      <c r="E109" s="100">
        <f>IF(AND(Aprices!$A$1=2,Aprices!C108="c"),0,INDEX(Aprices!G108:H108,1,GroupAindex))</f>
        <v>94.78</v>
      </c>
      <c r="F109" s="16">
        <f t="shared" si="5"/>
        <v>0</v>
      </c>
      <c r="G109" s="175"/>
    </row>
    <row r="110" spans="1:7" ht="15" customHeight="1" thickBot="1" x14ac:dyDescent="0.3">
      <c r="A110" s="171"/>
      <c r="B110" s="90" t="str">
        <f>IF(ISBLANK(Aprices!A109),"",Aprices!A109)</f>
        <v/>
      </c>
      <c r="C110" s="25" t="str">
        <f>Aprices!B109</f>
        <v>Molding</v>
      </c>
      <c r="D110" s="110"/>
      <c r="E110" s="100"/>
      <c r="F110" s="16"/>
      <c r="G110" s="175"/>
    </row>
    <row r="111" spans="1:7" ht="15" customHeight="1" thickBot="1" x14ac:dyDescent="0.3">
      <c r="A111" s="171"/>
      <c r="B111" s="90" t="str">
        <f>IF(ISBLANK(Aprices!A110),"",Aprices!A110)</f>
        <v>SHM96</v>
      </c>
      <c r="C111" s="25" t="str">
        <f>Aprices!B110</f>
        <v>Shoe Molding</v>
      </c>
      <c r="D111" s="110">
        <v>490</v>
      </c>
      <c r="E111" s="100">
        <f>IF(AND(Aprices!$A$1=2,Aprices!C110="c"),0,INDEX(Aprices!G110:H110,1,GroupAindex))</f>
        <v>3.45</v>
      </c>
      <c r="F111" s="16">
        <f t="shared" ref="F111:F122" si="6">IF(E111=0,"Container Only",E111*A111)</f>
        <v>0</v>
      </c>
      <c r="G111" s="175"/>
    </row>
    <row r="112" spans="1:7" ht="15" customHeight="1" thickBot="1" x14ac:dyDescent="0.3">
      <c r="A112" s="171"/>
      <c r="B112" s="90" t="str">
        <f>IF(ISBLANK(Aprices!A111),"",Aprices!A111)</f>
        <v>LRM8</v>
      </c>
      <c r="C112" s="25" t="str">
        <f>Aprices!B111</f>
        <v>Light Rail Molding</v>
      </c>
      <c r="D112" s="110">
        <v>48</v>
      </c>
      <c r="E112" s="100">
        <f>IF(AND(Aprices!$A$1=2,Aprices!C111="c"),0,INDEX(Aprices!G111:H111,1,GroupAindex))</f>
        <v>45.98</v>
      </c>
      <c r="F112" s="16">
        <f t="shared" si="6"/>
        <v>0</v>
      </c>
      <c r="G112" s="175"/>
    </row>
    <row r="113" spans="1:7" ht="15" customHeight="1" thickBot="1" x14ac:dyDescent="0.3">
      <c r="A113" s="171"/>
      <c r="B113" s="90" t="str">
        <f>IF(ISBLANK(Aprices!A112),"",Aprices!A112)</f>
        <v>FBM8 furn base</v>
      </c>
      <c r="C113" s="25" t="str">
        <f>Aprices!B112</f>
        <v>Furniture Base Molding</v>
      </c>
      <c r="D113" s="110">
        <v>210</v>
      </c>
      <c r="E113" s="100">
        <f>IF(AND(Aprices!$A$1=2,Aprices!C112="c"),0,INDEX(Aprices!G112:H112,1,GroupAindex))</f>
        <v>34.58</v>
      </c>
      <c r="F113" s="16">
        <f t="shared" si="6"/>
        <v>0</v>
      </c>
      <c r="G113" s="175"/>
    </row>
    <row r="114" spans="1:7" ht="15" customHeight="1" thickBot="1" x14ac:dyDescent="0.3">
      <c r="A114" s="171"/>
      <c r="B114" s="90" t="str">
        <f>IF(ISBLANK(Aprices!A113),"",Aprices!A113)</f>
        <v>RCM4S</v>
      </c>
      <c r="C114" s="25" t="str">
        <f>Aprices!B113</f>
        <v>Royal Crown Molding</v>
      </c>
      <c r="D114" s="110">
        <v>49</v>
      </c>
      <c r="E114" s="100">
        <f>IF(AND(Aprices!$A$1=2,Aprices!C113="c"),0,INDEX(Aprices!G113:H113,1,GroupAindex))</f>
        <v>45.2</v>
      </c>
      <c r="F114" s="16">
        <f t="shared" si="6"/>
        <v>0</v>
      </c>
      <c r="G114" s="175"/>
    </row>
    <row r="115" spans="1:7" ht="15" customHeight="1" thickBot="1" x14ac:dyDescent="0.3">
      <c r="A115" s="171"/>
      <c r="B115" s="90" t="str">
        <f>IF(ISBLANK(Aprices!A114),"",Aprices!A114)</f>
        <v>BCM8</v>
      </c>
      <c r="C115" s="25" t="str">
        <f>Aprices!B114</f>
        <v>Large Crown Molding</v>
      </c>
      <c r="D115" s="110">
        <v>240</v>
      </c>
      <c r="E115" s="100">
        <f>IF(AND(Aprices!$A$1=2,Aprices!C114="c"),0,INDEX(Aprices!G114:H114,1,GroupAindex))</f>
        <v>54.85</v>
      </c>
      <c r="F115" s="16">
        <f t="shared" si="6"/>
        <v>0</v>
      </c>
      <c r="G115" s="175"/>
    </row>
    <row r="116" spans="1:7" ht="15" customHeight="1" thickBot="1" x14ac:dyDescent="0.3">
      <c r="A116" s="171"/>
      <c r="B116" s="90" t="str">
        <f>IF(ISBLANK(Aprices!A115),"",Aprices!A115)</f>
        <v>DMTIS</v>
      </c>
      <c r="C116" s="25" t="str">
        <f>Aprices!B115</f>
        <v>Dentil Molding</v>
      </c>
      <c r="D116" s="110">
        <v>268</v>
      </c>
      <c r="E116" s="100">
        <f>IF(AND(Aprices!$A$1=2,Aprices!C115="c"),0,INDEX(Aprices!G115:H115,1,GroupAindex))</f>
        <v>10.75</v>
      </c>
      <c r="F116" s="16">
        <f t="shared" si="6"/>
        <v>0</v>
      </c>
      <c r="G116" s="175"/>
    </row>
    <row r="117" spans="1:7" ht="15" customHeight="1" thickBot="1" x14ac:dyDescent="0.3">
      <c r="A117" s="171"/>
      <c r="B117" s="90" t="str">
        <f>IF(ISBLANK(Aprices!A116),"",Aprices!A116)</f>
        <v>RPIS</v>
      </c>
      <c r="C117" s="25" t="str">
        <f>Aprices!B116</f>
        <v>Rope Molding</v>
      </c>
      <c r="D117" s="110">
        <v>176</v>
      </c>
      <c r="E117" s="100">
        <f>IF(AND(Aprices!$A$1=2,Aprices!C116="c"),0,INDEX(Aprices!G116:H116,1,GroupAindex))</f>
        <v>10.64</v>
      </c>
      <c r="F117" s="16">
        <f t="shared" si="6"/>
        <v>0</v>
      </c>
      <c r="G117" s="175"/>
    </row>
    <row r="118" spans="1:7" ht="15" customHeight="1" thickBot="1" x14ac:dyDescent="0.3">
      <c r="A118" s="171"/>
      <c r="B118" s="90" t="str">
        <f>IF(ISBLANK(Aprices!A117),"",Aprices!A117)</f>
        <v>SM8</v>
      </c>
      <c r="C118" s="25" t="str">
        <f>Aprices!B117</f>
        <v>Scribe Molding</v>
      </c>
      <c r="D118" s="110">
        <v>0</v>
      </c>
      <c r="E118" s="100">
        <f>IF(AND(Aprices!$A$1=2,Aprices!C117="c"),0,INDEX(Aprices!G117:H117,1,GroupAindex))</f>
        <v>3.48</v>
      </c>
      <c r="F118" s="16">
        <f t="shared" si="6"/>
        <v>0</v>
      </c>
      <c r="G118" s="175"/>
    </row>
    <row r="119" spans="1:7" ht="15" customHeight="1" thickBot="1" x14ac:dyDescent="0.3">
      <c r="A119" s="171"/>
      <c r="B119" s="90" t="str">
        <f>IF(ISBLANK(Aprices!A118),"",Aprices!A118)</f>
        <v>OCM</v>
      </c>
      <c r="C119" s="25" t="str">
        <f>Aprices!B118</f>
        <v>Outside Corner Molding</v>
      </c>
      <c r="D119" s="110">
        <v>310</v>
      </c>
      <c r="E119" s="100">
        <f>IF(AND(Aprices!$A$1=2,Aprices!C118="c"),0,INDEX(Aprices!G118:H118,1,GroupAindex))</f>
        <v>7.8</v>
      </c>
      <c r="F119" s="16">
        <f t="shared" si="6"/>
        <v>0</v>
      </c>
      <c r="G119" s="175"/>
    </row>
    <row r="120" spans="1:7" ht="15" customHeight="1" thickBot="1" x14ac:dyDescent="0.3">
      <c r="A120" s="171"/>
      <c r="B120" s="90" t="str">
        <f>IF(ISBLANK(Aprices!A119),"",Aprices!A119)</f>
        <v>Bottom Edge Molding</v>
      </c>
      <c r="C120" s="25" t="str">
        <f>Aprices!B119</f>
        <v>Bottom Edge Molding</v>
      </c>
      <c r="D120" s="110">
        <v>283</v>
      </c>
      <c r="E120" s="100">
        <f>IF(AND(Aprices!$A$1=2,Aprices!C119="c"),0,INDEX(Aprices!G119:H119,1,GroupAindex))</f>
        <v>11.62</v>
      </c>
      <c r="F120" s="16">
        <f t="shared" si="6"/>
        <v>0</v>
      </c>
      <c r="G120" s="175"/>
    </row>
    <row r="121" spans="1:7" ht="15" customHeight="1" thickBot="1" x14ac:dyDescent="0.3">
      <c r="A121" s="171"/>
      <c r="B121" s="90" t="str">
        <f>IF(ISBLANK(Aprices!A120),"",Aprices!A120)</f>
        <v>BUNFOOT</v>
      </c>
      <c r="C121" s="25" t="str">
        <f>Aprices!B120</f>
        <v>Bun Foot Molding</v>
      </c>
      <c r="D121" s="110">
        <v>36</v>
      </c>
      <c r="E121" s="100">
        <f>IF(AND(Aprices!$A$1=2,Aprices!C120="c"),0,INDEX(Aprices!G120:H120,1,GroupAindex))</f>
        <v>24.3</v>
      </c>
      <c r="F121" s="16">
        <f t="shared" si="6"/>
        <v>0</v>
      </c>
      <c r="G121" s="175"/>
    </row>
    <row r="122" spans="1:7" ht="15" customHeight="1" thickBot="1" x14ac:dyDescent="0.3">
      <c r="A122" s="171"/>
      <c r="B122" s="90" t="str">
        <f>IF(ISBLANK(Aprices!A121),"",Aprices!A121)</f>
        <v>TBUNFOOT4</v>
      </c>
      <c r="C122" s="25" t="str">
        <f>Aprices!B121</f>
        <v>Tulip Bun Foot Molding</v>
      </c>
      <c r="D122" s="110">
        <v>22</v>
      </c>
      <c r="E122" s="100">
        <f>IF(AND(Aprices!$A$1=2,Aprices!C121="c"),0,INDEX(Aprices!G121:H121,1,GroupAindex))</f>
        <v>21.83</v>
      </c>
      <c r="F122" s="16">
        <f t="shared" si="6"/>
        <v>0</v>
      </c>
      <c r="G122" s="175"/>
    </row>
    <row r="123" spans="1:7" s="8" customFormat="1" ht="15" customHeight="1" thickBot="1" x14ac:dyDescent="0.3">
      <c r="A123" s="171"/>
      <c r="B123" s="90" t="str">
        <f>IF(ISBLANK(Aprices!A122),"",Aprices!A122)</f>
        <v/>
      </c>
      <c r="C123" s="25" t="str">
        <f>Aprices!B122</f>
        <v>Specialty Wall Accessories</v>
      </c>
      <c r="D123" s="110"/>
      <c r="E123" s="100"/>
      <c r="F123" s="16"/>
      <c r="G123" s="175"/>
    </row>
    <row r="124" spans="1:7" ht="15" customHeight="1" thickBot="1" x14ac:dyDescent="0.3">
      <c r="A124" s="171"/>
      <c r="B124" s="90" t="str">
        <f>IF(ISBLANK(Aprices!A123),"",Aprices!A123)</f>
        <v>WR3018</v>
      </c>
      <c r="C124" s="25" t="str">
        <f>Aprices!B123</f>
        <v>Wall Wine Rack</v>
      </c>
      <c r="D124" s="110">
        <v>25</v>
      </c>
      <c r="E124" s="100">
        <f>IF(AND(Aprices!$A$1=2,Aprices!C123="c"),0,INDEX(Aprices!G123:H123,1,GroupAindex))</f>
        <v>50.71</v>
      </c>
      <c r="F124" s="16">
        <f t="shared" ref="F124:F138" si="7">IF(E124=0,"Container Only",E124*A124)</f>
        <v>0</v>
      </c>
      <c r="G124" s="175"/>
    </row>
    <row r="125" spans="1:7" ht="15" customHeight="1" thickBot="1" x14ac:dyDescent="0.3">
      <c r="A125" s="171"/>
      <c r="B125" s="90" t="str">
        <f>IF(ISBLANK(Aprices!A124),"",Aprices!A124)</f>
        <v>WR1830</v>
      </c>
      <c r="C125" s="25" t="str">
        <f>Aprices!B124</f>
        <v>Wall Wine Rack</v>
      </c>
      <c r="D125" s="110">
        <v>12</v>
      </c>
      <c r="E125" s="100">
        <f>IF(AND(Aprices!$A$1=2,Aprices!C124="c"),0,INDEX(Aprices!G124:H124,1,GroupAindex))</f>
        <v>50.51</v>
      </c>
      <c r="F125" s="16">
        <f t="shared" si="7"/>
        <v>0</v>
      </c>
      <c r="G125" s="175"/>
    </row>
    <row r="126" spans="1:7" ht="15" customHeight="1" thickBot="1" x14ac:dyDescent="0.3">
      <c r="A126" s="171"/>
      <c r="B126" s="90" t="str">
        <f>IF(ISBLANK(Aprices!A125),"",Aprices!A125)</f>
        <v>WCU30</v>
      </c>
      <c r="C126" s="25" t="str">
        <f>Aprices!B125</f>
        <v>Wine Cubbie</v>
      </c>
      <c r="D126" s="110">
        <v>16</v>
      </c>
      <c r="E126" s="100">
        <f>IF(AND(Aprices!$A$1=2,Aprices!C125="c"),0,INDEX(Aprices!G125:H125,1,GroupAindex))</f>
        <v>35.799999999999997</v>
      </c>
      <c r="F126" s="16">
        <f t="shared" si="7"/>
        <v>0</v>
      </c>
      <c r="G126" s="175"/>
    </row>
    <row r="127" spans="1:7" ht="15" customHeight="1" thickBot="1" x14ac:dyDescent="0.3">
      <c r="A127" s="171"/>
      <c r="B127" s="90" t="str">
        <f>IF(ISBLANK(Aprices!A126),"",Aprices!A126)</f>
        <v>WSU24246</v>
      </c>
      <c r="C127" s="25" t="str">
        <f>Aprices!B126</f>
        <v>Wall Organizer</v>
      </c>
      <c r="D127" s="110">
        <v>13</v>
      </c>
      <c r="E127" s="100">
        <f>IF(AND(Aprices!$A$1=2,Aprices!C126="c"),0,INDEX(Aprices!G126:H126,1,GroupAindex))</f>
        <v>51.89</v>
      </c>
      <c r="F127" s="16">
        <f t="shared" si="7"/>
        <v>0</v>
      </c>
      <c r="G127" s="175"/>
    </row>
    <row r="128" spans="1:7" ht="15" customHeight="1" thickBot="1" x14ac:dyDescent="0.3">
      <c r="A128" s="171"/>
      <c r="B128" s="90" t="str">
        <f>IF(ISBLANK(Aprices!A127),"",Aprices!A127)</f>
        <v>WSU156</v>
      </c>
      <c r="C128" s="25" t="str">
        <f>Aprices!B127</f>
        <v>Wall Organizer</v>
      </c>
      <c r="D128" s="110">
        <v>13</v>
      </c>
      <c r="E128" s="100">
        <f>IF(AND(Aprices!$A$1=2,Aprices!C127="c"),0,INDEX(Aprices!G127:H127,1,GroupAindex))</f>
        <v>39.700000000000003</v>
      </c>
      <c r="F128" s="16">
        <f t="shared" si="7"/>
        <v>0</v>
      </c>
      <c r="G128" s="175"/>
    </row>
    <row r="129" spans="1:7" ht="15" customHeight="1" thickBot="1" x14ac:dyDescent="0.3">
      <c r="A129" s="171"/>
      <c r="B129" s="90" t="str">
        <f>IF(ISBLANK(Aprices!A128),"",Aprices!A128)</f>
        <v>WSU306</v>
      </c>
      <c r="C129" s="25" t="str">
        <f>Aprices!B128</f>
        <v>Wall Organizer</v>
      </c>
      <c r="D129" s="110">
        <v>8</v>
      </c>
      <c r="E129" s="100">
        <f>IF(AND(Aprices!$A$1=2,Aprices!C128="c"),0,INDEX(Aprices!G128:H128,1,GroupAindex))</f>
        <v>34.590000000000003</v>
      </c>
      <c r="F129" s="16">
        <f t="shared" si="7"/>
        <v>0</v>
      </c>
      <c r="G129" s="175"/>
    </row>
    <row r="130" spans="1:7" ht="15" customHeight="1" thickBot="1" x14ac:dyDescent="0.3">
      <c r="A130" s="171"/>
      <c r="B130" s="90" t="str">
        <f>IF(ISBLANK(Aprices!A129),"",Aprices!A129)</f>
        <v>WO366</v>
      </c>
      <c r="C130" s="25" t="str">
        <f>Aprices!B129</f>
        <v>Wall Organizer</v>
      </c>
      <c r="D130" s="110">
        <v>9</v>
      </c>
      <c r="E130" s="100">
        <f>IF(AND(Aprices!$A$1=2,Aprices!C129="c"),0,INDEX(Aprices!G129:H129,1,GroupAindex))</f>
        <v>31.06</v>
      </c>
      <c r="F130" s="16">
        <f t="shared" si="7"/>
        <v>0</v>
      </c>
      <c r="G130" s="175"/>
    </row>
    <row r="131" spans="1:7" ht="15" customHeight="1" thickBot="1" x14ac:dyDescent="0.3">
      <c r="A131" s="171"/>
      <c r="B131" s="90" t="str">
        <f>IF(ISBLANK(Aprices!A130),"",Aprices!A130)</f>
        <v>WO306</v>
      </c>
      <c r="C131" s="25" t="str">
        <f>Aprices!B130</f>
        <v>Wall Organizer</v>
      </c>
      <c r="D131" s="110">
        <v>20</v>
      </c>
      <c r="E131" s="100">
        <f>IF(AND(Aprices!$A$1=2,Aprices!C130="c"),0,INDEX(Aprices!G130:H130,1,GroupAindex))</f>
        <v>28.28</v>
      </c>
      <c r="F131" s="16">
        <f t="shared" si="7"/>
        <v>0</v>
      </c>
      <c r="G131" s="175"/>
    </row>
    <row r="132" spans="1:7" ht="15" customHeight="1" thickBot="1" x14ac:dyDescent="0.3">
      <c r="A132" s="171"/>
      <c r="B132" s="90" t="str">
        <f>IF(ISBLANK(Aprices!A131),"",Aprices!A131)</f>
        <v>WQR642</v>
      </c>
      <c r="C132" s="25" t="str">
        <f>Aprices!B131</f>
        <v>Round Shelves</v>
      </c>
      <c r="D132" s="110">
        <v>19</v>
      </c>
      <c r="E132" s="100">
        <f>IF(AND(Aprices!$A$1=2,Aprices!C131="c"),0,INDEX(Aprices!G131:H131,1,GroupAindex))</f>
        <v>27.14</v>
      </c>
      <c r="F132" s="16">
        <f t="shared" si="7"/>
        <v>0</v>
      </c>
      <c r="G132" s="175"/>
    </row>
    <row r="133" spans="1:7" ht="15" customHeight="1" thickBot="1" x14ac:dyDescent="0.3">
      <c r="A133" s="171"/>
      <c r="B133" s="90" t="str">
        <f>IF(ISBLANK(Aprices!A132),"",Aprices!A132)</f>
        <v>WQR636</v>
      </c>
      <c r="C133" s="25" t="str">
        <f>Aprices!B132</f>
        <v>Round Shelves</v>
      </c>
      <c r="D133" s="110">
        <v>12</v>
      </c>
      <c r="E133" s="100">
        <f>IF(AND(Aprices!$A$1=2,Aprices!C132="c"),0,INDEX(Aprices!G132:H132,1,GroupAindex))</f>
        <v>25.99</v>
      </c>
      <c r="F133" s="16">
        <f t="shared" si="7"/>
        <v>0</v>
      </c>
      <c r="G133" s="175"/>
    </row>
    <row r="134" spans="1:7" ht="15" customHeight="1" thickBot="1" x14ac:dyDescent="0.3">
      <c r="A134" s="171"/>
      <c r="B134" s="90" t="str">
        <f>IF(ISBLANK(Aprices!A133),"",Aprices!A133)</f>
        <v>WQR630</v>
      </c>
      <c r="C134" s="25" t="str">
        <f>Aprices!B133</f>
        <v>Round Shelves</v>
      </c>
      <c r="D134" s="110">
        <v>10</v>
      </c>
      <c r="E134" s="100">
        <f>IF(AND(Aprices!$A$1=2,Aprices!C133="c"),0,INDEX(Aprices!G133:H133,1,GroupAindex))</f>
        <v>24.76</v>
      </c>
      <c r="F134" s="16">
        <f t="shared" si="7"/>
        <v>0</v>
      </c>
      <c r="G134" s="175"/>
    </row>
    <row r="135" spans="1:7" ht="15" customHeight="1" thickBot="1" x14ac:dyDescent="0.3">
      <c r="A135" s="171"/>
      <c r="B135" s="90" t="str">
        <f>IF(ISBLANK(Aprices!A134),"",Aprices!A134)</f>
        <v>WMS301812</v>
      </c>
      <c r="C135" s="25" t="str">
        <f>Aprices!B134</f>
        <v>Deep Microwave Cabinet</v>
      </c>
      <c r="D135" s="110">
        <v>8</v>
      </c>
      <c r="E135" s="100">
        <f>IF(AND(Aprices!$A$1=2,Aprices!C134="c"),0,INDEX(Aprices!G134:H134,1,GroupAindex))</f>
        <v>49.89</v>
      </c>
      <c r="F135" s="16">
        <f t="shared" si="7"/>
        <v>0</v>
      </c>
      <c r="G135" s="175"/>
    </row>
    <row r="136" spans="1:7" ht="15" customHeight="1" thickBot="1" x14ac:dyDescent="0.3">
      <c r="A136" s="171"/>
      <c r="B136" s="90" t="str">
        <f>IF(ISBLANK(Aprices!A135),"",Aprices!A135)</f>
        <v>WMW304518</v>
      </c>
      <c r="C136" s="25" t="str">
        <f>Aprices!B135</f>
        <v>Wall Microwave Cabinet</v>
      </c>
      <c r="D136" s="110">
        <v>14</v>
      </c>
      <c r="E136" s="100">
        <f>IF(AND(Aprices!$A$1=2,Aprices!C135="c"),0,INDEX(Aprices!G135:H135,1,GroupAindex))</f>
        <v>130.88</v>
      </c>
      <c r="F136" s="16">
        <f t="shared" si="7"/>
        <v>0</v>
      </c>
      <c r="G136" s="175"/>
    </row>
    <row r="137" spans="1:7" ht="15" customHeight="1" thickBot="1" x14ac:dyDescent="0.3">
      <c r="A137" s="171"/>
      <c r="B137" s="90" t="str">
        <f>IF(ISBLANK(Aprices!A136),"",Aprices!A136)</f>
        <v>WMW303918</v>
      </c>
      <c r="C137" s="25" t="str">
        <f>Aprices!B136</f>
        <v>Wall Microwave Cabinet</v>
      </c>
      <c r="D137" s="110">
        <v>12</v>
      </c>
      <c r="E137" s="100">
        <f>IF(AND(Aprices!$A$1=2,Aprices!C136="c"),0,INDEX(Aprices!G136:H136,1,GroupAindex))</f>
        <v>128.65</v>
      </c>
      <c r="F137" s="16">
        <f t="shared" si="7"/>
        <v>0</v>
      </c>
      <c r="G137" s="175"/>
    </row>
    <row r="138" spans="1:7" ht="15" customHeight="1" thickBot="1" x14ac:dyDescent="0.3">
      <c r="A138" s="171"/>
      <c r="B138" s="90" t="str">
        <f>IF(ISBLANK(Aprices!A137),"",Aprices!A137)</f>
        <v>WMW303318</v>
      </c>
      <c r="C138" s="25" t="str">
        <f>Aprices!B137</f>
        <v>Wall Microwave Cabinet</v>
      </c>
      <c r="D138" s="110">
        <v>18</v>
      </c>
      <c r="E138" s="100">
        <f>IF(AND(Aprices!$A$1=2,Aprices!C137="c"),0,INDEX(Aprices!G137:H137,1,GroupAindex))</f>
        <v>95.93</v>
      </c>
      <c r="F138" s="16">
        <f t="shared" si="7"/>
        <v>0</v>
      </c>
      <c r="G138" s="175"/>
    </row>
    <row r="139" spans="1:7" s="18" customFormat="1" ht="15" customHeight="1" thickBot="1" x14ac:dyDescent="0.3">
      <c r="A139" s="171"/>
      <c r="B139" s="90" t="str">
        <f>IF(ISBLANK(Aprices!A138),"",Aprices!A138)</f>
        <v/>
      </c>
      <c r="C139" s="25" t="str">
        <f>Aprices!B138</f>
        <v>Stem Glass Holder</v>
      </c>
      <c r="D139" s="110"/>
      <c r="E139" s="100"/>
      <c r="F139" s="16"/>
      <c r="G139" s="175"/>
    </row>
    <row r="140" spans="1:7" ht="15" customHeight="1" thickBot="1" x14ac:dyDescent="0.3">
      <c r="A140" s="171"/>
      <c r="B140" s="90" t="str">
        <f>IF(ISBLANK(Aprices!A139),"",Aprices!A139)</f>
        <v>SGH36</v>
      </c>
      <c r="C140" s="25" t="str">
        <f>Aprices!B139</f>
        <v>Stem Glass Holder</v>
      </c>
      <c r="D140" s="110">
        <v>9</v>
      </c>
      <c r="E140" s="100">
        <f>IF(AND(Aprices!$A$1=2,Aprices!C139="c"),0,INDEX(Aprices!G139:H139,1,GroupAindex))</f>
        <v>31.09</v>
      </c>
      <c r="F140" s="16">
        <f>IF(E140=0,"Container Only",E140*A140)</f>
        <v>0</v>
      </c>
      <c r="G140" s="175"/>
    </row>
    <row r="141" spans="1:7" s="18" customFormat="1" ht="15" customHeight="1" thickBot="1" x14ac:dyDescent="0.3">
      <c r="A141" s="171"/>
      <c r="B141" s="90" t="str">
        <f>IF(ISBLANK(Aprices!A140),"",Aprices!A140)</f>
        <v/>
      </c>
      <c r="C141" s="25" t="str">
        <f>Aprices!B140</f>
        <v>Roll Out Tray Shelves</v>
      </c>
      <c r="D141" s="110"/>
      <c r="E141" s="100"/>
      <c r="F141" s="16"/>
      <c r="G141" s="175"/>
    </row>
    <row r="142" spans="1:7" ht="15" customHeight="1" thickBot="1" x14ac:dyDescent="0.3">
      <c r="A142" s="171"/>
      <c r="B142" s="90" t="str">
        <f>IF(ISBLANK(Aprices!A141),"",Aprices!A141)</f>
        <v>ROTB36</v>
      </c>
      <c r="C142" s="25" t="str">
        <f>Aprices!B141</f>
        <v>Roll Out Tray Shelves</v>
      </c>
      <c r="D142" s="110">
        <v>32</v>
      </c>
      <c r="E142" s="100">
        <f>IF(AND(Aprices!$A$1=2,Aprices!C141="c"),0,INDEX(Aprices!G141:H141,1,GroupAindex))</f>
        <v>31.29</v>
      </c>
      <c r="F142" s="16">
        <f t="shared" ref="F142:F149" si="8">IF(E142=0,"Container Only",E142*A142)</f>
        <v>0</v>
      </c>
      <c r="G142" s="175"/>
    </row>
    <row r="143" spans="1:7" ht="15" customHeight="1" thickBot="1" x14ac:dyDescent="0.3">
      <c r="A143" s="171"/>
      <c r="B143" s="90" t="str">
        <f>IF(ISBLANK(Aprices!A142),"",Aprices!A142)</f>
        <v>ROTB30</v>
      </c>
      <c r="C143" s="25" t="str">
        <f>Aprices!B142</f>
        <v>Roll Out Tray Shelves</v>
      </c>
      <c r="D143" s="110">
        <v>33</v>
      </c>
      <c r="E143" s="100">
        <f>IF(AND(Aprices!$A$1=2,Aprices!C142="c"),0,INDEX(Aprices!G142:H142,1,GroupAindex))</f>
        <v>29.73</v>
      </c>
      <c r="F143" s="16">
        <f t="shared" si="8"/>
        <v>0</v>
      </c>
      <c r="G143" s="175"/>
    </row>
    <row r="144" spans="1:7" ht="15" customHeight="1" thickBot="1" x14ac:dyDescent="0.3">
      <c r="A144" s="171"/>
      <c r="B144" s="90" t="str">
        <f>IF(ISBLANK(Aprices!A143),"",Aprices!A143)</f>
        <v>ROTB24</v>
      </c>
      <c r="C144" s="25" t="str">
        <f>Aprices!B143</f>
        <v>Roll Out Tray Shelves</v>
      </c>
      <c r="D144" s="110">
        <v>11</v>
      </c>
      <c r="E144" s="100">
        <f>IF(AND(Aprices!$A$1=2,Aprices!C143="c"),0,INDEX(Aprices!G143:H143,1,GroupAindex))</f>
        <v>28.19</v>
      </c>
      <c r="F144" s="16">
        <f t="shared" si="8"/>
        <v>0</v>
      </c>
      <c r="G144" s="175"/>
    </row>
    <row r="145" spans="1:7" ht="15" customHeight="1" thickBot="1" x14ac:dyDescent="0.3">
      <c r="A145" s="171"/>
      <c r="B145" s="90" t="str">
        <f>IF(ISBLANK(Aprices!A144),"",Aprices!A144)</f>
        <v>ROTB21</v>
      </c>
      <c r="C145" s="25" t="str">
        <f>Aprices!B144</f>
        <v>Roll Out Tray Shelves</v>
      </c>
      <c r="D145" s="110">
        <v>44</v>
      </c>
      <c r="E145" s="100">
        <f>IF(AND(Aprices!$A$1=2,Aprices!C144="c"),0,INDEX(Aprices!G144:H144,1,GroupAindex))</f>
        <v>27.35</v>
      </c>
      <c r="F145" s="16">
        <f t="shared" si="8"/>
        <v>0</v>
      </c>
      <c r="G145" s="175"/>
    </row>
    <row r="146" spans="1:7" ht="15" customHeight="1" thickBot="1" x14ac:dyDescent="0.3">
      <c r="A146" s="171"/>
      <c r="B146" s="90" t="str">
        <f>IF(ISBLANK(Aprices!A145),"",Aprices!A145)</f>
        <v>ROTB18</v>
      </c>
      <c r="C146" s="25" t="str">
        <f>Aprices!B145</f>
        <v>Roll Out Tray Shelves</v>
      </c>
      <c r="D146" s="110">
        <v>27</v>
      </c>
      <c r="E146" s="100">
        <f>IF(AND(Aprices!$A$1=2,Aprices!C145="c"),0,INDEX(Aprices!G145:H145,1,GroupAindex))</f>
        <v>26.53</v>
      </c>
      <c r="F146" s="16">
        <f t="shared" si="8"/>
        <v>0</v>
      </c>
      <c r="G146" s="175"/>
    </row>
    <row r="147" spans="1:7" ht="15" customHeight="1" thickBot="1" x14ac:dyDescent="0.3">
      <c r="A147" s="171"/>
      <c r="B147" s="90" t="str">
        <f>IF(ISBLANK(Aprices!A146),"",Aprices!A146)</f>
        <v>ROTB15</v>
      </c>
      <c r="C147" s="25" t="str">
        <f>Aprices!B146</f>
        <v>Roll Out Tray Shelves</v>
      </c>
      <c r="D147" s="110">
        <v>42</v>
      </c>
      <c r="E147" s="100">
        <f>IF(AND(Aprices!$A$1=2,Aprices!C146="c"),0,INDEX(Aprices!G146:H146,1,GroupAindex))</f>
        <v>25.71</v>
      </c>
      <c r="F147" s="16">
        <f t="shared" si="8"/>
        <v>0</v>
      </c>
      <c r="G147" s="175"/>
    </row>
    <row r="148" spans="1:7" ht="15" customHeight="1" thickBot="1" x14ac:dyDescent="0.3">
      <c r="A148" s="171"/>
      <c r="B148" s="90" t="str">
        <f>IF(ISBLANK(Aprices!A147),"",Aprices!A147)</f>
        <v>ADAG</v>
      </c>
      <c r="C148" s="25" t="str">
        <f>Aprices!B147</f>
        <v>Diagonal Appliance Garage</v>
      </c>
      <c r="D148" s="110">
        <v>9</v>
      </c>
      <c r="E148" s="100">
        <f>IF(AND(Aprices!$A$1=2,Aprices!C147="c"),0,INDEX(Aprices!G147:H147,1,GroupAindex))</f>
        <v>33.18</v>
      </c>
      <c r="F148" s="16">
        <f t="shared" si="8"/>
        <v>0</v>
      </c>
      <c r="G148" s="175"/>
    </row>
    <row r="149" spans="1:7" ht="15" customHeight="1" thickBot="1" x14ac:dyDescent="0.3">
      <c r="A149" s="171"/>
      <c r="B149" s="90" t="str">
        <f>IF(ISBLANK(Aprices!A148),"",Aprices!A148)</f>
        <v>AGD2418-BD</v>
      </c>
      <c r="C149" s="25" t="str">
        <f>Aprices!B148</f>
        <v>Appliance Garage with Door</v>
      </c>
      <c r="D149" s="110">
        <v>7</v>
      </c>
      <c r="E149" s="100">
        <f>IF(AND(Aprices!$A$1=2,Aprices!C148="c"),0,INDEX(Aprices!G148:H148,1,GroupAindex))</f>
        <v>61.5</v>
      </c>
      <c r="F149" s="16">
        <f t="shared" si="8"/>
        <v>0</v>
      </c>
      <c r="G149" s="175"/>
    </row>
    <row r="150" spans="1:7" s="18" customFormat="1" ht="15" customHeight="1" thickBot="1" x14ac:dyDescent="0.3">
      <c r="A150" s="171"/>
      <c r="B150" s="90" t="str">
        <f>IF(ISBLANK(Aprices!A149),"",Aprices!A149)</f>
        <v/>
      </c>
      <c r="C150" s="25" t="str">
        <f>Aprices!B149</f>
        <v>Doors</v>
      </c>
      <c r="D150" s="110"/>
      <c r="E150" s="100"/>
      <c r="F150" s="16"/>
      <c r="G150" s="175"/>
    </row>
    <row r="151" spans="1:7" ht="15" customHeight="1" thickBot="1" x14ac:dyDescent="0.3">
      <c r="A151" s="171"/>
      <c r="B151" s="90" t="str">
        <f>IF(ISBLANK(Aprices!A150),"",Aprices!A150)</f>
        <v>EP:DWP24x30</v>
      </c>
      <c r="C151" s="25" t="str">
        <f>Aprices!B150</f>
        <v>Decorative End Panel</v>
      </c>
      <c r="D151" s="110">
        <v>7</v>
      </c>
      <c r="E151" s="100">
        <f>IF(AND(Aprices!$A$1=2,Aprices!C150="c"),0,INDEX(Aprices!G150:H150,1,GroupAindex))</f>
        <v>29.03</v>
      </c>
      <c r="F151" s="16">
        <f>IF(E151=0,"Container Only",E151*A151)</f>
        <v>0</v>
      </c>
      <c r="G151" s="175"/>
    </row>
    <row r="152" spans="1:7" ht="15" customHeight="1" thickBot="1" x14ac:dyDescent="0.3">
      <c r="A152" s="171"/>
      <c r="B152" s="90" t="str">
        <f>IF(ISBLANK(Aprices!A151),"",Aprices!A151)</f>
        <v>EP:DWP12x42</v>
      </c>
      <c r="C152" s="25" t="str">
        <f>Aprices!B151</f>
        <v>Decorative End Panel</v>
      </c>
      <c r="D152" s="110">
        <v>39</v>
      </c>
      <c r="E152" s="100">
        <f>IF(AND(Aprices!$A$1=2,Aprices!C151="c"),0,INDEX(Aprices!G151:H151,1,GroupAindex))</f>
        <v>20.79</v>
      </c>
      <c r="F152" s="16">
        <f>IF(E152=0,"Container Only",E152*A152)</f>
        <v>0</v>
      </c>
      <c r="G152" s="175"/>
    </row>
    <row r="153" spans="1:7" ht="15" customHeight="1" thickBot="1" x14ac:dyDescent="0.3">
      <c r="A153" s="171"/>
      <c r="B153" s="90" t="str">
        <f>IF(ISBLANK(Aprices!A152),"",Aprices!A152)</f>
        <v>EP:DWP12x36</v>
      </c>
      <c r="C153" s="25" t="str">
        <f>Aprices!B152</f>
        <v>Decorative End Panel</v>
      </c>
      <c r="D153" s="110">
        <v>39</v>
      </c>
      <c r="E153" s="100">
        <f>IF(AND(Aprices!$A$1=2,Aprices!C152="c"),0,INDEX(Aprices!G152:H152,1,GroupAindex))</f>
        <v>18.48</v>
      </c>
      <c r="F153" s="16">
        <f>IF(E153=0,"Container Only",E153*A153)</f>
        <v>0</v>
      </c>
      <c r="G153" s="175"/>
    </row>
    <row r="154" spans="1:7" ht="15" customHeight="1" thickBot="1" x14ac:dyDescent="0.3">
      <c r="A154" s="171"/>
      <c r="B154" s="90" t="str">
        <f>IF(ISBLANK(Aprices!A153),"",Aprices!A153)</f>
        <v>EP:DWP12x30</v>
      </c>
      <c r="C154" s="25" t="str">
        <f>Aprices!B153</f>
        <v>Decorative End Panel</v>
      </c>
      <c r="D154" s="110">
        <v>32</v>
      </c>
      <c r="E154" s="100">
        <f>IF(AND(Aprices!$A$1=2,Aprices!C153="c"),0,INDEX(Aprices!G153:H153,1,GroupAindex))</f>
        <v>15.6</v>
      </c>
      <c r="F154" s="16">
        <f>IF(E154=0,"Container Only",E154*A154)</f>
        <v>0</v>
      </c>
      <c r="G154" s="175"/>
    </row>
    <row r="155" spans="1:7" s="3" customFormat="1" ht="15" customHeight="1" thickBot="1" x14ac:dyDescent="0.3">
      <c r="A155" s="171"/>
      <c r="B155" s="90" t="str">
        <f>IF(ISBLANK(Aprices!A154),"",Aprices!A154)</f>
        <v/>
      </c>
      <c r="C155" s="25" t="str">
        <f>Aprices!B154</f>
        <v>Shelves</v>
      </c>
      <c r="D155" s="110"/>
      <c r="E155" s="100"/>
      <c r="F155" s="16"/>
      <c r="G155" s="175"/>
    </row>
    <row r="156" spans="1:7" ht="15" customHeight="1" thickBot="1" x14ac:dyDescent="0.3">
      <c r="A156" s="171"/>
      <c r="B156" s="90" t="str">
        <f>IF(ISBLANK(Aprices!A155),"",Aprices!A155)</f>
        <v>Shelves 12x96</v>
      </c>
      <c r="C156" s="25" t="str">
        <f>Aprices!B155</f>
        <v>Shelves - Natural</v>
      </c>
      <c r="D156" s="110">
        <v>119</v>
      </c>
      <c r="E156" s="100">
        <f>IF(AND(Aprices!$A$1=2,Aprices!C155="c"),0,INDEX(Aprices!G155:H155,1,GroupAindex))</f>
        <v>15.25</v>
      </c>
      <c r="F156" s="16">
        <f>IF(E156=0,"Container Only",E156*A156)</f>
        <v>0</v>
      </c>
      <c r="G156" s="175"/>
    </row>
    <row r="157" spans="1:7" ht="15" customHeight="1" thickBot="1" x14ac:dyDescent="0.3">
      <c r="A157" s="171"/>
      <c r="B157" s="90" t="str">
        <f>IF(ISBLANK(Aprices!A156),"",Aprices!A156)</f>
        <v>LSK Kits 2/pkg</v>
      </c>
      <c r="C157" s="25" t="str">
        <f>Aprices!B156</f>
        <v>Lazy Susan Kit</v>
      </c>
      <c r="D157" s="110">
        <v>3</v>
      </c>
      <c r="E157" s="100">
        <f>IF(AND(Aprices!$A$1=2,Aprices!C156="c"),0,INDEX(Aprices!G156:H156,1,GroupAindex))</f>
        <v>92.98</v>
      </c>
      <c r="F157" s="16">
        <f>IF(E157=0,"Container Only",E157*A157)</f>
        <v>0</v>
      </c>
      <c r="G157" s="175"/>
    </row>
    <row r="158" spans="1:7" s="18" customFormat="1" ht="15" customHeight="1" thickBot="1" x14ac:dyDescent="0.3">
      <c r="A158" s="171"/>
      <c r="B158" s="90" t="str">
        <f>IF(ISBLANK(Aprices!A157),"",Aprices!A157)</f>
        <v/>
      </c>
      <c r="C158" s="25" t="str">
        <f>Aprices!B157</f>
        <v>Mullion Doors</v>
      </c>
      <c r="D158" s="110"/>
      <c r="E158" s="100"/>
      <c r="F158" s="16"/>
      <c r="G158" s="175"/>
    </row>
    <row r="159" spans="1:7" ht="15" customHeight="1" thickBot="1" x14ac:dyDescent="0.3">
      <c r="A159" s="171"/>
      <c r="B159" s="90" t="str">
        <f>IF(ISBLANK(Aprices!A158),"",Aprices!A158)</f>
        <v>MDW1842</v>
      </c>
      <c r="C159" s="25" t="str">
        <f>Aprices!B158</f>
        <v>Mullion Door</v>
      </c>
      <c r="D159" s="110">
        <v>13</v>
      </c>
      <c r="E159" s="100">
        <f>IF(AND(Aprices!$A$1=2,Aprices!C158="c"),0,INDEX(Aprices!G158:H158,1,GroupAindex))</f>
        <v>39.75</v>
      </c>
      <c r="F159" s="16">
        <f t="shared" ref="F159:F168" si="9">IF(E159=0,"Container Only",E159*A159)</f>
        <v>0</v>
      </c>
      <c r="G159" s="175"/>
    </row>
    <row r="160" spans="1:7" ht="15" customHeight="1" thickBot="1" x14ac:dyDescent="0.3">
      <c r="A160" s="171"/>
      <c r="B160" s="90" t="str">
        <f>IF(ISBLANK(Aprices!A159),"",Aprices!A159)</f>
        <v>MDW1836</v>
      </c>
      <c r="C160" s="25" t="str">
        <f>Aprices!B159</f>
        <v>Mullion Door</v>
      </c>
      <c r="D160" s="110">
        <v>19</v>
      </c>
      <c r="E160" s="100">
        <f>IF(AND(Aprices!$A$1=2,Aprices!C159="c"),0,INDEX(Aprices!G159:H159,1,GroupAindex))</f>
        <v>37.96</v>
      </c>
      <c r="F160" s="16">
        <f t="shared" si="9"/>
        <v>0</v>
      </c>
      <c r="G160" s="175"/>
    </row>
    <row r="161" spans="1:7" ht="15" customHeight="1" thickBot="1" x14ac:dyDescent="0.3">
      <c r="A161" s="171"/>
      <c r="B161" s="90" t="str">
        <f>IF(ISBLANK(Aprices!A160),"",Aprices!A160)</f>
        <v>MDW1830</v>
      </c>
      <c r="C161" s="25" t="str">
        <f>Aprices!B160</f>
        <v>Mullion Door</v>
      </c>
      <c r="D161" s="110">
        <v>18</v>
      </c>
      <c r="E161" s="100">
        <f>IF(AND(Aprices!$A$1=2,Aprices!C160="c"),0,INDEX(Aprices!G160:H160,1,GroupAindex))</f>
        <v>36.19</v>
      </c>
      <c r="F161" s="16">
        <f t="shared" si="9"/>
        <v>0</v>
      </c>
      <c r="G161" s="175"/>
    </row>
    <row r="162" spans="1:7" ht="15" customHeight="1" thickBot="1" x14ac:dyDescent="0.3">
      <c r="A162" s="171"/>
      <c r="B162" s="90" t="str">
        <f>IF(ISBLANK(Aprices!A161),"",Aprices!A161)</f>
        <v>MDW1536</v>
      </c>
      <c r="C162" s="25" t="str">
        <f>Aprices!B161</f>
        <v>Mullion Door</v>
      </c>
      <c r="D162" s="110">
        <v>14</v>
      </c>
      <c r="E162" s="100">
        <f>IF(AND(Aprices!$A$1=2,Aprices!C161="c"),0,INDEX(Aprices!G161:H161,1,GroupAindex))</f>
        <v>36.58</v>
      </c>
      <c r="F162" s="16">
        <f t="shared" si="9"/>
        <v>0</v>
      </c>
      <c r="G162" s="175"/>
    </row>
    <row r="163" spans="1:7" ht="15" customHeight="1" thickBot="1" x14ac:dyDescent="0.3">
      <c r="A163" s="171"/>
      <c r="B163" s="90" t="str">
        <f>IF(ISBLANK(Aprices!A162),"",Aprices!A162)</f>
        <v>MDW1530</v>
      </c>
      <c r="C163" s="25" t="str">
        <f>Aprices!B162</f>
        <v>Mullion Door</v>
      </c>
      <c r="D163" s="110">
        <v>24</v>
      </c>
      <c r="E163" s="100">
        <f>IF(AND(Aprices!$A$1=2,Aprices!C162="c"),0,INDEX(Aprices!G162:H162,1,GroupAindex))</f>
        <v>34.950000000000003</v>
      </c>
      <c r="F163" s="16">
        <f t="shared" si="9"/>
        <v>0</v>
      </c>
      <c r="G163" s="175"/>
    </row>
    <row r="164" spans="1:7" ht="15" customHeight="1" thickBot="1" x14ac:dyDescent="0.3">
      <c r="A164" s="171"/>
      <c r="B164" s="90" t="str">
        <f>IF(ISBLANK(Aprices!A163),"",Aprices!A163)</f>
        <v>MDW2142</v>
      </c>
      <c r="C164" s="25" t="str">
        <f>Aprices!B163</f>
        <v>Mullion Doors</v>
      </c>
      <c r="D164" s="110">
        <v>4</v>
      </c>
      <c r="E164" s="100">
        <f>IF(AND(Aprices!$A$1=2,Aprices!C163="c"),0,INDEX(Aprices!G163:H163,1,GroupAindex))</f>
        <v>60.96</v>
      </c>
      <c r="F164" s="16">
        <f t="shared" si="9"/>
        <v>0</v>
      </c>
      <c r="G164" s="175"/>
    </row>
    <row r="165" spans="1:7" ht="15" customHeight="1" thickBot="1" x14ac:dyDescent="0.3">
      <c r="A165" s="171"/>
      <c r="B165" s="90" t="str">
        <f>IF(ISBLANK(Aprices!A164),"",Aprices!A164)</f>
        <v>MDW2430</v>
      </c>
      <c r="C165" s="25" t="str">
        <f>Aprices!B164</f>
        <v>Mullion Doors</v>
      </c>
      <c r="D165" s="110">
        <v>16</v>
      </c>
      <c r="E165" s="100">
        <f>IF(AND(Aprices!$A$1=2,Aprices!C164="c"),0,INDEX(Aprices!G164:H164,1,GroupAindex))</f>
        <v>49</v>
      </c>
      <c r="F165" s="16">
        <f t="shared" si="9"/>
        <v>0</v>
      </c>
      <c r="G165" s="175"/>
    </row>
    <row r="166" spans="1:7" ht="15" customHeight="1" thickBot="1" x14ac:dyDescent="0.3">
      <c r="A166" s="171"/>
      <c r="B166" s="90" t="str">
        <f>IF(ISBLANK(Aprices!A165),"",Aprices!A165)</f>
        <v>MDCW2442</v>
      </c>
      <c r="C166" s="25" t="str">
        <f>Aprices!B165</f>
        <v>Corner Wall Mullion Door</v>
      </c>
      <c r="D166" s="110">
        <v>17</v>
      </c>
      <c r="E166" s="100">
        <f>IF(AND(Aprices!$A$1=2,Aprices!C165="c"),0,INDEX(Aprices!G165:H165,1,GroupAindex))</f>
        <v>38.21</v>
      </c>
      <c r="F166" s="16">
        <f t="shared" si="9"/>
        <v>0</v>
      </c>
      <c r="G166" s="175"/>
    </row>
    <row r="167" spans="1:7" ht="15" customHeight="1" thickBot="1" x14ac:dyDescent="0.3">
      <c r="A167" s="171"/>
      <c r="B167" s="90" t="str">
        <f>IF(ISBLANK(Aprices!A166),"",Aprices!A166)</f>
        <v>MDCW2436</v>
      </c>
      <c r="C167" s="25" t="str">
        <f>Aprices!B166</f>
        <v>Corner Wall Mullion Door</v>
      </c>
      <c r="D167" s="110">
        <v>28</v>
      </c>
      <c r="E167" s="100">
        <f>IF(AND(Aprices!$A$1=2,Aprices!C166="c"),0,INDEX(Aprices!G166:H166,1,GroupAindex))</f>
        <v>36.58</v>
      </c>
      <c r="F167" s="16">
        <f t="shared" si="9"/>
        <v>0</v>
      </c>
      <c r="G167" s="175"/>
    </row>
    <row r="168" spans="1:7" ht="15" customHeight="1" thickBot="1" x14ac:dyDescent="0.3">
      <c r="A168" s="171"/>
      <c r="B168" s="90" t="str">
        <f>IF(ISBLANK(Aprices!A167),"",Aprices!A167)</f>
        <v>MDCW2430</v>
      </c>
      <c r="C168" s="25" t="str">
        <f>Aprices!B167</f>
        <v>Corner Wall Mullion Door</v>
      </c>
      <c r="D168" s="110">
        <v>14</v>
      </c>
      <c r="E168" s="100">
        <f>IF(AND(Aprices!$A$1=2,Aprices!C167="c"),0,INDEX(Aprices!G167:H167,1,GroupAindex))</f>
        <v>34.950000000000003</v>
      </c>
      <c r="F168" s="16">
        <f t="shared" si="9"/>
        <v>0</v>
      </c>
      <c r="G168" s="175"/>
    </row>
    <row r="169" spans="1:7" s="8" customFormat="1" ht="15" customHeight="1" thickBot="1" x14ac:dyDescent="0.3">
      <c r="A169" s="171"/>
      <c r="B169" s="90" t="str">
        <f>IF(ISBLANK(Aprices!A168),"",Aprices!A168)</f>
        <v/>
      </c>
      <c r="C169" s="25" t="str">
        <f>Aprices!B168</f>
        <v>Fillers</v>
      </c>
      <c r="D169" s="110"/>
      <c r="E169" s="100"/>
      <c r="F169" s="16"/>
      <c r="G169" s="175"/>
    </row>
    <row r="170" spans="1:7" ht="15" customHeight="1" thickBot="1" x14ac:dyDescent="0.3">
      <c r="A170" s="171"/>
      <c r="B170" s="90" t="str">
        <f>IF(ISBLANK(Aprices!A169),"",Aprices!A169)</f>
        <v>AFF330</v>
      </c>
      <c r="C170" s="25" t="str">
        <f>Aprices!B169</f>
        <v>Angled Flute Filler</v>
      </c>
      <c r="D170" s="110">
        <v>11</v>
      </c>
      <c r="E170" s="100">
        <f>IF(AND(Aprices!$A$1=2,Aprices!C169="c"),0,INDEX(Aprices!G169:H169,1,GroupAindex))</f>
        <v>35.03</v>
      </c>
      <c r="F170" s="16">
        <f t="shared" ref="F170:F183" si="10">IF(E170=0,"Container Only",E170*A170)</f>
        <v>0</v>
      </c>
      <c r="G170" s="175"/>
    </row>
    <row r="171" spans="1:7" ht="15" customHeight="1" thickBot="1" x14ac:dyDescent="0.3">
      <c r="A171" s="171"/>
      <c r="B171" s="90" t="str">
        <f>IF(ISBLANK(Aprices!A170),"",Aprices!A170)</f>
        <v>F696</v>
      </c>
      <c r="C171" s="25" t="str">
        <f>Aprices!B170</f>
        <v>Filler</v>
      </c>
      <c r="D171" s="110">
        <v>168</v>
      </c>
      <c r="E171" s="100">
        <f>IF(AND(Aprices!$A$1=2,Aprices!C170="c"),0,INDEX(Aprices!G170:H170,1,GroupAindex))</f>
        <v>28.49</v>
      </c>
      <c r="F171" s="16">
        <f t="shared" si="10"/>
        <v>0</v>
      </c>
      <c r="G171" s="175"/>
    </row>
    <row r="172" spans="1:7" ht="15" customHeight="1" thickBot="1" x14ac:dyDescent="0.3">
      <c r="A172" s="171"/>
      <c r="B172" s="90" t="str">
        <f>IF(ISBLANK(Aprices!A171),"",Aprices!A171)</f>
        <v>F396</v>
      </c>
      <c r="C172" s="25" t="str">
        <f>Aprices!B171</f>
        <v>Filler</v>
      </c>
      <c r="D172" s="110">
        <v>63</v>
      </c>
      <c r="E172" s="100">
        <f>IF(AND(Aprices!$A$1=2,Aprices!C171="c"),0,INDEX(Aprices!G171:H171,1,GroupAindex))</f>
        <v>14.5</v>
      </c>
      <c r="F172" s="16">
        <f t="shared" si="10"/>
        <v>0</v>
      </c>
      <c r="G172" s="175"/>
    </row>
    <row r="173" spans="1:7" ht="15" customHeight="1" thickBot="1" x14ac:dyDescent="0.3">
      <c r="A173" s="171"/>
      <c r="B173" s="90" t="str">
        <f>IF(ISBLANK(Aprices!A172),"",Aprices!A172)</f>
        <v>F366F</v>
      </c>
      <c r="C173" s="25" t="str">
        <f>Aprices!B172</f>
        <v>Fluted Filler</v>
      </c>
      <c r="D173" s="110">
        <v>65</v>
      </c>
      <c r="E173" s="100">
        <f>IF(AND(Aprices!$A$1=2,Aprices!C172="c"),0,INDEX(Aprices!G172:H172,1,GroupAindex))</f>
        <v>28.82</v>
      </c>
      <c r="F173" s="16">
        <f t="shared" si="10"/>
        <v>0</v>
      </c>
      <c r="G173" s="175"/>
    </row>
    <row r="174" spans="1:7" ht="15" customHeight="1" thickBot="1" x14ac:dyDescent="0.3">
      <c r="A174" s="171"/>
      <c r="B174" s="90" t="str">
        <f>IF(ISBLANK(Aprices!A173),"",Aprices!A173)</f>
        <v>F396F</v>
      </c>
      <c r="C174" s="25" t="str">
        <f>Aprices!B173</f>
        <v>Fluted Filler</v>
      </c>
      <c r="D174" s="110">
        <v>257</v>
      </c>
      <c r="E174" s="100">
        <f>IF(AND(Aprices!$A$1=2,Aprices!C173="c"),0,INDEX(Aprices!G173:H173,1,GroupAindex))</f>
        <v>40.15</v>
      </c>
      <c r="F174" s="16">
        <f t="shared" si="10"/>
        <v>0</v>
      </c>
      <c r="G174" s="175"/>
    </row>
    <row r="175" spans="1:7" ht="15" customHeight="1" thickBot="1" x14ac:dyDescent="0.3">
      <c r="A175" s="171"/>
      <c r="B175" s="90" t="str">
        <f>IF(ISBLANK(Aprices!A174),"",Aprices!A174)</f>
        <v>OLF396</v>
      </c>
      <c r="C175" s="25" t="str">
        <f>Aprices!B174</f>
        <v>Overlay Filler</v>
      </c>
      <c r="D175" s="110">
        <v>18</v>
      </c>
      <c r="E175" s="100">
        <f>IF(AND(Aprices!$A$1=2,Aprices!C174="c"),0,INDEX(Aprices!G174:H174,1,GroupAindex))</f>
        <v>17.48</v>
      </c>
      <c r="F175" s="16">
        <f t="shared" si="10"/>
        <v>0</v>
      </c>
      <c r="G175" s="175"/>
    </row>
    <row r="176" spans="1:7" ht="15" customHeight="1" thickBot="1" x14ac:dyDescent="0.3">
      <c r="A176" s="171"/>
      <c r="B176" s="90" t="str">
        <f>IF(ISBLANK(Aprices!A175),"",Aprices!A175)</f>
        <v>OLF384</v>
      </c>
      <c r="C176" s="25" t="str">
        <f>Aprices!B175</f>
        <v>Overlay Filler</v>
      </c>
      <c r="D176" s="110">
        <v>20</v>
      </c>
      <c r="E176" s="100">
        <f>IF(AND(Aprices!$A$1=2,Aprices!C175="c"),0,INDEX(Aprices!G175:H175,1,GroupAindex))</f>
        <v>16.11</v>
      </c>
      <c r="F176" s="16">
        <f t="shared" si="10"/>
        <v>0</v>
      </c>
      <c r="G176" s="175"/>
    </row>
    <row r="177" spans="1:7" ht="15" customHeight="1" thickBot="1" x14ac:dyDescent="0.3">
      <c r="A177" s="171"/>
      <c r="B177" s="90" t="str">
        <f>IF(ISBLANK(Aprices!A176),"",Aprices!A176)</f>
        <v>OLF342</v>
      </c>
      <c r="C177" s="25" t="str">
        <f>Aprices!B176</f>
        <v>Overlay Filler</v>
      </c>
      <c r="D177" s="110">
        <v>37</v>
      </c>
      <c r="E177" s="100">
        <f>IF(AND(Aprices!$A$1=2,Aprices!C176="c"),0,INDEX(Aprices!G176:H176,1,GroupAindex))</f>
        <v>11.25</v>
      </c>
      <c r="F177" s="16">
        <f t="shared" si="10"/>
        <v>0</v>
      </c>
      <c r="G177" s="175"/>
    </row>
    <row r="178" spans="1:7" ht="15" customHeight="1" thickBot="1" x14ac:dyDescent="0.3">
      <c r="A178" s="171"/>
      <c r="B178" s="90" t="str">
        <f>IF(ISBLANK(Aprices!A177),"",Aprices!A177)</f>
        <v>OLF336</v>
      </c>
      <c r="C178" s="25" t="str">
        <f>Aprices!B177</f>
        <v>Overlay Filler</v>
      </c>
      <c r="D178" s="110">
        <v>47</v>
      </c>
      <c r="E178" s="100">
        <f>IF(AND(Aprices!$A$1=2,Aprices!C177="c"),0,INDEX(Aprices!G177:H177,1,GroupAindex))</f>
        <v>10.55</v>
      </c>
      <c r="F178" s="16">
        <f t="shared" si="10"/>
        <v>0</v>
      </c>
      <c r="G178" s="175"/>
    </row>
    <row r="179" spans="1:7" ht="15" customHeight="1" thickBot="1" x14ac:dyDescent="0.3">
      <c r="A179" s="171"/>
      <c r="B179" s="90" t="str">
        <f>IF(ISBLANK(Aprices!A178),"",Aprices!A178)</f>
        <v>OLF330</v>
      </c>
      <c r="C179" s="25" t="str">
        <f>Aprices!B178</f>
        <v>Overlay Filler</v>
      </c>
      <c r="D179" s="110">
        <v>33</v>
      </c>
      <c r="E179" s="100">
        <f>IF(AND(Aprices!$A$1=2,Aprices!C178="c"),0,INDEX(Aprices!G178:H178,1,GroupAindex))</f>
        <v>9.86</v>
      </c>
      <c r="F179" s="16">
        <f t="shared" si="10"/>
        <v>0</v>
      </c>
      <c r="G179" s="175"/>
    </row>
    <row r="180" spans="1:7" ht="15" customHeight="1" thickBot="1" x14ac:dyDescent="0.3">
      <c r="A180" s="171"/>
      <c r="B180" s="90" t="str">
        <f>IF(ISBLANK(Aprices!A179),"",Aprices!A179)</f>
        <v>OLF324</v>
      </c>
      <c r="C180" s="25" t="str">
        <f>Aprices!B179</f>
        <v>Overlay Filler</v>
      </c>
      <c r="D180" s="110">
        <v>9</v>
      </c>
      <c r="E180" s="100">
        <f>IF(AND(Aprices!$A$1=2,Aprices!C179="c"),0,INDEX(Aprices!G179:H179,1,GroupAindex))</f>
        <v>9.18</v>
      </c>
      <c r="F180" s="16">
        <f t="shared" si="10"/>
        <v>0</v>
      </c>
      <c r="G180" s="175"/>
    </row>
    <row r="181" spans="1:7" ht="15" customHeight="1" thickBot="1" x14ac:dyDescent="0.3">
      <c r="A181" s="171"/>
      <c r="B181" s="90" t="str">
        <f>IF(ISBLANK(Aprices!A180),"",Aprices!A180)</f>
        <v>OLF318</v>
      </c>
      <c r="C181" s="25" t="str">
        <f>Aprices!B180</f>
        <v>Overlay Filler</v>
      </c>
      <c r="D181" s="110">
        <v>10</v>
      </c>
      <c r="E181" s="100">
        <f>IF(AND(Aprices!$A$1=2,Aprices!C180="c"),0,INDEX(Aprices!G180:H180,1,GroupAindex))</f>
        <v>7.88</v>
      </c>
      <c r="F181" s="16">
        <f t="shared" si="10"/>
        <v>0</v>
      </c>
      <c r="G181" s="175"/>
    </row>
    <row r="182" spans="1:7" ht="15" customHeight="1" thickBot="1" x14ac:dyDescent="0.3">
      <c r="A182" s="171"/>
      <c r="B182" s="90" t="str">
        <f>IF(ISBLANK(Aprices!A181),"",Aprices!A181)</f>
        <v>OLF315</v>
      </c>
      <c r="C182" s="25" t="str">
        <f>Aprices!B181</f>
        <v>Overlay Filler</v>
      </c>
      <c r="D182" s="110">
        <v>10</v>
      </c>
      <c r="E182" s="100">
        <f>IF(AND(Aprices!$A$1=2,Aprices!C181="c"),0,INDEX(Aprices!G181:H181,1,GroupAindex))</f>
        <v>8.66</v>
      </c>
      <c r="F182" s="16">
        <f t="shared" si="10"/>
        <v>0</v>
      </c>
      <c r="G182" s="175"/>
    </row>
    <row r="183" spans="1:7" ht="15" customHeight="1" thickBot="1" x14ac:dyDescent="0.3">
      <c r="A183" s="171"/>
      <c r="B183" s="90" t="str">
        <f>IF(ISBLANK(Aprices!A182),"",Aprices!A182)</f>
        <v>OLF312</v>
      </c>
      <c r="C183" s="25" t="str">
        <f>Aprices!B182</f>
        <v>Overlay Filler</v>
      </c>
      <c r="D183" s="110">
        <v>10</v>
      </c>
      <c r="E183" s="100">
        <f>IF(AND(Aprices!$A$1=2,Aprices!C182="c"),0,INDEX(Aprices!G182:H182,1,GroupAindex))</f>
        <v>8.18</v>
      </c>
      <c r="F183" s="16">
        <f t="shared" si="10"/>
        <v>0</v>
      </c>
      <c r="G183" s="175"/>
    </row>
    <row r="184" spans="1:7" s="8" customFormat="1" ht="15" customHeight="1" thickBot="1" x14ac:dyDescent="0.3">
      <c r="A184" s="171"/>
      <c r="B184" s="90" t="str">
        <f>IF(ISBLANK(Aprices!A183),"",Aprices!A183)</f>
        <v/>
      </c>
      <c r="C184" s="25" t="str">
        <f>Aprices!B183</f>
        <v>Grape Corbel</v>
      </c>
      <c r="D184" s="110"/>
      <c r="E184" s="100"/>
      <c r="F184" s="16"/>
      <c r="G184" s="175"/>
    </row>
    <row r="185" spans="1:7" ht="15" customHeight="1" thickBot="1" x14ac:dyDescent="0.3">
      <c r="A185" s="171"/>
      <c r="B185" s="90" t="str">
        <f>IF(ISBLANK(Aprices!A184),"",Aprices!A184)</f>
        <v>GLCOR 14</v>
      </c>
      <c r="C185" s="25" t="str">
        <f>Aprices!B184</f>
        <v>Grape Corbel</v>
      </c>
      <c r="D185" s="110">
        <v>31</v>
      </c>
      <c r="E185" s="100">
        <f>IF(AND(Aprices!$A$1=2,Aprices!C184="c"),0,INDEX(Aprices!G184:H184,1,GroupAindex))</f>
        <v>70.83</v>
      </c>
      <c r="F185" s="16">
        <f>IF(E185=0,"Container Only",E185*A185)</f>
        <v>0</v>
      </c>
      <c r="G185" s="175"/>
    </row>
    <row r="186" spans="1:7" ht="15" customHeight="1" thickBot="1" x14ac:dyDescent="0.3">
      <c r="A186" s="171"/>
      <c r="B186" s="90" t="str">
        <f>IF(ISBLANK(Aprices!A185),"",Aprices!A185)</f>
        <v>GMCOR 10</v>
      </c>
      <c r="C186" s="25" t="str">
        <f>Aprices!B185</f>
        <v>Grape Corbel</v>
      </c>
      <c r="D186" s="110">
        <v>23</v>
      </c>
      <c r="E186" s="100">
        <f>IF(AND(Aprices!$A$1=2,Aprices!C185="c"),0,INDEX(Aprices!G185:H185,1,GroupAindex))</f>
        <v>65.290000000000006</v>
      </c>
      <c r="F186" s="16">
        <f>IF(E186=0,"Container Only",E186*A186)</f>
        <v>0</v>
      </c>
      <c r="G186" s="175"/>
    </row>
    <row r="187" spans="1:7" s="8" customFormat="1" ht="15" customHeight="1" thickBot="1" x14ac:dyDescent="0.3">
      <c r="A187" s="171"/>
      <c r="B187" s="90" t="str">
        <f>IF(ISBLANK(Aprices!A186),"",Aprices!A186)</f>
        <v/>
      </c>
      <c r="C187" s="25" t="str">
        <f>Aprices!B186</f>
        <v>Panel</v>
      </c>
      <c r="D187" s="110"/>
      <c r="E187" s="100"/>
      <c r="F187" s="16"/>
      <c r="G187" s="175"/>
    </row>
    <row r="188" spans="1:7" ht="15" customHeight="1" thickBot="1" x14ac:dyDescent="0.3">
      <c r="A188" s="171"/>
      <c r="B188" s="90" t="str">
        <f>IF(ISBLANK(Aprices!A187),"",Aprices!A187)</f>
        <v>BP96x48SG</v>
      </c>
      <c r="C188" s="25" t="str">
        <f>Aprices!B187</f>
        <v>Short Grain Panel</v>
      </c>
      <c r="D188" s="110">
        <v>79</v>
      </c>
      <c r="E188" s="100">
        <f>IF(AND(Aprices!$A$1=2,Aprices!C187="c"),0,INDEX(Aprices!G187:H187,1,GroupAindex))</f>
        <v>40.71</v>
      </c>
      <c r="F188" s="16">
        <f>IF(E188=0,"Container Only",E188*A188)</f>
        <v>0</v>
      </c>
      <c r="G188" s="175"/>
    </row>
    <row r="189" spans="1:7" ht="15" customHeight="1" thickBot="1" x14ac:dyDescent="0.3">
      <c r="A189" s="171"/>
      <c r="B189" s="90" t="str">
        <f>IF(ISBLANK(Aprices!A188),"",Aprices!A188)</f>
        <v>BP48x96LG</v>
      </c>
      <c r="C189" s="25" t="str">
        <f>Aprices!B188</f>
        <v>Long Grain Panel</v>
      </c>
      <c r="D189" s="110">
        <v>32.5</v>
      </c>
      <c r="E189" s="100">
        <f>IF(AND(Aprices!$A$1=2,Aprices!C188="c"),0,INDEX(Aprices!G188:H188,1,GroupAindex))</f>
        <v>53.21</v>
      </c>
      <c r="F189" s="16">
        <f>IF(E189=0,"Container Only",E189*A189)</f>
        <v>0</v>
      </c>
      <c r="G189" s="175"/>
    </row>
    <row r="190" spans="1:7" ht="15" customHeight="1" thickBot="1" x14ac:dyDescent="0.3">
      <c r="A190" s="171"/>
      <c r="B190" s="90" t="str">
        <f>IF(ISBLANK(Aprices!A189),"",Aprices!A189)</f>
        <v>DWR3</v>
      </c>
      <c r="C190" s="25" t="str">
        <f>Aprices!B189</f>
        <v>Dishwasher End Panel</v>
      </c>
      <c r="D190" s="110">
        <v>19</v>
      </c>
      <c r="E190" s="100">
        <f>IF(AND(Aprices!$A$1=2,Aprices!C189="c"),0,INDEX(Aprices!G189:H189,1,GroupAindex))</f>
        <v>24.63</v>
      </c>
      <c r="F190" s="16">
        <f>IF(E190=0,"Container Only",E190*A190)</f>
        <v>0</v>
      </c>
      <c r="G190" s="175"/>
    </row>
    <row r="191" spans="1:7" ht="15" customHeight="1" thickBot="1" x14ac:dyDescent="0.3">
      <c r="A191" s="171"/>
      <c r="B191" s="90" t="str">
        <f>IF(ISBLANK(Aprices!A190),"",Aprices!A190)</f>
        <v>REP 1.5X96-24</v>
      </c>
      <c r="C191" s="25" t="str">
        <f>Aprices!B190</f>
        <v>Refrigerator End Panel</v>
      </c>
      <c r="D191" s="110">
        <v>4</v>
      </c>
      <c r="E191" s="100">
        <f>IF(AND(Aprices!$A$1=2,Aprices!C190="c"),0,INDEX(Aprices!G190:H190,1,GroupAindex))</f>
        <v>53.68</v>
      </c>
      <c r="F191" s="16">
        <f>IF(E191=0,"Container Only",E191*A191)</f>
        <v>0</v>
      </c>
      <c r="G191" s="175"/>
    </row>
    <row r="192" spans="1:7" s="8" customFormat="1" ht="15" customHeight="1" thickBot="1" x14ac:dyDescent="0.3">
      <c r="A192" s="171"/>
      <c r="B192" s="90" t="str">
        <f>IF(ISBLANK(Aprices!A191),"",Aprices!A191)</f>
        <v/>
      </c>
      <c r="C192" s="25" t="str">
        <f>Aprices!B191</f>
        <v>Pilaster</v>
      </c>
      <c r="D192" s="110"/>
      <c r="E192" s="100"/>
      <c r="F192" s="16"/>
      <c r="G192" s="175"/>
    </row>
    <row r="193" spans="1:7" ht="15" customHeight="1" thickBot="1" x14ac:dyDescent="0.3">
      <c r="A193" s="171"/>
      <c r="B193" s="90" t="str">
        <f>IF(ISBLANK(Aprices!A192),"",Aprices!A192)</f>
        <v>FC96</v>
      </c>
      <c r="C193" s="25" t="str">
        <f>Aprices!B192</f>
        <v>Pilaster</v>
      </c>
      <c r="D193" s="110">
        <v>32</v>
      </c>
      <c r="E193" s="100">
        <f>IF(AND(Aprices!$A$1=2,Aprices!C192="c"),0,INDEX(Aprices!G192:H192,1,GroupAindex))</f>
        <v>47.89</v>
      </c>
      <c r="F193" s="16">
        <f t="shared" ref="F193:F198" si="11">IF(E193=0,"Container Only",E193*A193)</f>
        <v>0</v>
      </c>
      <c r="G193" s="175"/>
    </row>
    <row r="194" spans="1:7" ht="15" customHeight="1" thickBot="1" x14ac:dyDescent="0.3">
      <c r="A194" s="171"/>
      <c r="B194" s="90" t="str">
        <f>IF(ISBLANK(Aprices!A193),"",Aprices!A193)</f>
        <v>FC36</v>
      </c>
      <c r="C194" s="25" t="str">
        <f>Aprices!B193</f>
        <v>Pilaster</v>
      </c>
      <c r="D194" s="110">
        <v>31</v>
      </c>
      <c r="E194" s="100">
        <f>IF(AND(Aprices!$A$1=2,Aprices!C193="c"),0,INDEX(Aprices!G193:H193,1,GroupAindex))</f>
        <v>22.3</v>
      </c>
      <c r="F194" s="16">
        <f t="shared" si="11"/>
        <v>0</v>
      </c>
      <c r="G194" s="175"/>
    </row>
    <row r="195" spans="1:7" ht="15" customHeight="1" thickBot="1" x14ac:dyDescent="0.3">
      <c r="A195" s="171"/>
      <c r="B195" s="90" t="str">
        <f>IF(ISBLANK(Aprices!A194),"",Aprices!A194)</f>
        <v>PC96</v>
      </c>
      <c r="C195" s="25" t="str">
        <f>Aprices!B194</f>
        <v>Pilaster</v>
      </c>
      <c r="D195" s="110">
        <v>10</v>
      </c>
      <c r="E195" s="100">
        <f>IF(AND(Aprices!$A$1=2,Aprices!C194="c"),0,INDEX(Aprices!G194:H194,1,GroupAindex))</f>
        <v>44.18</v>
      </c>
      <c r="F195" s="16">
        <f t="shared" si="11"/>
        <v>0</v>
      </c>
      <c r="G195" s="175"/>
    </row>
    <row r="196" spans="1:7" ht="15" customHeight="1" thickBot="1" x14ac:dyDescent="0.3">
      <c r="A196" s="171"/>
      <c r="B196" s="90" t="str">
        <f>IF(ISBLANK(Aprices!A195),"",Aprices!A195)</f>
        <v>PC36</v>
      </c>
      <c r="C196" s="25" t="str">
        <f>Aprices!B195</f>
        <v>Pilaster</v>
      </c>
      <c r="D196" s="110">
        <v>8</v>
      </c>
      <c r="E196" s="100">
        <f>IF(AND(Aprices!$A$1=2,Aprices!C195="c"),0,INDEX(Aprices!G195:H195,1,GroupAindex))</f>
        <v>19.809999999999999</v>
      </c>
      <c r="F196" s="16">
        <f t="shared" si="11"/>
        <v>0</v>
      </c>
      <c r="G196" s="175"/>
    </row>
    <row r="197" spans="1:7" ht="15" customHeight="1" thickBot="1" x14ac:dyDescent="0.3">
      <c r="A197" s="171"/>
      <c r="B197" s="90" t="str">
        <f>IF(ISBLANK(Aprices!A196),"",Aprices!A196)</f>
        <v>Pblock</v>
      </c>
      <c r="C197" s="25" t="str">
        <f>Aprices!B196</f>
        <v>Block</v>
      </c>
      <c r="D197" s="110">
        <v>39</v>
      </c>
      <c r="E197" s="100">
        <f>IF(AND(Aprices!$A$1=2,Aprices!C196="c"),0,INDEX(Aprices!G196:H196,1,GroupAindex))</f>
        <v>9.24</v>
      </c>
      <c r="F197" s="16">
        <f t="shared" si="11"/>
        <v>0</v>
      </c>
      <c r="G197" s="175"/>
    </row>
    <row r="198" spans="1:7" ht="15" customHeight="1" thickBot="1" x14ac:dyDescent="0.3">
      <c r="A198" s="171"/>
      <c r="B198" s="90" t="str">
        <f>IF(ISBLANK(Aprices!A197),"",Aprices!A197)</f>
        <v>Pspindle</v>
      </c>
      <c r="C198" s="25" t="str">
        <f>Aprices!B197</f>
        <v>Spindle</v>
      </c>
      <c r="D198" s="110">
        <v>44</v>
      </c>
      <c r="E198" s="100">
        <f>IF(AND(Aprices!$A$1=2,Aprices!C197="c"),0,INDEX(Aprices!G197:H197,1,GroupAindex))</f>
        <v>6.13</v>
      </c>
      <c r="F198" s="16">
        <f t="shared" si="11"/>
        <v>0</v>
      </c>
      <c r="G198" s="175"/>
    </row>
    <row r="199" spans="1:7" s="8" customFormat="1" ht="15" customHeight="1" thickBot="1" x14ac:dyDescent="0.3">
      <c r="A199" s="171"/>
      <c r="B199" s="90" t="str">
        <f>IF(ISBLANK(Aprices!A198),"",Aprices!A198)</f>
        <v/>
      </c>
      <c r="C199" s="25" t="str">
        <f>Aprices!B198</f>
        <v>Range Hood</v>
      </c>
      <c r="D199" s="110"/>
      <c r="E199" s="100"/>
      <c r="F199" s="16"/>
      <c r="G199" s="175"/>
    </row>
    <row r="200" spans="1:7" ht="15" customHeight="1" thickBot="1" x14ac:dyDescent="0.3">
      <c r="A200" s="171"/>
      <c r="B200" s="90" t="str">
        <f>IF(ISBLANK(Aprices!A199),"",Aprices!A199)</f>
        <v>RH30</v>
      </c>
      <c r="C200" s="25" t="str">
        <f>Aprices!B199</f>
        <v>Range Hood</v>
      </c>
      <c r="D200" s="110">
        <v>5</v>
      </c>
      <c r="E200" s="100">
        <f>IF(AND(Aprices!$A$1=2,Aprices!C199="c"),0,INDEX(Aprices!G199:H199,1,GroupAindex))</f>
        <v>92.91</v>
      </c>
      <c r="F200" s="16">
        <f>IF(E200=0,"Container Only",E200*A200)</f>
        <v>0</v>
      </c>
      <c r="G200" s="175"/>
    </row>
    <row r="201" spans="1:7" s="8" customFormat="1" ht="15" customHeight="1" thickBot="1" x14ac:dyDescent="0.3">
      <c r="A201" s="171"/>
      <c r="B201" s="90" t="str">
        <f>IF(ISBLANK(Aprices!A200),"",Aprices!A200)</f>
        <v/>
      </c>
      <c r="C201" s="25" t="str">
        <f>Aprices!B200</f>
        <v>Valance</v>
      </c>
      <c r="D201" s="110"/>
      <c r="E201" s="100"/>
      <c r="F201" s="16"/>
      <c r="G201" s="175"/>
    </row>
    <row r="202" spans="1:7" ht="15" customHeight="1" thickBot="1" x14ac:dyDescent="0.3">
      <c r="A202" s="171"/>
      <c r="B202" s="90" t="str">
        <f>IF(ISBLANK(Aprices!A201),"",Aprices!A201)</f>
        <v>D-V43D</v>
      </c>
      <c r="C202" s="25" t="str">
        <f>Aprices!B201</f>
        <v>Valence Panel</v>
      </c>
      <c r="D202" s="110">
        <v>81</v>
      </c>
      <c r="E202" s="100">
        <f>IF(AND(Aprices!$A$1=2,Aprices!C201="c"),0,INDEX(Aprices!G201:H201,1,GroupAindex))</f>
        <v>24.67</v>
      </c>
      <c r="F202" s="16">
        <f t="shared" ref="F202:F207" si="12">IF(E202=0,"Container Only",E202*A202)</f>
        <v>0</v>
      </c>
      <c r="G202" s="175"/>
    </row>
    <row r="203" spans="1:7" ht="15" customHeight="1" thickBot="1" x14ac:dyDescent="0.3">
      <c r="A203" s="171"/>
      <c r="B203" s="90" t="str">
        <f>IF(ISBLANK(Aprices!A202),"",Aprices!A202)</f>
        <v>D-V37D</v>
      </c>
      <c r="C203" s="25" t="str">
        <f>Aprices!B202</f>
        <v>Valence Panel</v>
      </c>
      <c r="D203" s="110">
        <v>65</v>
      </c>
      <c r="E203" s="100">
        <f>IF(AND(Aprices!$A$1=2,Aprices!C202="c"),0,INDEX(Aprices!G202:H202,1,GroupAindex))</f>
        <v>22.41</v>
      </c>
      <c r="F203" s="16">
        <f t="shared" si="12"/>
        <v>0</v>
      </c>
      <c r="G203" s="175"/>
    </row>
    <row r="204" spans="1:7" ht="15" customHeight="1" thickBot="1" x14ac:dyDescent="0.3">
      <c r="A204" s="171"/>
      <c r="B204" s="90" t="str">
        <f>IF(ISBLANK(Aprices!A203),"",Aprices!A203)</f>
        <v>D-V31D</v>
      </c>
      <c r="C204" s="25" t="str">
        <f>Aprices!B203</f>
        <v>Valence Panel</v>
      </c>
      <c r="D204" s="110">
        <v>97</v>
      </c>
      <c r="E204" s="100">
        <f>IF(AND(Aprices!$A$1=2,Aprices!C203="c"),0,INDEX(Aprices!G203:H203,1,GroupAindex))</f>
        <v>20.07</v>
      </c>
      <c r="F204" s="16">
        <f t="shared" si="12"/>
        <v>0</v>
      </c>
      <c r="G204" s="175"/>
    </row>
    <row r="205" spans="1:7" ht="15" customHeight="1" thickBot="1" x14ac:dyDescent="0.3">
      <c r="A205" s="171"/>
      <c r="B205" s="90" t="str">
        <f>IF(ISBLANK(Aprices!A204),"",Aprices!A204)</f>
        <v>D-V43E</v>
      </c>
      <c r="C205" s="25" t="str">
        <f>Aprices!B204</f>
        <v>Valence Panel</v>
      </c>
      <c r="D205" s="110">
        <v>93</v>
      </c>
      <c r="E205" s="100">
        <f>IF(AND(Aprices!$A$1=2,Aprices!C204="c"),0,INDEX(Aprices!G204:H204,1,GroupAindex))</f>
        <v>24.67</v>
      </c>
      <c r="F205" s="16">
        <f t="shared" si="12"/>
        <v>0</v>
      </c>
      <c r="G205" s="175"/>
    </row>
    <row r="206" spans="1:7" ht="15" customHeight="1" thickBot="1" x14ac:dyDescent="0.3">
      <c r="A206" s="171"/>
      <c r="B206" s="90" t="str">
        <f>IF(ISBLANK(Aprices!A205),"",Aprices!A205)</f>
        <v>D-V37E</v>
      </c>
      <c r="C206" s="25" t="str">
        <f>Aprices!B205</f>
        <v>Valence Panel</v>
      </c>
      <c r="D206" s="110">
        <v>83</v>
      </c>
      <c r="E206" s="100">
        <f>IF(AND(Aprices!$A$1=2,Aprices!C205="c"),0,INDEX(Aprices!G205:H205,1,GroupAindex))</f>
        <v>22.41</v>
      </c>
      <c r="F206" s="16">
        <f t="shared" si="12"/>
        <v>0</v>
      </c>
      <c r="G206" s="175"/>
    </row>
    <row r="207" spans="1:7" ht="15" customHeight="1" thickBot="1" x14ac:dyDescent="0.3">
      <c r="A207" s="171"/>
      <c r="B207" s="90" t="str">
        <f>IF(ISBLANK(Aprices!A206),"",Aprices!A206)</f>
        <v>D-V31E</v>
      </c>
      <c r="C207" s="25" t="str">
        <f>Aprices!B206</f>
        <v>Valence Panel</v>
      </c>
      <c r="D207" s="110">
        <v>97</v>
      </c>
      <c r="E207" s="100">
        <f>IF(AND(Aprices!$A$1=2,Aprices!C206="c"),0,INDEX(Aprices!G206:H206,1,GroupAindex))</f>
        <v>20.07</v>
      </c>
      <c r="F207" s="16">
        <f t="shared" si="12"/>
        <v>0</v>
      </c>
      <c r="G207" s="175"/>
    </row>
    <row r="208" spans="1:7" s="8" customFormat="1" ht="15" customHeight="1" thickBot="1" x14ac:dyDescent="0.3">
      <c r="A208" s="171"/>
      <c r="B208" s="90" t="str">
        <f>IF(ISBLANK(Aprices!A207),"",Aprices!A207)</f>
        <v/>
      </c>
      <c r="C208" s="25" t="str">
        <f>Aprices!B207</f>
        <v>Vanity Desk Leg and Vanity Knee Drawer</v>
      </c>
      <c r="D208" s="110"/>
      <c r="E208" s="100"/>
      <c r="F208" s="16"/>
      <c r="G208" s="175"/>
    </row>
    <row r="209" spans="1:7" ht="15" customHeight="1" thickBot="1" x14ac:dyDescent="0.3">
      <c r="A209" s="171"/>
      <c r="B209" s="90" t="str">
        <f>IF(ISBLANK(Aprices!A208),"",Aprices!A208)</f>
        <v>VDL2134 1/2</v>
      </c>
      <c r="C209" s="25" t="str">
        <f>Aprices!B208</f>
        <v xml:space="preserve">Vanity Desk Leg </v>
      </c>
      <c r="D209" s="110">
        <v>3</v>
      </c>
      <c r="E209" s="100">
        <f>IF(AND(Aprices!$A$1=2,Aprices!C208="c"),0,INDEX(Aprices!G208:H208,1,GroupAindex))</f>
        <v>21.88</v>
      </c>
      <c r="F209" s="16">
        <f>IF(E209=0,"Container Only",E209*A209)</f>
        <v>0</v>
      </c>
      <c r="G209" s="175"/>
    </row>
    <row r="210" spans="1:7" ht="15" customHeight="1" thickBot="1" x14ac:dyDescent="0.3">
      <c r="A210" s="171"/>
      <c r="B210" s="90" t="str">
        <f>IF(ISBLANK(Aprices!A209),"",Aprices!A209)</f>
        <v/>
      </c>
      <c r="C210" s="25" t="str">
        <f>Aprices!B209</f>
        <v>Transitional Angle Base</v>
      </c>
      <c r="D210" s="110"/>
      <c r="E210" s="100"/>
      <c r="F210" s="16"/>
      <c r="G210" s="175"/>
    </row>
    <row r="211" spans="1:7" ht="15" customHeight="1" thickBot="1" x14ac:dyDescent="0.3">
      <c r="A211" s="171"/>
      <c r="B211" s="90" t="str">
        <f>IF(ISBLANK(Aprices!A210),"",Aprices!A210)</f>
        <v>TAB12FHDL</v>
      </c>
      <c r="C211" s="25" t="str">
        <f>Aprices!B210</f>
        <v>Transitional Angled Base</v>
      </c>
      <c r="D211" s="110">
        <v>7</v>
      </c>
      <c r="E211" s="100">
        <f>IF(AND(Aprices!$A$1=2,Aprices!C210="c"),0,INDEX(Aprices!G210:H210,1,GroupAindex))</f>
        <v>104.69</v>
      </c>
      <c r="F211" s="16">
        <f>IF(E211=0,"Container Only",E211*A211)</f>
        <v>0</v>
      </c>
      <c r="G211" s="175"/>
    </row>
    <row r="212" spans="1:7" ht="15" customHeight="1" thickBot="1" x14ac:dyDescent="0.3">
      <c r="A212" s="171"/>
      <c r="B212" s="90" t="str">
        <f>IF(ISBLANK(Aprices!A211),"",Aprices!A211)</f>
        <v>TAB12FHDR</v>
      </c>
      <c r="C212" s="25" t="str">
        <f>Aprices!B211</f>
        <v>Transitional Angled Base</v>
      </c>
      <c r="D212" s="110">
        <v>8</v>
      </c>
      <c r="E212" s="100">
        <f>IF(AND(Aprices!$A$1=2,Aprices!C211="c"),0,INDEX(Aprices!G211:H211,1,GroupAindex))</f>
        <v>104.69</v>
      </c>
      <c r="F212" s="16">
        <f>IF(E212=0,"Container Only",E212*A212)</f>
        <v>0</v>
      </c>
      <c r="G212" s="175"/>
    </row>
    <row r="213" spans="1:7" ht="15" customHeight="1" thickBot="1" x14ac:dyDescent="0.3">
      <c r="A213" s="171"/>
      <c r="B213" s="90" t="str">
        <f>IF(ISBLANK(Aprices!A212),"",Aprices!A212)</f>
        <v/>
      </c>
      <c r="C213" s="25" t="str">
        <f>Aprices!B212</f>
        <v>Touch-up Kit</v>
      </c>
      <c r="D213" s="110"/>
      <c r="E213" s="100"/>
      <c r="F213" s="16"/>
      <c r="G213" s="175"/>
    </row>
    <row r="214" spans="1:7" ht="15" customHeight="1" thickBot="1" x14ac:dyDescent="0.3">
      <c r="A214" s="171"/>
      <c r="B214" s="90" t="str">
        <f>IF(ISBLANK(Aprices!A213),"",Aprices!A213)</f>
        <v>TUK</v>
      </c>
      <c r="C214" s="25" t="str">
        <f>Aprices!B213</f>
        <v>Touch-up Kit</v>
      </c>
      <c r="D214" s="110">
        <v>24</v>
      </c>
      <c r="E214" s="100">
        <f>IF(AND(Aprices!$A$1=2,Aprices!C213="c"),0,INDEX(Aprices!G213:H213,1,GroupAindex))</f>
        <v>12.11</v>
      </c>
      <c r="F214" s="16">
        <f>IF(E214=0,"Container Only",E214*A214)</f>
        <v>0</v>
      </c>
      <c r="G214" s="175"/>
    </row>
    <row r="215" spans="1:7" ht="0.95" customHeight="1" thickBot="1" x14ac:dyDescent="0.3">
      <c r="A215" s="172"/>
      <c r="B215" s="176"/>
      <c r="C215" s="176"/>
      <c r="D215" s="176"/>
      <c r="E215" s="177"/>
      <c r="F215" s="178"/>
      <c r="G215" s="179"/>
    </row>
    <row r="216" spans="1:7" ht="15" customHeight="1" x14ac:dyDescent="0.25">
      <c r="A216" s="194">
        <f>SUM(A4:A214)</f>
        <v>0</v>
      </c>
      <c r="B216" s="195" t="s">
        <v>195</v>
      </c>
      <c r="C216" s="196"/>
      <c r="D216" s="196"/>
      <c r="E216" s="196"/>
      <c r="F216" s="196"/>
      <c r="G216" s="197"/>
    </row>
    <row r="217" spans="1:7" ht="15" customHeight="1" x14ac:dyDescent="0.25">
      <c r="A217" s="198">
        <f>Aprices!$E$214</f>
        <v>0</v>
      </c>
      <c r="B217" s="165" t="s">
        <v>2123</v>
      </c>
      <c r="C217" s="166"/>
      <c r="D217" s="166"/>
      <c r="E217" s="166"/>
      <c r="F217" s="166"/>
      <c r="G217" s="199"/>
    </row>
    <row r="218" spans="1:7" ht="15" customHeight="1" x14ac:dyDescent="0.25">
      <c r="A218" s="200">
        <f>Aprices!$D$214</f>
        <v>0</v>
      </c>
      <c r="B218" s="201" t="str">
        <f>IF(Aprices!A1=1,"Total Weight (lbs)","")</f>
        <v>Total Weight (lbs)</v>
      </c>
      <c r="C218" s="202"/>
      <c r="D218" s="202"/>
      <c r="E218" s="202"/>
      <c r="F218" s="202"/>
      <c r="G218" s="203"/>
    </row>
    <row r="219" spans="1:7" ht="20.100000000000001" customHeight="1" x14ac:dyDescent="0.25">
      <c r="A219" s="180"/>
      <c r="B219" s="181" t="s">
        <v>3548</v>
      </c>
      <c r="C219" s="182"/>
      <c r="D219" s="182"/>
      <c r="E219" s="183"/>
      <c r="F219" s="184">
        <f>SUM(F4:F218)</f>
        <v>0</v>
      </c>
      <c r="G219" s="151"/>
    </row>
    <row r="220" spans="1:7" ht="5.0999999999999996" customHeight="1" thickBot="1" x14ac:dyDescent="0.3">
      <c r="A220" s="185"/>
      <c r="B220" s="146"/>
      <c r="C220" s="146"/>
      <c r="D220" s="146"/>
      <c r="E220" s="146"/>
      <c r="F220" s="146"/>
      <c r="G220" s="186"/>
    </row>
    <row r="221" spans="1:7" s="20" customFormat="1" ht="15" customHeight="1" thickTop="1" x14ac:dyDescent="0.25">
      <c r="A221" s="152"/>
      <c r="B221" s="168" t="s">
        <v>2379</v>
      </c>
      <c r="C221" s="146"/>
      <c r="D221" s="146"/>
      <c r="E221" s="147"/>
      <c r="F221" s="164"/>
      <c r="G221" s="186"/>
    </row>
    <row r="222" spans="1:7" ht="5.0999999999999996" customHeight="1" thickBot="1" x14ac:dyDescent="0.3">
      <c r="A222" s="185"/>
      <c r="B222" s="146"/>
      <c r="C222" s="146"/>
      <c r="D222" s="146"/>
      <c r="E222" s="146"/>
      <c r="F222" s="146"/>
      <c r="G222" s="186"/>
    </row>
    <row r="223" spans="1:7" s="134" customFormat="1" ht="15" customHeight="1" thickTop="1" x14ac:dyDescent="0.25">
      <c r="A223" s="153"/>
      <c r="B223" s="168" t="s">
        <v>3546</v>
      </c>
      <c r="C223" s="148"/>
      <c r="D223" s="146"/>
      <c r="E223" s="149"/>
      <c r="F223" s="164"/>
      <c r="G223" s="187"/>
    </row>
    <row r="224" spans="1:7" s="20" customFormat="1" ht="5.0999999999999996" customHeight="1" thickBot="1" x14ac:dyDescent="0.4">
      <c r="A224" s="185"/>
      <c r="B224" s="146"/>
      <c r="C224" s="146"/>
      <c r="D224" s="146"/>
      <c r="E224" s="146"/>
      <c r="F224" s="145"/>
      <c r="G224" s="186"/>
    </row>
    <row r="225" spans="1:7" ht="15" customHeight="1" thickTop="1" x14ac:dyDescent="0.25">
      <c r="A225" s="152"/>
      <c r="B225" s="148" t="s">
        <v>2386</v>
      </c>
      <c r="C225" s="146"/>
      <c r="D225" s="146"/>
      <c r="E225" s="147"/>
      <c r="F225" s="164"/>
      <c r="G225" s="186"/>
    </row>
    <row r="226" spans="1:7" ht="20.100000000000001" customHeight="1" x14ac:dyDescent="0.25">
      <c r="A226" s="152"/>
      <c r="B226" s="148" t="s">
        <v>2388</v>
      </c>
      <c r="C226" s="146"/>
      <c r="D226" s="146"/>
      <c r="E226" s="112"/>
      <c r="F226" s="167">
        <f>Aprices!A2*ROUND(Aprices!F214,2)*AssemblyFactor</f>
        <v>0</v>
      </c>
      <c r="G226" s="186"/>
    </row>
    <row r="227" spans="1:7" ht="20.100000000000001" customHeight="1" x14ac:dyDescent="0.25">
      <c r="A227" s="188"/>
      <c r="B227" s="189" t="s">
        <v>2001</v>
      </c>
      <c r="C227" s="190"/>
      <c r="D227" s="190"/>
      <c r="E227" s="191" t="str">
        <f>IF(F225=0,"Freight Not Included","")</f>
        <v>Freight Not Included</v>
      </c>
      <c r="F227" s="192">
        <f>SUM(F219:F226)</f>
        <v>0</v>
      </c>
      <c r="G227" s="193"/>
    </row>
    <row r="228" spans="1:7" ht="9.9499999999999993" customHeight="1" thickBot="1" x14ac:dyDescent="0.3">
      <c r="A228" s="169"/>
      <c r="B228" s="32"/>
      <c r="C228" s="169"/>
      <c r="D228" s="169"/>
      <c r="E228" s="169"/>
      <c r="F228" s="169"/>
      <c r="G228" s="169"/>
    </row>
    <row r="229" spans="1:7" ht="15" customHeight="1" x14ac:dyDescent="0.25">
      <c r="A229" s="169"/>
      <c r="B229" s="399" t="s">
        <v>198</v>
      </c>
      <c r="C229" s="84">
        <f ca="1">TODAY()</f>
        <v>43200</v>
      </c>
      <c r="D229" s="169"/>
      <c r="E229" s="169"/>
      <c r="F229" s="169"/>
      <c r="G229" s="169"/>
    </row>
    <row r="230" spans="1:7" ht="5.0999999999999996" customHeight="1" thickBot="1" x14ac:dyDescent="0.3">
      <c r="A230" s="169"/>
      <c r="B230" s="262"/>
      <c r="C230" s="170"/>
      <c r="D230" s="169"/>
      <c r="E230" s="169"/>
      <c r="F230" s="169"/>
      <c r="G230" s="169"/>
    </row>
    <row r="231" spans="1:7" ht="15" customHeight="1" x14ac:dyDescent="0.25">
      <c r="A231" s="169"/>
      <c r="B231" s="399" t="s">
        <v>200</v>
      </c>
      <c r="C231" s="85" t="str">
        <f>IF(ISBLANK(Information!C9),"",Information!C9)</f>
        <v/>
      </c>
      <c r="D231" s="169"/>
      <c r="E231" s="169"/>
      <c r="F231" s="169"/>
      <c r="G231" s="169"/>
    </row>
    <row r="232" spans="1:7" ht="5.0999999999999996" customHeight="1" thickBot="1" x14ac:dyDescent="0.3">
      <c r="A232" s="169"/>
      <c r="B232" s="262"/>
      <c r="C232" s="170"/>
      <c r="D232" s="169"/>
      <c r="E232" s="169"/>
      <c r="F232" s="169"/>
      <c r="G232" s="169"/>
    </row>
    <row r="233" spans="1:7" ht="15" customHeight="1" x14ac:dyDescent="0.25">
      <c r="A233" s="169"/>
      <c r="B233" s="399" t="s">
        <v>202</v>
      </c>
      <c r="C233" s="85" t="str">
        <f>IF(ISBLANK(Information!C10),"",Information!C10)</f>
        <v/>
      </c>
      <c r="D233" s="169"/>
      <c r="E233" s="169"/>
      <c r="F233" s="169"/>
      <c r="G233" s="169"/>
    </row>
    <row r="234" spans="1:7" ht="5.0999999999999996" customHeight="1" thickBot="1" x14ac:dyDescent="0.3">
      <c r="A234" s="169"/>
      <c r="B234" s="262"/>
      <c r="C234" s="170"/>
      <c r="D234" s="169"/>
      <c r="E234" s="169"/>
      <c r="F234" s="169"/>
      <c r="G234" s="169"/>
    </row>
    <row r="235" spans="1:7" ht="15" customHeight="1" x14ac:dyDescent="0.25">
      <c r="A235" s="169"/>
      <c r="B235" s="262"/>
      <c r="C235" s="85" t="str">
        <f>IF(ISBLANK(Information!C11),"",Information!C11)</f>
        <v/>
      </c>
      <c r="D235" s="169"/>
      <c r="E235" s="169"/>
      <c r="F235" s="169"/>
      <c r="G235" s="169"/>
    </row>
    <row r="236" spans="1:7" ht="5.0999999999999996" customHeight="1" thickBot="1" x14ac:dyDescent="0.3">
      <c r="A236" s="169"/>
      <c r="B236" s="262"/>
      <c r="C236" s="24"/>
      <c r="D236" s="169"/>
      <c r="E236" s="169"/>
      <c r="F236" s="169"/>
      <c r="G236" s="169"/>
    </row>
    <row r="237" spans="1:7" ht="15" customHeight="1" x14ac:dyDescent="0.25">
      <c r="A237" s="169"/>
      <c r="B237" s="399" t="s">
        <v>203</v>
      </c>
      <c r="C237" s="85" t="str">
        <f>IF(ISBLANK(Information!C12),"",Information!C12)</f>
        <v/>
      </c>
      <c r="D237" s="169"/>
      <c r="E237" s="169"/>
      <c r="F237" s="169"/>
      <c r="G237" s="169"/>
    </row>
    <row r="238" spans="1:7" ht="5.0999999999999996" customHeight="1" thickBot="1" x14ac:dyDescent="0.3">
      <c r="A238" s="169"/>
      <c r="B238" s="262"/>
      <c r="C238" s="170"/>
      <c r="D238" s="169"/>
      <c r="E238" s="169"/>
      <c r="F238" s="169"/>
      <c r="G238" s="169"/>
    </row>
    <row r="239" spans="1:7" ht="15" customHeight="1" x14ac:dyDescent="0.25">
      <c r="A239" s="169"/>
      <c r="B239" s="399" t="s">
        <v>204</v>
      </c>
      <c r="C239" s="85" t="str">
        <f>IF(ISBLANK(Information!C13),"",Information!C13)</f>
        <v/>
      </c>
      <c r="D239" s="169"/>
      <c r="E239" s="169"/>
      <c r="F239" s="169"/>
      <c r="G239" s="169"/>
    </row>
    <row r="240" spans="1:7" ht="9.9499999999999993" customHeight="1" thickBot="1" x14ac:dyDescent="0.3">
      <c r="A240" s="169"/>
      <c r="B240" s="244"/>
      <c r="C240" s="111"/>
      <c r="D240" s="169"/>
      <c r="E240" s="169"/>
      <c r="F240" s="169"/>
      <c r="G240" s="169"/>
    </row>
    <row r="241" spans="1:7" x14ac:dyDescent="0.25">
      <c r="A241" s="169"/>
      <c r="B241" s="401" t="s">
        <v>199</v>
      </c>
      <c r="C241" s="86"/>
      <c r="D241" s="169"/>
      <c r="E241" s="169"/>
      <c r="F241" s="169"/>
      <c r="G241" s="169"/>
    </row>
    <row r="242" spans="1:7" ht="5.0999999999999996" customHeight="1" thickBot="1" x14ac:dyDescent="0.3">
      <c r="A242" s="169"/>
      <c r="B242" s="389"/>
      <c r="C242" s="43"/>
      <c r="D242" s="169"/>
      <c r="E242" s="169"/>
      <c r="F242" s="169"/>
      <c r="G242" s="169"/>
    </row>
    <row r="243" spans="1:7" x14ac:dyDescent="0.25">
      <c r="A243" s="169"/>
      <c r="B243" s="401" t="s">
        <v>201</v>
      </c>
      <c r="C243" s="87" t="str">
        <f>IF(ISBLANK(Information!C15),"",Information!C15)</f>
        <v/>
      </c>
      <c r="D243" s="169"/>
      <c r="E243" s="169"/>
      <c r="F243" s="169"/>
      <c r="G243" s="169"/>
    </row>
    <row r="244" spans="1:7" ht="5.0999999999999996" customHeight="1" thickBot="1" x14ac:dyDescent="0.3">
      <c r="A244" s="169"/>
      <c r="B244" s="389"/>
      <c r="C244" s="44"/>
      <c r="D244" s="169"/>
      <c r="E244" s="169"/>
      <c r="F244" s="169"/>
      <c r="G244" s="169"/>
    </row>
    <row r="245" spans="1:7" x14ac:dyDescent="0.25">
      <c r="A245" s="169"/>
      <c r="B245" s="401" t="s">
        <v>202</v>
      </c>
      <c r="C245" s="87" t="str">
        <f>IF(ISBLANK(Information!C16),"",Information!C16)</f>
        <v/>
      </c>
      <c r="D245" s="169"/>
      <c r="E245" s="169"/>
      <c r="F245" s="169"/>
      <c r="G245" s="169"/>
    </row>
    <row r="246" spans="1:7" ht="5.0999999999999996" customHeight="1" thickBot="1" x14ac:dyDescent="0.3">
      <c r="A246" s="169"/>
      <c r="B246" s="389"/>
      <c r="C246" s="44"/>
      <c r="D246" s="169"/>
      <c r="E246" s="169"/>
      <c r="F246" s="169"/>
      <c r="G246" s="169"/>
    </row>
    <row r="247" spans="1:7" x14ac:dyDescent="0.25">
      <c r="A247" s="169"/>
      <c r="B247" s="389"/>
      <c r="C247" s="87" t="str">
        <f>IF(ISBLANK(Information!C17),"",Information!C17)</f>
        <v/>
      </c>
      <c r="D247" s="169"/>
      <c r="E247" s="169"/>
      <c r="F247" s="169"/>
      <c r="G247" s="169"/>
    </row>
    <row r="248" spans="1:7" ht="5.0999999999999996" customHeight="1" thickBot="1" x14ac:dyDescent="0.3">
      <c r="A248" s="169"/>
      <c r="B248" s="389"/>
      <c r="C248" s="44"/>
      <c r="D248" s="169"/>
      <c r="E248" s="169"/>
      <c r="F248" s="169"/>
      <c r="G248" s="169"/>
    </row>
    <row r="249" spans="1:7" x14ac:dyDescent="0.25">
      <c r="A249" s="169"/>
      <c r="B249" s="401" t="s">
        <v>203</v>
      </c>
      <c r="C249" s="87" t="str">
        <f>IF(ISBLANK(Information!C18),"",Information!C18)</f>
        <v/>
      </c>
      <c r="D249" s="169"/>
      <c r="E249" s="169"/>
      <c r="F249" s="169"/>
      <c r="G249" s="169"/>
    </row>
    <row r="250" spans="1:7" ht="5.0999999999999996" customHeight="1" thickBot="1" x14ac:dyDescent="0.3">
      <c r="A250" s="169"/>
      <c r="B250" s="389"/>
      <c r="C250" s="44"/>
      <c r="D250" s="169"/>
      <c r="E250" s="169"/>
      <c r="F250" s="169"/>
      <c r="G250" s="169"/>
    </row>
    <row r="251" spans="1:7" x14ac:dyDescent="0.25">
      <c r="A251" s="169"/>
      <c r="B251" s="401" t="s">
        <v>204</v>
      </c>
      <c r="C251" s="87" t="str">
        <f>IF(ISBLANK(Information!C19),"",Information!C19)</f>
        <v/>
      </c>
      <c r="D251" s="169"/>
      <c r="E251" s="169"/>
      <c r="F251" s="169"/>
      <c r="G251" s="169"/>
    </row>
  </sheetData>
  <sheetProtection password="D824" sheet="1" objects="1" scenarios="1" formatRows="0" selectLockedCells="1" autoFilter="0"/>
  <autoFilter ref="A3:A214"/>
  <conditionalFormatting sqref="B5:F214">
    <cfRule type="expression" dxfId="11" priority="1">
      <formula>($B5="")</formula>
    </cfRule>
  </conditionalFormatting>
  <dataValidations count="4">
    <dataValidation allowBlank="1" showInputMessage="1" showErrorMessage="1" prompt="Street Address" sqref="C245"/>
    <dataValidation allowBlank="1" showInputMessage="1" showErrorMessage="1" prompt="City, State   Zip" sqref="C235 C247"/>
    <dataValidation allowBlank="1" showInputMessage="1" showErrorMessage="1" prompt="Mailing Address" sqref="C233"/>
    <dataValidation type="decimal" operator="greaterThanOrEqual" allowBlank="1" showInputMessage="1" showErrorMessage="1" sqref="F221 F223 F225">
      <formula1>0</formula1>
    </dataValidation>
  </dataValidations>
  <pageMargins left="0.25" right="0.25" top="0.25" bottom="0.25" header="0.3" footer="0.3"/>
  <pageSetup scale="83" fitToHeight="0" orientation="portrait" r:id="rId1"/>
  <ignoredErrors>
    <ignoredError sqref="E210 E94 E169 E158 E75 E184 E123 E59 E110 E139 E141 E150 E155 E187 E192 E199 E201 E208 E213" formulaRange="1"/>
  </ignoredErrors>
  <drawing r:id="rId2"/>
  <legacyDrawing r:id="rId3"/>
  <mc:AlternateContent xmlns:mc="http://schemas.openxmlformats.org/markup-compatibility/2006">
    <mc:Choice Requires="x14">
      <controls>
        <mc:AlternateContent xmlns:mc="http://schemas.openxmlformats.org/markup-compatibility/2006">
          <mc:Choice Requires="x14">
            <control shapeId="5129" r:id="rId4" name="Check Box 9">
              <controlPr locked="0" defaultSize="0" autoFill="0" autoLine="0" autoPict="0" altText="">
                <anchor moveWithCells="1">
                  <from>
                    <xdr:col>0</xdr:col>
                    <xdr:colOff>114300</xdr:colOff>
                    <xdr:row>225</xdr:row>
                    <xdr:rowOff>57150</xdr:rowOff>
                  </from>
                  <to>
                    <xdr:col>0</xdr:col>
                    <xdr:colOff>295275</xdr:colOff>
                    <xdr:row>225</xdr:row>
                    <xdr:rowOff>238125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04"/>
  <dimension ref="A1:H214"/>
  <sheetViews>
    <sheetView showGridLines="0" workbookViewId="0">
      <pane ySplit="2" topLeftCell="A3" activePane="bottomLeft" state="frozen"/>
      <selection pane="bottomLeft" activeCell="A3" sqref="A3"/>
    </sheetView>
  </sheetViews>
  <sheetFormatPr defaultRowHeight="12.75" x14ac:dyDescent="0.2"/>
  <cols>
    <col min="1" max="1" width="22" bestFit="1" customWidth="1"/>
    <col min="2" max="2" width="12.5703125" bestFit="1" customWidth="1"/>
  </cols>
  <sheetData>
    <row r="1" spans="1:8" x14ac:dyDescent="0.2">
      <c r="A1">
        <v>1</v>
      </c>
      <c r="D1" t="s">
        <v>640</v>
      </c>
      <c r="G1">
        <v>1</v>
      </c>
      <c r="H1">
        <v>2</v>
      </c>
    </row>
    <row r="2" spans="1:8" x14ac:dyDescent="0.2">
      <c r="A2" t="b">
        <v>0</v>
      </c>
      <c r="D2" t="s">
        <v>641</v>
      </c>
      <c r="E2" t="s">
        <v>3</v>
      </c>
      <c r="F2" t="s">
        <v>1032</v>
      </c>
      <c r="G2" t="s">
        <v>642</v>
      </c>
      <c r="H2" t="s">
        <v>6</v>
      </c>
    </row>
    <row r="3" spans="1:8" x14ac:dyDescent="0.2">
      <c r="B3" t="s">
        <v>443</v>
      </c>
    </row>
    <row r="4" spans="1:8" x14ac:dyDescent="0.2">
      <c r="A4" t="s">
        <v>646</v>
      </c>
      <c r="B4" t="s">
        <v>9</v>
      </c>
      <c r="D4">
        <v>81</v>
      </c>
      <c r="E4">
        <v>1</v>
      </c>
      <c r="F4">
        <v>1</v>
      </c>
      <c r="G4">
        <v>141.22999999999999</v>
      </c>
      <c r="H4">
        <v>185.8</v>
      </c>
    </row>
    <row r="5" spans="1:8" x14ac:dyDescent="0.2">
      <c r="A5" t="s">
        <v>647</v>
      </c>
      <c r="B5" t="s">
        <v>9</v>
      </c>
      <c r="D5">
        <v>69</v>
      </c>
      <c r="E5">
        <v>1</v>
      </c>
      <c r="F5">
        <v>1</v>
      </c>
      <c r="G5">
        <v>123.64</v>
      </c>
      <c r="H5">
        <v>162.15</v>
      </c>
    </row>
    <row r="6" spans="1:8" x14ac:dyDescent="0.2">
      <c r="A6" t="s">
        <v>449</v>
      </c>
      <c r="B6" t="s">
        <v>9</v>
      </c>
      <c r="D6">
        <v>64</v>
      </c>
      <c r="E6">
        <v>1</v>
      </c>
      <c r="F6">
        <v>1</v>
      </c>
      <c r="G6">
        <v>110.44</v>
      </c>
      <c r="H6">
        <v>144.84</v>
      </c>
    </row>
    <row r="7" spans="1:8" x14ac:dyDescent="0.2">
      <c r="A7" t="s">
        <v>648</v>
      </c>
      <c r="B7" t="s">
        <v>9</v>
      </c>
      <c r="D7">
        <v>77</v>
      </c>
      <c r="E7">
        <v>1</v>
      </c>
      <c r="F7">
        <v>1</v>
      </c>
      <c r="G7">
        <v>129.94</v>
      </c>
      <c r="H7">
        <v>172.95</v>
      </c>
    </row>
    <row r="8" spans="1:8" x14ac:dyDescent="0.2">
      <c r="A8" t="s">
        <v>453</v>
      </c>
      <c r="B8" t="s">
        <v>9</v>
      </c>
      <c r="D8">
        <v>65</v>
      </c>
      <c r="E8">
        <v>1</v>
      </c>
      <c r="F8">
        <v>1</v>
      </c>
      <c r="G8">
        <v>114.05</v>
      </c>
      <c r="H8">
        <v>149.57</v>
      </c>
    </row>
    <row r="9" spans="1:8" x14ac:dyDescent="0.2">
      <c r="A9" t="s">
        <v>448</v>
      </c>
      <c r="B9" t="s">
        <v>9</v>
      </c>
      <c r="D9">
        <v>60</v>
      </c>
      <c r="E9">
        <v>1</v>
      </c>
      <c r="F9">
        <v>1</v>
      </c>
      <c r="G9">
        <v>102.19</v>
      </c>
      <c r="H9">
        <v>134.02000000000001</v>
      </c>
    </row>
    <row r="10" spans="1:8" x14ac:dyDescent="0.2">
      <c r="A10" t="s">
        <v>446</v>
      </c>
      <c r="B10" t="s">
        <v>9</v>
      </c>
      <c r="D10">
        <v>36</v>
      </c>
      <c r="E10">
        <v>1</v>
      </c>
      <c r="F10">
        <v>1</v>
      </c>
      <c r="G10">
        <v>69.33</v>
      </c>
      <c r="H10">
        <v>90.92</v>
      </c>
    </row>
    <row r="11" spans="1:8" x14ac:dyDescent="0.2">
      <c r="A11" t="s">
        <v>445</v>
      </c>
      <c r="B11" t="s">
        <v>9</v>
      </c>
      <c r="D11">
        <v>30</v>
      </c>
      <c r="E11">
        <v>1</v>
      </c>
      <c r="F11">
        <v>1</v>
      </c>
      <c r="G11">
        <v>63.39</v>
      </c>
      <c r="H11">
        <v>83.13</v>
      </c>
    </row>
    <row r="12" spans="1:8" x14ac:dyDescent="0.2">
      <c r="A12" t="s">
        <v>444</v>
      </c>
      <c r="B12" t="s">
        <v>9</v>
      </c>
      <c r="D12">
        <v>26</v>
      </c>
      <c r="E12">
        <v>1</v>
      </c>
      <c r="F12">
        <v>1</v>
      </c>
      <c r="G12">
        <v>57.46</v>
      </c>
      <c r="H12">
        <v>75.36</v>
      </c>
    </row>
    <row r="13" spans="1:8" x14ac:dyDescent="0.2">
      <c r="A13" t="s">
        <v>60</v>
      </c>
      <c r="B13" t="s">
        <v>9</v>
      </c>
      <c r="D13">
        <v>73</v>
      </c>
      <c r="E13">
        <v>1</v>
      </c>
      <c r="F13">
        <v>1</v>
      </c>
      <c r="G13">
        <v>122.79</v>
      </c>
      <c r="H13">
        <v>163.4</v>
      </c>
    </row>
    <row r="14" spans="1:8" x14ac:dyDescent="0.2">
      <c r="A14" t="s">
        <v>18</v>
      </c>
      <c r="B14" t="s">
        <v>9</v>
      </c>
      <c r="D14">
        <v>45</v>
      </c>
      <c r="E14">
        <v>1</v>
      </c>
      <c r="F14">
        <v>1</v>
      </c>
      <c r="G14">
        <v>81.48</v>
      </c>
      <c r="H14">
        <v>106.85</v>
      </c>
    </row>
    <row r="15" spans="1:8" x14ac:dyDescent="0.2">
      <c r="A15" t="s">
        <v>16</v>
      </c>
      <c r="B15" t="s">
        <v>9</v>
      </c>
      <c r="D15">
        <v>38</v>
      </c>
      <c r="E15">
        <v>1</v>
      </c>
      <c r="F15">
        <v>1</v>
      </c>
      <c r="G15">
        <v>77.209999999999994</v>
      </c>
      <c r="H15">
        <v>121.17</v>
      </c>
    </row>
    <row r="16" spans="1:8" x14ac:dyDescent="0.2">
      <c r="A16" t="s">
        <v>13</v>
      </c>
      <c r="B16" t="s">
        <v>9</v>
      </c>
      <c r="D16">
        <v>29</v>
      </c>
      <c r="E16">
        <v>1</v>
      </c>
      <c r="F16">
        <v>1</v>
      </c>
      <c r="G16">
        <v>60.49</v>
      </c>
      <c r="H16">
        <v>79.33</v>
      </c>
    </row>
    <row r="17" spans="1:8" x14ac:dyDescent="0.2">
      <c r="A17" t="s">
        <v>649</v>
      </c>
      <c r="B17" t="s">
        <v>9</v>
      </c>
      <c r="D17">
        <v>28</v>
      </c>
      <c r="E17">
        <v>1</v>
      </c>
      <c r="F17">
        <v>1</v>
      </c>
      <c r="G17">
        <v>65.64</v>
      </c>
      <c r="H17">
        <v>102.81</v>
      </c>
    </row>
    <row r="18" spans="1:8" x14ac:dyDescent="0.2">
      <c r="A18" t="s">
        <v>10</v>
      </c>
      <c r="B18" t="s">
        <v>9</v>
      </c>
      <c r="D18">
        <v>25</v>
      </c>
      <c r="E18">
        <v>1</v>
      </c>
      <c r="F18">
        <v>1</v>
      </c>
      <c r="G18">
        <v>54.91</v>
      </c>
      <c r="H18">
        <v>72.02</v>
      </c>
    </row>
    <row r="19" spans="1:8" x14ac:dyDescent="0.2">
      <c r="A19" t="s">
        <v>59</v>
      </c>
      <c r="B19" t="s">
        <v>9</v>
      </c>
      <c r="D19">
        <v>70</v>
      </c>
      <c r="E19">
        <v>1</v>
      </c>
      <c r="F19">
        <v>1</v>
      </c>
      <c r="G19">
        <v>115.73</v>
      </c>
      <c r="H19">
        <v>152.75</v>
      </c>
    </row>
    <row r="20" spans="1:8" x14ac:dyDescent="0.2">
      <c r="A20" t="s">
        <v>45</v>
      </c>
      <c r="B20" t="s">
        <v>9</v>
      </c>
      <c r="D20">
        <v>61</v>
      </c>
      <c r="E20">
        <v>1</v>
      </c>
      <c r="F20">
        <v>1</v>
      </c>
      <c r="G20">
        <v>101.95</v>
      </c>
      <c r="H20">
        <v>133.69999999999999</v>
      </c>
    </row>
    <row r="21" spans="1:8" x14ac:dyDescent="0.2">
      <c r="A21" t="s">
        <v>650</v>
      </c>
      <c r="B21" t="s">
        <v>9</v>
      </c>
      <c r="D21">
        <v>41</v>
      </c>
      <c r="E21">
        <v>1</v>
      </c>
      <c r="F21">
        <v>1</v>
      </c>
      <c r="G21">
        <v>77.2</v>
      </c>
      <c r="H21">
        <v>101.25</v>
      </c>
    </row>
    <row r="22" spans="1:8" x14ac:dyDescent="0.2">
      <c r="A22" t="s">
        <v>12</v>
      </c>
      <c r="B22" t="s">
        <v>9</v>
      </c>
      <c r="D22">
        <v>26</v>
      </c>
      <c r="E22">
        <v>1</v>
      </c>
      <c r="F22">
        <v>1</v>
      </c>
      <c r="G22">
        <v>57.61</v>
      </c>
      <c r="H22">
        <v>75.56</v>
      </c>
    </row>
    <row r="23" spans="1:8" x14ac:dyDescent="0.2">
      <c r="A23" t="s">
        <v>58</v>
      </c>
      <c r="B23" t="s">
        <v>9</v>
      </c>
      <c r="D23">
        <v>62</v>
      </c>
      <c r="E23">
        <v>1</v>
      </c>
      <c r="F23">
        <v>1</v>
      </c>
      <c r="G23">
        <v>108.68</v>
      </c>
      <c r="H23">
        <v>142.52000000000001</v>
      </c>
    </row>
    <row r="24" spans="1:8" x14ac:dyDescent="0.2">
      <c r="A24" t="s">
        <v>652</v>
      </c>
      <c r="B24" t="s">
        <v>9</v>
      </c>
      <c r="D24">
        <v>44</v>
      </c>
      <c r="E24">
        <v>1</v>
      </c>
      <c r="F24">
        <v>1</v>
      </c>
      <c r="G24">
        <v>77.81</v>
      </c>
      <c r="H24">
        <v>102.05</v>
      </c>
    </row>
    <row r="25" spans="1:8" x14ac:dyDescent="0.2">
      <c r="A25" t="s">
        <v>17</v>
      </c>
      <c r="B25" t="s">
        <v>9</v>
      </c>
      <c r="D25">
        <v>39</v>
      </c>
      <c r="E25">
        <v>1</v>
      </c>
      <c r="F25">
        <v>1</v>
      </c>
      <c r="G25">
        <v>72.95</v>
      </c>
      <c r="H25">
        <v>95.67</v>
      </c>
    </row>
    <row r="26" spans="1:8" x14ac:dyDescent="0.2">
      <c r="A26" t="s">
        <v>653</v>
      </c>
      <c r="B26" t="s">
        <v>9</v>
      </c>
      <c r="D26">
        <v>35</v>
      </c>
      <c r="E26">
        <v>1</v>
      </c>
      <c r="F26">
        <v>1</v>
      </c>
      <c r="G26">
        <v>68</v>
      </c>
      <c r="H26">
        <v>89.96</v>
      </c>
    </row>
    <row r="27" spans="1:8" x14ac:dyDescent="0.2">
      <c r="A27" t="s">
        <v>654</v>
      </c>
      <c r="B27" t="s">
        <v>9</v>
      </c>
      <c r="D27">
        <v>26</v>
      </c>
      <c r="E27">
        <v>1</v>
      </c>
      <c r="F27">
        <v>1</v>
      </c>
      <c r="G27">
        <v>56.9</v>
      </c>
      <c r="H27">
        <v>74.62</v>
      </c>
    </row>
    <row r="28" spans="1:8" x14ac:dyDescent="0.2">
      <c r="A28" t="s">
        <v>11</v>
      </c>
      <c r="B28" t="s">
        <v>9</v>
      </c>
      <c r="D28">
        <v>25</v>
      </c>
      <c r="E28">
        <v>1</v>
      </c>
      <c r="F28">
        <v>1</v>
      </c>
      <c r="G28">
        <v>54.75</v>
      </c>
      <c r="H28">
        <v>71.8</v>
      </c>
    </row>
    <row r="29" spans="1:8" x14ac:dyDescent="0.2">
      <c r="A29" t="s">
        <v>57</v>
      </c>
      <c r="B29" t="s">
        <v>9</v>
      </c>
      <c r="D29">
        <v>60</v>
      </c>
      <c r="E29">
        <v>1</v>
      </c>
      <c r="F29">
        <v>1</v>
      </c>
      <c r="G29">
        <v>101.64</v>
      </c>
      <c r="H29">
        <v>133.30000000000001</v>
      </c>
    </row>
    <row r="30" spans="1:8" x14ac:dyDescent="0.2">
      <c r="A30" t="s">
        <v>28</v>
      </c>
      <c r="B30" t="s">
        <v>9</v>
      </c>
      <c r="D30">
        <v>44</v>
      </c>
      <c r="E30">
        <v>1</v>
      </c>
      <c r="F30">
        <v>1</v>
      </c>
      <c r="G30">
        <v>80.900000000000006</v>
      </c>
      <c r="H30">
        <v>106.1</v>
      </c>
    </row>
    <row r="31" spans="1:8" x14ac:dyDescent="0.2">
      <c r="A31" t="s">
        <v>655</v>
      </c>
      <c r="B31" t="s">
        <v>9</v>
      </c>
      <c r="D31">
        <v>56</v>
      </c>
      <c r="E31">
        <v>1</v>
      </c>
      <c r="F31">
        <v>1</v>
      </c>
      <c r="G31">
        <v>94.58</v>
      </c>
      <c r="H31">
        <v>124.03</v>
      </c>
    </row>
    <row r="32" spans="1:8" x14ac:dyDescent="0.2">
      <c r="A32" t="s">
        <v>42</v>
      </c>
      <c r="B32" t="s">
        <v>9</v>
      </c>
      <c r="D32">
        <v>48</v>
      </c>
      <c r="E32">
        <v>1</v>
      </c>
      <c r="F32">
        <v>1</v>
      </c>
      <c r="G32">
        <v>83.94</v>
      </c>
      <c r="H32">
        <v>110.08</v>
      </c>
    </row>
    <row r="33" spans="1:8" x14ac:dyDescent="0.2">
      <c r="A33" t="s">
        <v>27</v>
      </c>
      <c r="B33" t="s">
        <v>9</v>
      </c>
      <c r="D33">
        <v>40</v>
      </c>
      <c r="E33">
        <v>1</v>
      </c>
      <c r="F33">
        <v>1</v>
      </c>
      <c r="G33">
        <v>75.58</v>
      </c>
      <c r="H33">
        <v>99.11</v>
      </c>
    </row>
    <row r="34" spans="1:8" x14ac:dyDescent="0.2">
      <c r="A34" t="s">
        <v>26</v>
      </c>
      <c r="B34" t="s">
        <v>9</v>
      </c>
      <c r="D34">
        <v>40</v>
      </c>
      <c r="E34">
        <v>1</v>
      </c>
      <c r="F34">
        <v>1</v>
      </c>
      <c r="G34">
        <v>72.040000000000006</v>
      </c>
      <c r="H34">
        <v>94.48</v>
      </c>
    </row>
    <row r="35" spans="1:8" x14ac:dyDescent="0.2">
      <c r="A35" t="s">
        <v>55</v>
      </c>
      <c r="B35" t="s">
        <v>9</v>
      </c>
      <c r="D35">
        <v>45</v>
      </c>
      <c r="E35">
        <v>1</v>
      </c>
      <c r="F35">
        <v>1</v>
      </c>
      <c r="G35">
        <v>84.38</v>
      </c>
      <c r="H35">
        <v>110.66</v>
      </c>
    </row>
    <row r="36" spans="1:8" x14ac:dyDescent="0.2">
      <c r="A36" t="s">
        <v>54</v>
      </c>
      <c r="B36" t="s">
        <v>9</v>
      </c>
      <c r="D36">
        <v>44</v>
      </c>
      <c r="E36">
        <v>1</v>
      </c>
      <c r="F36">
        <v>1</v>
      </c>
      <c r="G36">
        <v>77.31</v>
      </c>
      <c r="H36">
        <v>101.39</v>
      </c>
    </row>
    <row r="37" spans="1:8" x14ac:dyDescent="0.2">
      <c r="A37" t="s">
        <v>40</v>
      </c>
      <c r="B37" t="s">
        <v>9</v>
      </c>
      <c r="D37">
        <v>38</v>
      </c>
      <c r="E37">
        <v>1</v>
      </c>
      <c r="F37">
        <v>1</v>
      </c>
      <c r="G37">
        <v>67.930000000000007</v>
      </c>
      <c r="H37">
        <v>89.08</v>
      </c>
    </row>
    <row r="38" spans="1:8" x14ac:dyDescent="0.2">
      <c r="A38" t="s">
        <v>53</v>
      </c>
      <c r="B38" t="s">
        <v>9</v>
      </c>
      <c r="D38">
        <v>39</v>
      </c>
      <c r="E38">
        <v>1</v>
      </c>
      <c r="F38">
        <v>1</v>
      </c>
      <c r="G38">
        <v>70.260000000000005</v>
      </c>
      <c r="H38">
        <v>92.15</v>
      </c>
    </row>
    <row r="39" spans="1:8" x14ac:dyDescent="0.2">
      <c r="A39" t="s">
        <v>39</v>
      </c>
      <c r="B39" t="s">
        <v>9</v>
      </c>
      <c r="D39">
        <v>33</v>
      </c>
      <c r="E39">
        <v>1</v>
      </c>
      <c r="F39">
        <v>1</v>
      </c>
      <c r="G39">
        <v>61.91</v>
      </c>
      <c r="H39">
        <v>81.2</v>
      </c>
    </row>
    <row r="40" spans="1:8" x14ac:dyDescent="0.2">
      <c r="A40" t="s">
        <v>52</v>
      </c>
      <c r="B40" t="s">
        <v>9</v>
      </c>
      <c r="D40">
        <v>35</v>
      </c>
      <c r="E40">
        <v>1</v>
      </c>
      <c r="F40">
        <v>1</v>
      </c>
      <c r="G40">
        <v>63.2</v>
      </c>
      <c r="H40">
        <v>82.89</v>
      </c>
    </row>
    <row r="41" spans="1:8" x14ac:dyDescent="0.2">
      <c r="A41" t="s">
        <v>38</v>
      </c>
      <c r="B41" t="s">
        <v>9</v>
      </c>
      <c r="D41">
        <v>30</v>
      </c>
      <c r="E41">
        <v>1</v>
      </c>
      <c r="F41">
        <v>1</v>
      </c>
      <c r="G41">
        <v>55.91</v>
      </c>
      <c r="H41">
        <v>73.33</v>
      </c>
    </row>
    <row r="42" spans="1:8" x14ac:dyDescent="0.2">
      <c r="A42" t="s">
        <v>267</v>
      </c>
      <c r="B42" t="s">
        <v>9</v>
      </c>
      <c r="D42">
        <v>28</v>
      </c>
      <c r="E42">
        <v>1</v>
      </c>
      <c r="F42">
        <v>1</v>
      </c>
      <c r="G42">
        <v>56.15</v>
      </c>
      <c r="H42">
        <v>73.64</v>
      </c>
    </row>
    <row r="43" spans="1:8" x14ac:dyDescent="0.2">
      <c r="A43" t="s">
        <v>260</v>
      </c>
      <c r="B43" t="s">
        <v>9</v>
      </c>
      <c r="D43">
        <v>24</v>
      </c>
      <c r="E43">
        <v>1</v>
      </c>
      <c r="F43">
        <v>1</v>
      </c>
      <c r="G43">
        <v>49.9</v>
      </c>
      <c r="H43">
        <v>65.44</v>
      </c>
    </row>
    <row r="44" spans="1:8" x14ac:dyDescent="0.2">
      <c r="A44" t="s">
        <v>247</v>
      </c>
      <c r="B44" t="s">
        <v>9</v>
      </c>
      <c r="D44">
        <v>20</v>
      </c>
      <c r="E44">
        <v>1</v>
      </c>
      <c r="F44">
        <v>1</v>
      </c>
      <c r="G44">
        <v>45.43</v>
      </c>
      <c r="H44">
        <v>59.57</v>
      </c>
    </row>
    <row r="45" spans="1:8" x14ac:dyDescent="0.2">
      <c r="A45" t="s">
        <v>660</v>
      </c>
      <c r="B45" t="s">
        <v>33</v>
      </c>
      <c r="D45">
        <v>58</v>
      </c>
      <c r="E45">
        <v>1</v>
      </c>
      <c r="F45">
        <v>1</v>
      </c>
      <c r="G45">
        <v>98.88</v>
      </c>
      <c r="H45">
        <v>129.66999999999999</v>
      </c>
    </row>
    <row r="46" spans="1:8" x14ac:dyDescent="0.2">
      <c r="A46" t="s">
        <v>661</v>
      </c>
      <c r="B46" t="s">
        <v>33</v>
      </c>
      <c r="D46">
        <v>67</v>
      </c>
      <c r="E46">
        <v>1</v>
      </c>
      <c r="F46">
        <v>1</v>
      </c>
      <c r="G46">
        <v>108.95</v>
      </c>
      <c r="H46">
        <v>149.44999999999999</v>
      </c>
    </row>
    <row r="47" spans="1:8" x14ac:dyDescent="0.2">
      <c r="A47" t="s">
        <v>47</v>
      </c>
      <c r="B47" t="s">
        <v>33</v>
      </c>
      <c r="D47">
        <v>59</v>
      </c>
      <c r="E47">
        <v>1</v>
      </c>
      <c r="F47">
        <v>1</v>
      </c>
      <c r="G47">
        <v>94.84</v>
      </c>
      <c r="H47">
        <v>124.38</v>
      </c>
    </row>
    <row r="48" spans="1:8" x14ac:dyDescent="0.2">
      <c r="A48" t="s">
        <v>662</v>
      </c>
      <c r="B48" t="s">
        <v>33</v>
      </c>
      <c r="D48">
        <v>50</v>
      </c>
      <c r="E48">
        <v>1</v>
      </c>
      <c r="F48">
        <v>1</v>
      </c>
      <c r="G48">
        <v>85.31</v>
      </c>
      <c r="H48">
        <v>111.89</v>
      </c>
    </row>
    <row r="49" spans="1:8" x14ac:dyDescent="0.2">
      <c r="A49" t="s">
        <v>663</v>
      </c>
      <c r="B49" t="s">
        <v>33</v>
      </c>
      <c r="D49">
        <v>41</v>
      </c>
      <c r="E49">
        <v>1</v>
      </c>
      <c r="F49">
        <v>1</v>
      </c>
      <c r="G49">
        <v>71.260000000000005</v>
      </c>
      <c r="H49">
        <v>93.46</v>
      </c>
    </row>
    <row r="50" spans="1:8" x14ac:dyDescent="0.2">
      <c r="A50" t="s">
        <v>664</v>
      </c>
      <c r="B50" t="s">
        <v>33</v>
      </c>
      <c r="D50">
        <v>34</v>
      </c>
      <c r="E50">
        <v>1</v>
      </c>
      <c r="F50">
        <v>1</v>
      </c>
      <c r="G50">
        <v>64.5</v>
      </c>
      <c r="H50">
        <v>84.59</v>
      </c>
    </row>
    <row r="51" spans="1:8" x14ac:dyDescent="0.2">
      <c r="A51" t="s">
        <v>665</v>
      </c>
      <c r="B51" t="s">
        <v>33</v>
      </c>
      <c r="C51" t="s">
        <v>645</v>
      </c>
      <c r="D51">
        <v>60</v>
      </c>
      <c r="E51">
        <v>1</v>
      </c>
      <c r="F51">
        <v>1</v>
      </c>
      <c r="G51">
        <v>95.14</v>
      </c>
      <c r="H51">
        <v>125.58</v>
      </c>
    </row>
    <row r="52" spans="1:8" x14ac:dyDescent="0.2">
      <c r="A52" t="s">
        <v>666</v>
      </c>
      <c r="B52" t="s">
        <v>33</v>
      </c>
      <c r="D52">
        <v>52</v>
      </c>
      <c r="E52">
        <v>1</v>
      </c>
      <c r="F52">
        <v>1</v>
      </c>
      <c r="G52">
        <v>83.05</v>
      </c>
      <c r="H52">
        <v>108.92</v>
      </c>
    </row>
    <row r="53" spans="1:8" x14ac:dyDescent="0.2">
      <c r="A53" t="s">
        <v>32</v>
      </c>
      <c r="B53" t="s">
        <v>33</v>
      </c>
      <c r="D53">
        <v>43</v>
      </c>
      <c r="E53">
        <v>1</v>
      </c>
      <c r="F53">
        <v>1</v>
      </c>
      <c r="G53">
        <v>75.78</v>
      </c>
      <c r="H53">
        <v>99.38</v>
      </c>
    </row>
    <row r="54" spans="1:8" x14ac:dyDescent="0.2">
      <c r="A54" t="s">
        <v>62</v>
      </c>
      <c r="B54" t="s">
        <v>35</v>
      </c>
      <c r="D54">
        <v>87</v>
      </c>
      <c r="E54">
        <v>1</v>
      </c>
      <c r="F54">
        <v>2</v>
      </c>
      <c r="G54">
        <v>106.16</v>
      </c>
      <c r="H54">
        <v>167.8</v>
      </c>
    </row>
    <row r="55" spans="1:8" x14ac:dyDescent="0.2">
      <c r="A55" t="s">
        <v>49</v>
      </c>
      <c r="B55" t="s">
        <v>35</v>
      </c>
      <c r="D55">
        <v>74</v>
      </c>
      <c r="E55">
        <v>1</v>
      </c>
      <c r="F55">
        <v>2</v>
      </c>
      <c r="G55">
        <v>93.3</v>
      </c>
      <c r="H55">
        <v>141.37</v>
      </c>
    </row>
    <row r="56" spans="1:8" x14ac:dyDescent="0.2">
      <c r="A56" t="s">
        <v>61</v>
      </c>
      <c r="B56" t="s">
        <v>35</v>
      </c>
      <c r="D56">
        <v>71</v>
      </c>
      <c r="E56">
        <v>1</v>
      </c>
      <c r="F56">
        <v>2</v>
      </c>
      <c r="G56">
        <v>97.94</v>
      </c>
      <c r="H56">
        <v>156.79</v>
      </c>
    </row>
    <row r="57" spans="1:8" x14ac:dyDescent="0.2">
      <c r="A57" t="s">
        <v>48</v>
      </c>
      <c r="B57" t="s">
        <v>35</v>
      </c>
      <c r="D57">
        <v>63</v>
      </c>
      <c r="E57">
        <v>1</v>
      </c>
      <c r="F57">
        <v>2</v>
      </c>
      <c r="G57">
        <v>86.61</v>
      </c>
      <c r="H57">
        <v>123.74</v>
      </c>
    </row>
    <row r="58" spans="1:8" x14ac:dyDescent="0.2">
      <c r="B58" t="s">
        <v>667</v>
      </c>
    </row>
    <row r="59" spans="1:8" x14ac:dyDescent="0.2">
      <c r="A59" t="s">
        <v>668</v>
      </c>
      <c r="B59" t="s">
        <v>2126</v>
      </c>
      <c r="D59">
        <v>38</v>
      </c>
      <c r="E59">
        <v>1</v>
      </c>
      <c r="F59">
        <v>1</v>
      </c>
      <c r="G59">
        <v>69.069999999999993</v>
      </c>
      <c r="H59">
        <v>93.41</v>
      </c>
    </row>
    <row r="60" spans="1:8" x14ac:dyDescent="0.2">
      <c r="A60" t="s">
        <v>669</v>
      </c>
      <c r="B60" t="s">
        <v>2126</v>
      </c>
      <c r="D60">
        <v>40</v>
      </c>
      <c r="E60">
        <v>1</v>
      </c>
      <c r="F60">
        <v>1</v>
      </c>
      <c r="G60">
        <v>74.08</v>
      </c>
      <c r="H60">
        <v>100.2</v>
      </c>
    </row>
    <row r="61" spans="1:8" x14ac:dyDescent="0.2">
      <c r="A61" t="s">
        <v>131</v>
      </c>
      <c r="B61" t="s">
        <v>2126</v>
      </c>
      <c r="D61">
        <v>44</v>
      </c>
      <c r="E61">
        <v>1</v>
      </c>
      <c r="F61">
        <v>1</v>
      </c>
      <c r="G61">
        <v>81.7</v>
      </c>
      <c r="H61">
        <v>107.15</v>
      </c>
    </row>
    <row r="62" spans="1:8" x14ac:dyDescent="0.2">
      <c r="A62" t="s">
        <v>132</v>
      </c>
      <c r="B62" t="s">
        <v>2126</v>
      </c>
      <c r="D62">
        <v>46</v>
      </c>
      <c r="E62">
        <v>1</v>
      </c>
      <c r="F62">
        <v>1</v>
      </c>
      <c r="G62">
        <v>91.65</v>
      </c>
      <c r="H62">
        <v>120.2</v>
      </c>
    </row>
    <row r="63" spans="1:8" x14ac:dyDescent="0.2">
      <c r="A63" t="s">
        <v>671</v>
      </c>
      <c r="B63" t="s">
        <v>2126</v>
      </c>
      <c r="D63">
        <v>51</v>
      </c>
      <c r="E63">
        <v>1</v>
      </c>
      <c r="F63">
        <v>1</v>
      </c>
      <c r="G63">
        <v>96.63</v>
      </c>
      <c r="H63">
        <v>126.72</v>
      </c>
    </row>
    <row r="64" spans="1:8" x14ac:dyDescent="0.2">
      <c r="A64" t="s">
        <v>672</v>
      </c>
      <c r="B64" t="s">
        <v>2126</v>
      </c>
      <c r="D64">
        <v>54</v>
      </c>
      <c r="E64">
        <v>1</v>
      </c>
      <c r="F64">
        <v>1</v>
      </c>
      <c r="G64">
        <v>101.6</v>
      </c>
      <c r="H64">
        <v>133.25</v>
      </c>
    </row>
    <row r="65" spans="1:8" x14ac:dyDescent="0.2">
      <c r="A65" t="s">
        <v>134</v>
      </c>
      <c r="B65" t="s">
        <v>673</v>
      </c>
      <c r="D65">
        <v>60</v>
      </c>
      <c r="E65">
        <v>1</v>
      </c>
      <c r="F65">
        <v>1</v>
      </c>
      <c r="G65">
        <v>112.44</v>
      </c>
      <c r="H65">
        <v>147.46</v>
      </c>
    </row>
    <row r="66" spans="1:8" x14ac:dyDescent="0.2">
      <c r="A66" t="s">
        <v>135</v>
      </c>
      <c r="B66" t="s">
        <v>673</v>
      </c>
      <c r="D66">
        <v>66</v>
      </c>
      <c r="E66">
        <v>1</v>
      </c>
      <c r="F66">
        <v>1</v>
      </c>
      <c r="G66">
        <v>121.06</v>
      </c>
      <c r="H66">
        <v>158.77000000000001</v>
      </c>
    </row>
    <row r="67" spans="1:8" x14ac:dyDescent="0.2">
      <c r="A67" t="s">
        <v>674</v>
      </c>
      <c r="B67" t="s">
        <v>673</v>
      </c>
      <c r="D67">
        <v>75</v>
      </c>
      <c r="E67">
        <v>1</v>
      </c>
      <c r="F67">
        <v>1</v>
      </c>
      <c r="G67">
        <v>138.19999999999999</v>
      </c>
      <c r="H67">
        <v>181.25</v>
      </c>
    </row>
    <row r="68" spans="1:8" x14ac:dyDescent="0.2">
      <c r="A68" t="s">
        <v>483</v>
      </c>
      <c r="B68" t="s">
        <v>484</v>
      </c>
      <c r="D68">
        <v>42</v>
      </c>
      <c r="E68">
        <v>1</v>
      </c>
      <c r="F68">
        <v>1</v>
      </c>
      <c r="G68">
        <v>81.28</v>
      </c>
      <c r="H68">
        <v>106.59</v>
      </c>
    </row>
    <row r="69" spans="1:8" x14ac:dyDescent="0.2">
      <c r="A69" t="s">
        <v>485</v>
      </c>
      <c r="B69" t="s">
        <v>484</v>
      </c>
      <c r="D69">
        <v>47</v>
      </c>
      <c r="E69">
        <v>1</v>
      </c>
      <c r="F69">
        <v>1</v>
      </c>
      <c r="G69">
        <v>87.36</v>
      </c>
      <c r="H69">
        <v>114.57</v>
      </c>
    </row>
    <row r="70" spans="1:8" x14ac:dyDescent="0.2">
      <c r="A70" t="s">
        <v>138</v>
      </c>
      <c r="B70" t="s">
        <v>675</v>
      </c>
      <c r="D70">
        <v>67</v>
      </c>
      <c r="E70">
        <v>1</v>
      </c>
      <c r="F70">
        <v>1</v>
      </c>
      <c r="G70">
        <v>134.47999999999999</v>
      </c>
      <c r="H70">
        <v>176.36</v>
      </c>
    </row>
    <row r="71" spans="1:8" x14ac:dyDescent="0.2">
      <c r="A71" t="s">
        <v>676</v>
      </c>
      <c r="B71" t="s">
        <v>675</v>
      </c>
      <c r="D71">
        <v>82</v>
      </c>
      <c r="E71">
        <v>1</v>
      </c>
      <c r="F71">
        <v>1</v>
      </c>
      <c r="G71">
        <v>145.99</v>
      </c>
      <c r="H71">
        <v>194.06</v>
      </c>
    </row>
    <row r="72" spans="1:8" x14ac:dyDescent="0.2">
      <c r="A72" t="s">
        <v>677</v>
      </c>
      <c r="B72" t="s">
        <v>678</v>
      </c>
      <c r="D72">
        <v>17</v>
      </c>
      <c r="E72">
        <v>1</v>
      </c>
      <c r="F72">
        <v>1</v>
      </c>
      <c r="G72">
        <v>52.1</v>
      </c>
      <c r="H72">
        <v>68.33</v>
      </c>
    </row>
    <row r="73" spans="1:8" x14ac:dyDescent="0.2">
      <c r="A73" t="s">
        <v>679</v>
      </c>
      <c r="B73" t="s">
        <v>678</v>
      </c>
      <c r="D73">
        <v>21</v>
      </c>
      <c r="E73">
        <v>1</v>
      </c>
      <c r="F73">
        <v>1</v>
      </c>
      <c r="G73">
        <v>57.51</v>
      </c>
      <c r="H73">
        <v>75.430000000000007</v>
      </c>
    </row>
    <row r="74" spans="1:8" x14ac:dyDescent="0.2">
      <c r="B74" t="s">
        <v>680</v>
      </c>
    </row>
    <row r="75" spans="1:8" x14ac:dyDescent="0.2">
      <c r="A75" t="s">
        <v>681</v>
      </c>
      <c r="B75" t="s">
        <v>682</v>
      </c>
      <c r="D75">
        <v>190</v>
      </c>
      <c r="E75">
        <v>1</v>
      </c>
      <c r="F75">
        <v>2</v>
      </c>
      <c r="G75">
        <v>327.5</v>
      </c>
      <c r="H75">
        <v>487.81</v>
      </c>
    </row>
    <row r="76" spans="1:8" x14ac:dyDescent="0.2">
      <c r="A76" t="s">
        <v>683</v>
      </c>
      <c r="B76" t="s">
        <v>682</v>
      </c>
      <c r="D76">
        <v>185</v>
      </c>
      <c r="E76">
        <v>1</v>
      </c>
      <c r="F76">
        <v>2</v>
      </c>
      <c r="G76">
        <v>319.51</v>
      </c>
      <c r="H76">
        <v>463.67</v>
      </c>
    </row>
    <row r="77" spans="1:8" x14ac:dyDescent="0.2">
      <c r="A77" t="s">
        <v>684</v>
      </c>
      <c r="B77" t="s">
        <v>682</v>
      </c>
      <c r="D77">
        <v>176</v>
      </c>
      <c r="E77">
        <v>1</v>
      </c>
      <c r="F77">
        <v>2</v>
      </c>
      <c r="G77">
        <v>308.54000000000002</v>
      </c>
      <c r="H77">
        <v>446.52</v>
      </c>
    </row>
    <row r="78" spans="1:8" x14ac:dyDescent="0.2">
      <c r="A78" t="s">
        <v>2129</v>
      </c>
      <c r="B78" t="s">
        <v>2130</v>
      </c>
      <c r="D78">
        <v>160</v>
      </c>
      <c r="E78">
        <v>1</v>
      </c>
      <c r="F78">
        <v>2</v>
      </c>
      <c r="G78">
        <v>291.97000000000003</v>
      </c>
      <c r="H78">
        <v>382.91</v>
      </c>
    </row>
    <row r="79" spans="1:8" x14ac:dyDescent="0.2">
      <c r="A79" t="s">
        <v>64</v>
      </c>
      <c r="B79" t="s">
        <v>2131</v>
      </c>
      <c r="D79">
        <v>176</v>
      </c>
      <c r="E79">
        <v>1</v>
      </c>
      <c r="F79">
        <v>2</v>
      </c>
      <c r="G79">
        <v>347.07</v>
      </c>
      <c r="H79">
        <v>455.17</v>
      </c>
    </row>
    <row r="80" spans="1:8" x14ac:dyDescent="0.2">
      <c r="A80" t="s">
        <v>2132</v>
      </c>
      <c r="B80" t="s">
        <v>2130</v>
      </c>
      <c r="D80">
        <v>176</v>
      </c>
      <c r="E80">
        <v>1</v>
      </c>
      <c r="F80">
        <v>2</v>
      </c>
      <c r="G80">
        <v>297.97000000000003</v>
      </c>
      <c r="H80">
        <v>390.78</v>
      </c>
    </row>
    <row r="81" spans="1:8" x14ac:dyDescent="0.2">
      <c r="A81" t="s">
        <v>66</v>
      </c>
      <c r="B81" t="s">
        <v>2131</v>
      </c>
      <c r="D81">
        <v>183</v>
      </c>
      <c r="E81">
        <v>1</v>
      </c>
      <c r="F81">
        <v>2</v>
      </c>
      <c r="G81">
        <v>363.6</v>
      </c>
      <c r="H81">
        <v>476.85</v>
      </c>
    </row>
    <row r="82" spans="1:8" x14ac:dyDescent="0.2">
      <c r="A82" t="s">
        <v>2133</v>
      </c>
      <c r="B82" t="s">
        <v>2130</v>
      </c>
      <c r="D82">
        <v>175</v>
      </c>
      <c r="E82">
        <v>1</v>
      </c>
      <c r="F82">
        <v>2</v>
      </c>
      <c r="G82">
        <v>314.66000000000003</v>
      </c>
      <c r="H82">
        <v>412.67</v>
      </c>
    </row>
    <row r="83" spans="1:8" x14ac:dyDescent="0.2">
      <c r="A83" t="s">
        <v>67</v>
      </c>
      <c r="B83" t="s">
        <v>2131</v>
      </c>
      <c r="D83">
        <v>190</v>
      </c>
      <c r="E83">
        <v>1</v>
      </c>
      <c r="F83">
        <v>2</v>
      </c>
      <c r="G83">
        <v>386.29</v>
      </c>
      <c r="H83">
        <v>506.61</v>
      </c>
    </row>
    <row r="84" spans="1:8" x14ac:dyDescent="0.2">
      <c r="A84" t="s">
        <v>2067</v>
      </c>
      <c r="B84" t="s">
        <v>685</v>
      </c>
      <c r="C84" t="s">
        <v>645</v>
      </c>
      <c r="D84">
        <v>20</v>
      </c>
      <c r="E84">
        <v>0</v>
      </c>
      <c r="F84">
        <v>0</v>
      </c>
      <c r="G84">
        <v>32.68</v>
      </c>
      <c r="H84">
        <v>42.85</v>
      </c>
    </row>
    <row r="85" spans="1:8" x14ac:dyDescent="0.2">
      <c r="A85" t="s">
        <v>2068</v>
      </c>
      <c r="B85" t="s">
        <v>685</v>
      </c>
      <c r="C85" t="s">
        <v>645</v>
      </c>
      <c r="D85">
        <v>25</v>
      </c>
      <c r="E85">
        <v>0</v>
      </c>
      <c r="F85">
        <v>0</v>
      </c>
      <c r="G85">
        <v>41.05</v>
      </c>
      <c r="H85">
        <v>53.84</v>
      </c>
    </row>
    <row r="86" spans="1:8" x14ac:dyDescent="0.2">
      <c r="A86" t="s">
        <v>2069</v>
      </c>
      <c r="B86" t="s">
        <v>685</v>
      </c>
      <c r="C86" t="s">
        <v>645</v>
      </c>
      <c r="D86">
        <v>30</v>
      </c>
      <c r="E86">
        <v>0</v>
      </c>
      <c r="F86">
        <v>0</v>
      </c>
      <c r="G86">
        <v>43.79</v>
      </c>
      <c r="H86">
        <v>57.43</v>
      </c>
    </row>
    <row r="87" spans="1:8" x14ac:dyDescent="0.2">
      <c r="A87" t="s">
        <v>76</v>
      </c>
      <c r="B87" t="s">
        <v>461</v>
      </c>
      <c r="D87">
        <v>160</v>
      </c>
      <c r="E87">
        <v>1</v>
      </c>
      <c r="F87">
        <v>2</v>
      </c>
      <c r="G87">
        <v>221.73</v>
      </c>
      <c r="H87">
        <v>320.19</v>
      </c>
    </row>
    <row r="88" spans="1:8" x14ac:dyDescent="0.2">
      <c r="A88" t="s">
        <v>75</v>
      </c>
      <c r="B88" t="s">
        <v>461</v>
      </c>
      <c r="D88">
        <v>148</v>
      </c>
      <c r="E88">
        <v>1</v>
      </c>
      <c r="F88">
        <v>2</v>
      </c>
      <c r="G88">
        <v>206.84</v>
      </c>
      <c r="H88">
        <v>297.79000000000002</v>
      </c>
    </row>
    <row r="89" spans="1:8" x14ac:dyDescent="0.2">
      <c r="A89" t="s">
        <v>74</v>
      </c>
      <c r="B89" t="s">
        <v>461</v>
      </c>
      <c r="D89">
        <v>135</v>
      </c>
      <c r="E89">
        <v>1</v>
      </c>
      <c r="F89">
        <v>2</v>
      </c>
      <c r="G89">
        <v>197.31</v>
      </c>
      <c r="H89">
        <v>288.24</v>
      </c>
    </row>
    <row r="90" spans="1:8" x14ac:dyDescent="0.2">
      <c r="A90" t="s">
        <v>73</v>
      </c>
      <c r="B90" t="s">
        <v>461</v>
      </c>
      <c r="D90">
        <v>130</v>
      </c>
      <c r="E90">
        <v>1</v>
      </c>
      <c r="F90">
        <v>2</v>
      </c>
      <c r="G90">
        <v>183.7</v>
      </c>
      <c r="H90">
        <v>261.44</v>
      </c>
    </row>
    <row r="91" spans="1:8" x14ac:dyDescent="0.2">
      <c r="A91" t="s">
        <v>72</v>
      </c>
      <c r="B91" t="s">
        <v>461</v>
      </c>
      <c r="D91">
        <v>118</v>
      </c>
      <c r="E91">
        <v>1</v>
      </c>
      <c r="F91">
        <v>2</v>
      </c>
      <c r="G91">
        <v>171.81</v>
      </c>
      <c r="H91">
        <v>251.16</v>
      </c>
    </row>
    <row r="92" spans="1:8" x14ac:dyDescent="0.2">
      <c r="A92" t="s">
        <v>70</v>
      </c>
      <c r="B92" t="s">
        <v>461</v>
      </c>
      <c r="D92">
        <v>105</v>
      </c>
      <c r="E92">
        <v>1</v>
      </c>
      <c r="F92">
        <v>2</v>
      </c>
      <c r="G92">
        <v>163.95</v>
      </c>
      <c r="H92">
        <v>232.8</v>
      </c>
    </row>
    <row r="93" spans="1:8" x14ac:dyDescent="0.2">
      <c r="B93" t="s">
        <v>206</v>
      </c>
    </row>
    <row r="94" spans="1:8" x14ac:dyDescent="0.2">
      <c r="A94" t="s">
        <v>688</v>
      </c>
      <c r="B94" t="s">
        <v>689</v>
      </c>
      <c r="D94">
        <v>42</v>
      </c>
      <c r="E94">
        <v>0</v>
      </c>
      <c r="F94">
        <v>1</v>
      </c>
      <c r="G94">
        <v>71.180000000000007</v>
      </c>
      <c r="H94">
        <v>97.49</v>
      </c>
    </row>
    <row r="95" spans="1:8" x14ac:dyDescent="0.2">
      <c r="A95" t="s">
        <v>690</v>
      </c>
      <c r="B95" t="s">
        <v>691</v>
      </c>
      <c r="D95">
        <v>86</v>
      </c>
      <c r="E95">
        <v>1</v>
      </c>
      <c r="F95">
        <v>1</v>
      </c>
      <c r="G95">
        <v>124.74</v>
      </c>
      <c r="H95">
        <v>191.03</v>
      </c>
    </row>
    <row r="96" spans="1:8" x14ac:dyDescent="0.2">
      <c r="A96" t="s">
        <v>99</v>
      </c>
      <c r="B96" t="s">
        <v>691</v>
      </c>
      <c r="D96">
        <v>68</v>
      </c>
      <c r="E96">
        <v>1</v>
      </c>
      <c r="F96">
        <v>1</v>
      </c>
      <c r="G96">
        <v>115.68</v>
      </c>
      <c r="H96">
        <v>174.51</v>
      </c>
    </row>
    <row r="97" spans="1:8" x14ac:dyDescent="0.2">
      <c r="A97" t="s">
        <v>97</v>
      </c>
      <c r="B97" t="s">
        <v>691</v>
      </c>
      <c r="D97">
        <v>63</v>
      </c>
      <c r="E97">
        <v>1</v>
      </c>
      <c r="F97">
        <v>1</v>
      </c>
      <c r="G97">
        <v>106.56</v>
      </c>
      <c r="H97">
        <v>160.19</v>
      </c>
    </row>
    <row r="98" spans="1:8" x14ac:dyDescent="0.2">
      <c r="A98" t="s">
        <v>692</v>
      </c>
      <c r="B98" t="s">
        <v>693</v>
      </c>
      <c r="D98">
        <v>80</v>
      </c>
      <c r="E98">
        <v>1</v>
      </c>
      <c r="F98">
        <v>1</v>
      </c>
      <c r="G98">
        <v>130.66</v>
      </c>
      <c r="H98">
        <v>215</v>
      </c>
    </row>
    <row r="99" spans="1:8" x14ac:dyDescent="0.2">
      <c r="A99" t="s">
        <v>694</v>
      </c>
      <c r="B99" t="s">
        <v>569</v>
      </c>
      <c r="D99">
        <v>14</v>
      </c>
      <c r="E99">
        <v>1</v>
      </c>
      <c r="F99">
        <v>1</v>
      </c>
      <c r="G99">
        <v>62.01</v>
      </c>
      <c r="H99">
        <v>81.33</v>
      </c>
    </row>
    <row r="100" spans="1:8" x14ac:dyDescent="0.2">
      <c r="A100" t="s">
        <v>108</v>
      </c>
      <c r="B100" t="s">
        <v>695</v>
      </c>
      <c r="D100">
        <v>80</v>
      </c>
      <c r="E100">
        <v>1</v>
      </c>
      <c r="F100">
        <v>1</v>
      </c>
      <c r="G100">
        <v>160.44</v>
      </c>
      <c r="H100">
        <v>218.48</v>
      </c>
    </row>
    <row r="101" spans="1:8" x14ac:dyDescent="0.2">
      <c r="A101" t="s">
        <v>115</v>
      </c>
      <c r="B101" t="s">
        <v>696</v>
      </c>
      <c r="D101">
        <v>106</v>
      </c>
      <c r="E101">
        <v>1</v>
      </c>
      <c r="F101">
        <v>2</v>
      </c>
      <c r="G101">
        <v>191.51</v>
      </c>
      <c r="H101">
        <v>251.16</v>
      </c>
    </row>
    <row r="102" spans="1:8" x14ac:dyDescent="0.2">
      <c r="A102" t="s">
        <v>114</v>
      </c>
      <c r="B102" t="s">
        <v>696</v>
      </c>
      <c r="D102">
        <v>95</v>
      </c>
      <c r="E102">
        <v>1</v>
      </c>
      <c r="F102">
        <v>1</v>
      </c>
      <c r="G102">
        <v>161.46</v>
      </c>
      <c r="H102">
        <v>211.75</v>
      </c>
    </row>
    <row r="103" spans="1:8" x14ac:dyDescent="0.2">
      <c r="A103" t="s">
        <v>112</v>
      </c>
      <c r="B103" t="s">
        <v>696</v>
      </c>
      <c r="D103">
        <v>75</v>
      </c>
      <c r="E103">
        <v>1</v>
      </c>
      <c r="F103">
        <v>1</v>
      </c>
      <c r="G103">
        <v>133.81</v>
      </c>
      <c r="H103">
        <v>175.49</v>
      </c>
    </row>
    <row r="104" spans="1:8" x14ac:dyDescent="0.2">
      <c r="A104" t="s">
        <v>111</v>
      </c>
      <c r="B104" t="s">
        <v>696</v>
      </c>
      <c r="D104">
        <v>70</v>
      </c>
      <c r="E104">
        <v>1</v>
      </c>
      <c r="F104">
        <v>1</v>
      </c>
      <c r="G104">
        <v>124.64</v>
      </c>
      <c r="H104">
        <v>163.46</v>
      </c>
    </row>
    <row r="105" spans="1:8" x14ac:dyDescent="0.2">
      <c r="A105" t="s">
        <v>697</v>
      </c>
      <c r="B105" t="s">
        <v>698</v>
      </c>
      <c r="D105">
        <v>71</v>
      </c>
      <c r="E105">
        <v>1</v>
      </c>
      <c r="F105">
        <v>1</v>
      </c>
      <c r="G105">
        <v>120.7</v>
      </c>
      <c r="H105">
        <v>158.30000000000001</v>
      </c>
    </row>
    <row r="106" spans="1:8" x14ac:dyDescent="0.2">
      <c r="A106" t="s">
        <v>124</v>
      </c>
      <c r="B106" t="s">
        <v>699</v>
      </c>
      <c r="D106">
        <v>72</v>
      </c>
      <c r="E106">
        <v>1</v>
      </c>
      <c r="F106">
        <v>1</v>
      </c>
      <c r="G106">
        <v>116.58</v>
      </c>
      <c r="H106">
        <v>152.88999999999999</v>
      </c>
    </row>
    <row r="107" spans="1:8" x14ac:dyDescent="0.2">
      <c r="A107" t="s">
        <v>470</v>
      </c>
      <c r="B107" t="s">
        <v>105</v>
      </c>
      <c r="D107">
        <v>68</v>
      </c>
      <c r="E107">
        <v>1</v>
      </c>
      <c r="F107">
        <v>1</v>
      </c>
      <c r="G107">
        <v>115.68</v>
      </c>
      <c r="H107">
        <v>151.69999999999999</v>
      </c>
    </row>
    <row r="108" spans="1:8" x14ac:dyDescent="0.2">
      <c r="A108" t="s">
        <v>104</v>
      </c>
      <c r="B108" t="s">
        <v>105</v>
      </c>
      <c r="D108">
        <v>54</v>
      </c>
      <c r="E108">
        <v>1</v>
      </c>
      <c r="F108">
        <v>1</v>
      </c>
      <c r="G108">
        <v>94.78</v>
      </c>
      <c r="H108">
        <v>124.3</v>
      </c>
    </row>
    <row r="109" spans="1:8" x14ac:dyDescent="0.2">
      <c r="B109" t="s">
        <v>702</v>
      </c>
    </row>
    <row r="110" spans="1:8" x14ac:dyDescent="0.2">
      <c r="A110" t="s">
        <v>703</v>
      </c>
      <c r="B110" t="s">
        <v>193</v>
      </c>
      <c r="D110">
        <v>1</v>
      </c>
      <c r="E110">
        <v>0</v>
      </c>
      <c r="F110">
        <v>0</v>
      </c>
      <c r="G110">
        <v>3.45</v>
      </c>
      <c r="H110">
        <v>4.88</v>
      </c>
    </row>
    <row r="111" spans="1:8" x14ac:dyDescent="0.2">
      <c r="A111" t="s">
        <v>913</v>
      </c>
      <c r="B111" t="s">
        <v>704</v>
      </c>
      <c r="D111">
        <v>4</v>
      </c>
      <c r="E111">
        <v>0</v>
      </c>
      <c r="F111">
        <v>0</v>
      </c>
      <c r="G111">
        <v>45.98</v>
      </c>
      <c r="H111">
        <v>60.3</v>
      </c>
    </row>
    <row r="112" spans="1:8" x14ac:dyDescent="0.2">
      <c r="A112" t="s">
        <v>2070</v>
      </c>
      <c r="B112" t="s">
        <v>705</v>
      </c>
      <c r="D112">
        <v>6</v>
      </c>
      <c r="E112">
        <v>0</v>
      </c>
      <c r="F112">
        <v>0</v>
      </c>
      <c r="G112">
        <v>34.58</v>
      </c>
      <c r="H112">
        <v>45.34</v>
      </c>
    </row>
    <row r="113" spans="1:8" x14ac:dyDescent="0.2">
      <c r="A113" t="s">
        <v>2071</v>
      </c>
      <c r="B113" t="s">
        <v>706</v>
      </c>
      <c r="D113">
        <v>5</v>
      </c>
      <c r="E113">
        <v>0</v>
      </c>
      <c r="F113">
        <v>0</v>
      </c>
      <c r="G113">
        <v>45.2</v>
      </c>
      <c r="H113">
        <v>59.28</v>
      </c>
    </row>
    <row r="114" spans="1:8" x14ac:dyDescent="0.2">
      <c r="A114" t="s">
        <v>1408</v>
      </c>
      <c r="B114" t="s">
        <v>707</v>
      </c>
      <c r="D114">
        <v>5</v>
      </c>
      <c r="E114">
        <v>0</v>
      </c>
      <c r="F114">
        <v>0</v>
      </c>
      <c r="G114">
        <v>54.85</v>
      </c>
      <c r="H114">
        <v>71.930000000000007</v>
      </c>
    </row>
    <row r="115" spans="1:8" x14ac:dyDescent="0.2">
      <c r="A115" t="s">
        <v>2072</v>
      </c>
      <c r="B115" t="s">
        <v>708</v>
      </c>
      <c r="D115">
        <v>3</v>
      </c>
      <c r="E115">
        <v>0</v>
      </c>
      <c r="F115">
        <v>0</v>
      </c>
      <c r="G115">
        <v>10.75</v>
      </c>
      <c r="H115">
        <v>14.1</v>
      </c>
    </row>
    <row r="116" spans="1:8" x14ac:dyDescent="0.2">
      <c r="A116" t="s">
        <v>2073</v>
      </c>
      <c r="B116" t="s">
        <v>709</v>
      </c>
      <c r="D116">
        <v>3</v>
      </c>
      <c r="E116">
        <v>0</v>
      </c>
      <c r="F116">
        <v>0</v>
      </c>
      <c r="G116">
        <v>10.64</v>
      </c>
      <c r="H116">
        <v>13.95</v>
      </c>
    </row>
    <row r="117" spans="1:8" x14ac:dyDescent="0.2">
      <c r="A117" t="s">
        <v>619</v>
      </c>
      <c r="B117" t="s">
        <v>710</v>
      </c>
      <c r="D117">
        <v>2</v>
      </c>
      <c r="E117">
        <v>0</v>
      </c>
      <c r="F117">
        <v>0</v>
      </c>
      <c r="G117">
        <v>3.48</v>
      </c>
      <c r="H117">
        <v>4.5599999999999996</v>
      </c>
    </row>
    <row r="118" spans="1:8" x14ac:dyDescent="0.2">
      <c r="A118" t="s">
        <v>375</v>
      </c>
      <c r="B118" t="s">
        <v>711</v>
      </c>
      <c r="D118">
        <v>3</v>
      </c>
      <c r="E118">
        <v>0</v>
      </c>
      <c r="F118">
        <v>0</v>
      </c>
      <c r="G118">
        <v>7.8</v>
      </c>
      <c r="H118">
        <v>10.23</v>
      </c>
    </row>
    <row r="119" spans="1:8" x14ac:dyDescent="0.2">
      <c r="A119" t="s">
        <v>2124</v>
      </c>
      <c r="B119" t="s">
        <v>2124</v>
      </c>
      <c r="D119">
        <v>3</v>
      </c>
      <c r="E119">
        <v>0</v>
      </c>
      <c r="F119">
        <v>0</v>
      </c>
      <c r="G119">
        <v>11.62</v>
      </c>
      <c r="H119">
        <v>15.24</v>
      </c>
    </row>
    <row r="120" spans="1:8" x14ac:dyDescent="0.2">
      <c r="A120" t="s">
        <v>2074</v>
      </c>
      <c r="B120" t="s">
        <v>712</v>
      </c>
      <c r="D120">
        <v>3</v>
      </c>
      <c r="E120">
        <v>0</v>
      </c>
      <c r="F120">
        <v>0</v>
      </c>
      <c r="G120">
        <v>24.3</v>
      </c>
      <c r="H120">
        <v>31.87</v>
      </c>
    </row>
    <row r="121" spans="1:8" x14ac:dyDescent="0.2">
      <c r="A121" t="s">
        <v>2075</v>
      </c>
      <c r="B121" t="s">
        <v>713</v>
      </c>
      <c r="D121">
        <v>3</v>
      </c>
      <c r="E121">
        <v>0</v>
      </c>
      <c r="F121">
        <v>0</v>
      </c>
      <c r="G121">
        <v>21.83</v>
      </c>
      <c r="H121">
        <v>28.62</v>
      </c>
    </row>
    <row r="122" spans="1:8" x14ac:dyDescent="0.2">
      <c r="B122" t="s">
        <v>714</v>
      </c>
    </row>
    <row r="123" spans="1:8" x14ac:dyDescent="0.2">
      <c r="A123" t="s">
        <v>121</v>
      </c>
      <c r="B123" t="s">
        <v>715</v>
      </c>
      <c r="D123">
        <v>27</v>
      </c>
      <c r="E123">
        <v>1</v>
      </c>
      <c r="F123">
        <v>1</v>
      </c>
      <c r="G123">
        <v>50.71</v>
      </c>
      <c r="H123">
        <v>81</v>
      </c>
    </row>
    <row r="124" spans="1:8" x14ac:dyDescent="0.2">
      <c r="A124" t="s">
        <v>2122</v>
      </c>
      <c r="B124" t="s">
        <v>715</v>
      </c>
      <c r="D124">
        <v>27</v>
      </c>
      <c r="E124">
        <v>1</v>
      </c>
      <c r="F124">
        <v>1</v>
      </c>
      <c r="G124">
        <v>50.51</v>
      </c>
      <c r="H124">
        <v>81</v>
      </c>
    </row>
    <row r="125" spans="1:8" x14ac:dyDescent="0.2">
      <c r="A125" t="s">
        <v>2121</v>
      </c>
      <c r="B125" t="s">
        <v>716</v>
      </c>
      <c r="D125">
        <v>30</v>
      </c>
      <c r="E125">
        <v>1</v>
      </c>
      <c r="F125">
        <v>1</v>
      </c>
      <c r="G125">
        <v>35.799999999999997</v>
      </c>
      <c r="H125">
        <v>46.95</v>
      </c>
    </row>
    <row r="126" spans="1:8" x14ac:dyDescent="0.2">
      <c r="A126" t="s">
        <v>717</v>
      </c>
      <c r="B126" t="s">
        <v>718</v>
      </c>
      <c r="D126">
        <v>20</v>
      </c>
      <c r="E126">
        <v>1</v>
      </c>
      <c r="F126">
        <v>0</v>
      </c>
      <c r="G126">
        <v>51.89</v>
      </c>
      <c r="H126">
        <v>68.05</v>
      </c>
    </row>
    <row r="127" spans="1:8" x14ac:dyDescent="0.2">
      <c r="A127" t="s">
        <v>719</v>
      </c>
      <c r="B127" t="s">
        <v>718</v>
      </c>
      <c r="D127">
        <v>10</v>
      </c>
      <c r="E127">
        <v>1</v>
      </c>
      <c r="F127">
        <v>0</v>
      </c>
      <c r="G127">
        <v>39.700000000000003</v>
      </c>
      <c r="H127">
        <v>52.07</v>
      </c>
    </row>
    <row r="128" spans="1:8" x14ac:dyDescent="0.2">
      <c r="A128" t="s">
        <v>720</v>
      </c>
      <c r="B128" t="s">
        <v>718</v>
      </c>
      <c r="D128">
        <v>15</v>
      </c>
      <c r="E128">
        <v>1</v>
      </c>
      <c r="F128">
        <v>0</v>
      </c>
      <c r="G128">
        <v>34.590000000000003</v>
      </c>
      <c r="H128">
        <v>45.36</v>
      </c>
    </row>
    <row r="129" spans="1:8" x14ac:dyDescent="0.2">
      <c r="A129" t="s">
        <v>721</v>
      </c>
      <c r="B129" t="s">
        <v>718</v>
      </c>
      <c r="D129">
        <v>25</v>
      </c>
      <c r="E129">
        <v>1</v>
      </c>
      <c r="F129">
        <v>0</v>
      </c>
      <c r="G129">
        <v>31.06</v>
      </c>
      <c r="H129">
        <v>52</v>
      </c>
    </row>
    <row r="130" spans="1:8" x14ac:dyDescent="0.2">
      <c r="A130" t="s">
        <v>722</v>
      </c>
      <c r="B130" t="s">
        <v>718</v>
      </c>
      <c r="D130">
        <v>20</v>
      </c>
      <c r="E130">
        <v>1</v>
      </c>
      <c r="F130">
        <v>0</v>
      </c>
      <c r="G130">
        <v>28.28</v>
      </c>
      <c r="H130">
        <v>41</v>
      </c>
    </row>
    <row r="131" spans="1:8" x14ac:dyDescent="0.2">
      <c r="A131" t="s">
        <v>723</v>
      </c>
      <c r="B131" t="s">
        <v>724</v>
      </c>
      <c r="D131">
        <v>14</v>
      </c>
      <c r="E131">
        <v>1</v>
      </c>
      <c r="F131">
        <v>1</v>
      </c>
      <c r="G131">
        <v>27.14</v>
      </c>
      <c r="H131">
        <v>35.590000000000003</v>
      </c>
    </row>
    <row r="132" spans="1:8" x14ac:dyDescent="0.2">
      <c r="A132" t="s">
        <v>725</v>
      </c>
      <c r="B132" t="s">
        <v>724</v>
      </c>
      <c r="D132">
        <v>12</v>
      </c>
      <c r="E132">
        <v>1</v>
      </c>
      <c r="F132">
        <v>1</v>
      </c>
      <c r="G132">
        <v>25.99</v>
      </c>
      <c r="H132">
        <v>34.08</v>
      </c>
    </row>
    <row r="133" spans="1:8" x14ac:dyDescent="0.2">
      <c r="A133" t="s">
        <v>726</v>
      </c>
      <c r="B133" t="s">
        <v>724</v>
      </c>
      <c r="D133">
        <v>10</v>
      </c>
      <c r="E133">
        <v>1</v>
      </c>
      <c r="F133">
        <v>1</v>
      </c>
      <c r="G133">
        <v>24.76</v>
      </c>
      <c r="H133">
        <v>32.479999999999997</v>
      </c>
    </row>
    <row r="134" spans="1:8" x14ac:dyDescent="0.2">
      <c r="A134" t="s">
        <v>727</v>
      </c>
      <c r="B134" t="s">
        <v>728</v>
      </c>
      <c r="D134">
        <v>15</v>
      </c>
      <c r="E134">
        <v>1</v>
      </c>
      <c r="F134">
        <v>1</v>
      </c>
      <c r="G134">
        <v>49.89</v>
      </c>
      <c r="H134">
        <v>65.430000000000007</v>
      </c>
    </row>
    <row r="135" spans="1:8" x14ac:dyDescent="0.2">
      <c r="A135" t="s">
        <v>729</v>
      </c>
      <c r="B135" t="s">
        <v>730</v>
      </c>
      <c r="D135">
        <v>65</v>
      </c>
      <c r="E135">
        <v>1</v>
      </c>
      <c r="F135">
        <v>1</v>
      </c>
      <c r="G135">
        <v>130.88</v>
      </c>
      <c r="H135">
        <v>171.64</v>
      </c>
    </row>
    <row r="136" spans="1:8" x14ac:dyDescent="0.2">
      <c r="A136" t="s">
        <v>731</v>
      </c>
      <c r="B136" t="s">
        <v>730</v>
      </c>
      <c r="C136" t="s">
        <v>645</v>
      </c>
      <c r="D136">
        <v>58</v>
      </c>
      <c r="E136">
        <v>1</v>
      </c>
      <c r="F136">
        <v>1</v>
      </c>
      <c r="G136">
        <v>128.65</v>
      </c>
      <c r="H136">
        <v>168.72</v>
      </c>
    </row>
    <row r="137" spans="1:8" x14ac:dyDescent="0.2">
      <c r="A137" t="s">
        <v>732</v>
      </c>
      <c r="B137" t="s">
        <v>730</v>
      </c>
      <c r="D137">
        <v>54</v>
      </c>
      <c r="E137">
        <v>1</v>
      </c>
      <c r="F137">
        <v>1</v>
      </c>
      <c r="G137">
        <v>95.93</v>
      </c>
      <c r="H137">
        <v>134</v>
      </c>
    </row>
    <row r="138" spans="1:8" x14ac:dyDescent="0.2">
      <c r="B138" t="s">
        <v>733</v>
      </c>
    </row>
    <row r="139" spans="1:8" x14ac:dyDescent="0.2">
      <c r="A139" t="s">
        <v>734</v>
      </c>
      <c r="B139" t="s">
        <v>733</v>
      </c>
      <c r="D139">
        <v>5</v>
      </c>
      <c r="E139">
        <v>0</v>
      </c>
      <c r="F139">
        <v>1</v>
      </c>
      <c r="G139">
        <v>31.09</v>
      </c>
      <c r="H139">
        <v>40.770000000000003</v>
      </c>
    </row>
    <row r="140" spans="1:8" x14ac:dyDescent="0.2">
      <c r="B140" t="s">
        <v>735</v>
      </c>
    </row>
    <row r="141" spans="1:8" x14ac:dyDescent="0.2">
      <c r="A141" t="s">
        <v>2117</v>
      </c>
      <c r="B141" t="s">
        <v>735</v>
      </c>
      <c r="D141">
        <v>20</v>
      </c>
      <c r="E141">
        <v>1</v>
      </c>
      <c r="F141">
        <v>0.33333333333333331</v>
      </c>
      <c r="G141">
        <v>31.29</v>
      </c>
      <c r="H141">
        <v>41.03</v>
      </c>
    </row>
    <row r="142" spans="1:8" x14ac:dyDescent="0.2">
      <c r="A142" t="s">
        <v>2118</v>
      </c>
      <c r="B142" t="s">
        <v>735</v>
      </c>
      <c r="D142">
        <v>19</v>
      </c>
      <c r="E142">
        <v>1</v>
      </c>
      <c r="F142">
        <v>0.33333333333333331</v>
      </c>
      <c r="G142">
        <v>29.73</v>
      </c>
      <c r="H142">
        <v>38.979999999999997</v>
      </c>
    </row>
    <row r="143" spans="1:8" x14ac:dyDescent="0.2">
      <c r="A143" t="s">
        <v>2119</v>
      </c>
      <c r="B143" t="s">
        <v>735</v>
      </c>
      <c r="D143">
        <v>17</v>
      </c>
      <c r="E143">
        <v>1</v>
      </c>
      <c r="F143">
        <v>0.33333333333333331</v>
      </c>
      <c r="G143">
        <v>28.19</v>
      </c>
      <c r="H143">
        <v>36.97</v>
      </c>
    </row>
    <row r="144" spans="1:8" x14ac:dyDescent="0.2">
      <c r="A144" t="s">
        <v>2120</v>
      </c>
      <c r="B144" t="s">
        <v>735</v>
      </c>
      <c r="D144">
        <v>15</v>
      </c>
      <c r="E144">
        <v>1</v>
      </c>
      <c r="F144">
        <v>0.33333333333333331</v>
      </c>
      <c r="G144">
        <v>27.35</v>
      </c>
      <c r="H144">
        <v>35.869999999999997</v>
      </c>
    </row>
    <row r="145" spans="1:8" x14ac:dyDescent="0.2">
      <c r="A145" t="s">
        <v>2076</v>
      </c>
      <c r="B145" t="s">
        <v>735</v>
      </c>
      <c r="D145">
        <v>14</v>
      </c>
      <c r="E145">
        <v>1</v>
      </c>
      <c r="F145">
        <v>0.33333333333333331</v>
      </c>
      <c r="G145">
        <v>26.53</v>
      </c>
      <c r="H145">
        <v>34.79</v>
      </c>
    </row>
    <row r="146" spans="1:8" x14ac:dyDescent="0.2">
      <c r="A146" t="s">
        <v>2077</v>
      </c>
      <c r="B146" t="s">
        <v>735</v>
      </c>
      <c r="D146">
        <v>10</v>
      </c>
      <c r="E146">
        <v>1</v>
      </c>
      <c r="F146">
        <v>0.33333333333333331</v>
      </c>
      <c r="G146">
        <v>25.71</v>
      </c>
      <c r="H146">
        <v>33.72</v>
      </c>
    </row>
    <row r="147" spans="1:8" x14ac:dyDescent="0.2">
      <c r="A147" t="s">
        <v>736</v>
      </c>
      <c r="B147" t="s">
        <v>737</v>
      </c>
      <c r="D147">
        <v>20</v>
      </c>
      <c r="E147">
        <v>1</v>
      </c>
      <c r="F147">
        <v>0.33333333333333331</v>
      </c>
      <c r="G147">
        <v>33.18</v>
      </c>
      <c r="H147">
        <v>71</v>
      </c>
    </row>
    <row r="148" spans="1:8" x14ac:dyDescent="0.2">
      <c r="A148" t="s">
        <v>738</v>
      </c>
      <c r="B148" t="s">
        <v>739</v>
      </c>
      <c r="D148">
        <v>20</v>
      </c>
      <c r="E148">
        <v>1</v>
      </c>
      <c r="F148">
        <v>0.33333333333333331</v>
      </c>
      <c r="G148">
        <v>61.5</v>
      </c>
      <c r="H148">
        <v>80.66</v>
      </c>
    </row>
    <row r="149" spans="1:8" x14ac:dyDescent="0.2">
      <c r="B149" t="s">
        <v>740</v>
      </c>
    </row>
    <row r="150" spans="1:8" x14ac:dyDescent="0.2">
      <c r="A150" t="s">
        <v>2078</v>
      </c>
      <c r="B150" t="s">
        <v>741</v>
      </c>
      <c r="D150">
        <v>20</v>
      </c>
      <c r="E150">
        <v>0</v>
      </c>
      <c r="F150">
        <v>0</v>
      </c>
      <c r="G150">
        <v>29.03</v>
      </c>
      <c r="H150">
        <v>47.8</v>
      </c>
    </row>
    <row r="151" spans="1:8" x14ac:dyDescent="0.2">
      <c r="A151" t="s">
        <v>2079</v>
      </c>
      <c r="B151" t="s">
        <v>741</v>
      </c>
      <c r="D151">
        <v>15</v>
      </c>
      <c r="E151">
        <v>0</v>
      </c>
      <c r="F151">
        <v>0</v>
      </c>
      <c r="G151">
        <v>20.79</v>
      </c>
      <c r="H151">
        <v>33.6</v>
      </c>
    </row>
    <row r="152" spans="1:8" x14ac:dyDescent="0.2">
      <c r="A152" t="s">
        <v>2080</v>
      </c>
      <c r="B152" t="s">
        <v>741</v>
      </c>
      <c r="D152">
        <v>13</v>
      </c>
      <c r="E152">
        <v>0</v>
      </c>
      <c r="F152">
        <v>0</v>
      </c>
      <c r="G152">
        <v>18.48</v>
      </c>
      <c r="H152">
        <v>30.8</v>
      </c>
    </row>
    <row r="153" spans="1:8" x14ac:dyDescent="0.2">
      <c r="A153" t="s">
        <v>2081</v>
      </c>
      <c r="B153" t="s">
        <v>741</v>
      </c>
      <c r="D153">
        <v>10</v>
      </c>
      <c r="E153">
        <v>0</v>
      </c>
      <c r="F153">
        <v>0</v>
      </c>
      <c r="G153">
        <v>15.6</v>
      </c>
      <c r="H153">
        <v>24.2</v>
      </c>
    </row>
    <row r="154" spans="1:8" x14ac:dyDescent="0.2">
      <c r="B154" t="s">
        <v>742</v>
      </c>
    </row>
    <row r="155" spans="1:8" x14ac:dyDescent="0.2">
      <c r="A155" t="s">
        <v>2082</v>
      </c>
      <c r="B155" t="s">
        <v>743</v>
      </c>
      <c r="D155">
        <v>7</v>
      </c>
      <c r="E155">
        <v>0</v>
      </c>
      <c r="F155">
        <v>0</v>
      </c>
      <c r="G155">
        <v>15.25</v>
      </c>
      <c r="H155">
        <v>27</v>
      </c>
    </row>
    <row r="156" spans="1:8" x14ac:dyDescent="0.2">
      <c r="A156" t="s">
        <v>744</v>
      </c>
      <c r="B156" t="s">
        <v>102</v>
      </c>
      <c r="D156">
        <v>23</v>
      </c>
      <c r="E156">
        <v>1</v>
      </c>
      <c r="F156">
        <v>0</v>
      </c>
      <c r="G156">
        <v>92.98</v>
      </c>
      <c r="H156">
        <v>121.93</v>
      </c>
    </row>
    <row r="157" spans="1:8" x14ac:dyDescent="0.2">
      <c r="B157" t="s">
        <v>157</v>
      </c>
    </row>
    <row r="158" spans="1:8" x14ac:dyDescent="0.2">
      <c r="A158" t="s">
        <v>2083</v>
      </c>
      <c r="B158" t="s">
        <v>159</v>
      </c>
      <c r="D158">
        <v>6</v>
      </c>
      <c r="E158">
        <v>0</v>
      </c>
      <c r="F158">
        <v>0</v>
      </c>
      <c r="G158">
        <v>39.75</v>
      </c>
      <c r="H158">
        <v>59.4</v>
      </c>
    </row>
    <row r="159" spans="1:8" x14ac:dyDescent="0.2">
      <c r="A159" t="s">
        <v>2084</v>
      </c>
      <c r="B159" t="s">
        <v>159</v>
      </c>
      <c r="D159">
        <v>5</v>
      </c>
      <c r="E159">
        <v>0</v>
      </c>
      <c r="F159">
        <v>0</v>
      </c>
      <c r="G159">
        <v>37.96</v>
      </c>
      <c r="H159">
        <v>52</v>
      </c>
    </row>
    <row r="160" spans="1:8" x14ac:dyDescent="0.2">
      <c r="A160" t="s">
        <v>2085</v>
      </c>
      <c r="B160" t="s">
        <v>159</v>
      </c>
      <c r="D160">
        <v>4</v>
      </c>
      <c r="E160">
        <v>0</v>
      </c>
      <c r="F160">
        <v>0</v>
      </c>
      <c r="G160">
        <v>36.19</v>
      </c>
      <c r="H160">
        <v>47.46</v>
      </c>
    </row>
    <row r="161" spans="1:8" x14ac:dyDescent="0.2">
      <c r="A161" t="s">
        <v>2086</v>
      </c>
      <c r="B161" t="s">
        <v>159</v>
      </c>
      <c r="D161">
        <v>4</v>
      </c>
      <c r="E161">
        <v>0</v>
      </c>
      <c r="F161">
        <v>0</v>
      </c>
      <c r="G161">
        <v>36.58</v>
      </c>
      <c r="H161">
        <v>47.97</v>
      </c>
    </row>
    <row r="162" spans="1:8" x14ac:dyDescent="0.2">
      <c r="A162" t="s">
        <v>2087</v>
      </c>
      <c r="B162" t="s">
        <v>159</v>
      </c>
      <c r="D162">
        <v>3</v>
      </c>
      <c r="E162">
        <v>0</v>
      </c>
      <c r="F162">
        <v>0</v>
      </c>
      <c r="G162">
        <v>34.950000000000003</v>
      </c>
      <c r="H162">
        <v>45.84</v>
      </c>
    </row>
    <row r="163" spans="1:8" x14ac:dyDescent="0.2">
      <c r="A163" t="s">
        <v>2127</v>
      </c>
      <c r="B163" t="s">
        <v>157</v>
      </c>
      <c r="D163">
        <v>7</v>
      </c>
      <c r="E163">
        <v>0</v>
      </c>
      <c r="F163">
        <v>0</v>
      </c>
      <c r="G163">
        <v>60.96</v>
      </c>
      <c r="H163">
        <v>79.95</v>
      </c>
    </row>
    <row r="164" spans="1:8" x14ac:dyDescent="0.2">
      <c r="A164" t="s">
        <v>2128</v>
      </c>
      <c r="B164" t="s">
        <v>157</v>
      </c>
      <c r="D164">
        <v>6</v>
      </c>
      <c r="E164">
        <v>0</v>
      </c>
      <c r="F164">
        <v>0</v>
      </c>
      <c r="G164">
        <v>49</v>
      </c>
      <c r="H164">
        <v>64.260000000000005</v>
      </c>
    </row>
    <row r="165" spans="1:8" x14ac:dyDescent="0.2">
      <c r="A165" t="s">
        <v>2088</v>
      </c>
      <c r="B165" t="s">
        <v>745</v>
      </c>
      <c r="D165">
        <v>6</v>
      </c>
      <c r="E165">
        <v>0</v>
      </c>
      <c r="F165">
        <v>0</v>
      </c>
      <c r="G165">
        <v>38.21</v>
      </c>
      <c r="H165">
        <v>50.11</v>
      </c>
    </row>
    <row r="166" spans="1:8" x14ac:dyDescent="0.2">
      <c r="A166" t="s">
        <v>2089</v>
      </c>
      <c r="B166" t="s">
        <v>745</v>
      </c>
      <c r="D166">
        <v>5</v>
      </c>
      <c r="E166">
        <v>0</v>
      </c>
      <c r="F166">
        <v>0</v>
      </c>
      <c r="G166">
        <v>36.58</v>
      </c>
      <c r="H166">
        <v>47.97</v>
      </c>
    </row>
    <row r="167" spans="1:8" x14ac:dyDescent="0.2">
      <c r="A167" t="s">
        <v>2090</v>
      </c>
      <c r="B167" t="s">
        <v>745</v>
      </c>
      <c r="D167">
        <v>4</v>
      </c>
      <c r="E167">
        <v>0</v>
      </c>
      <c r="F167">
        <v>0</v>
      </c>
      <c r="G167">
        <v>34.950000000000003</v>
      </c>
      <c r="H167">
        <v>45.84</v>
      </c>
    </row>
    <row r="168" spans="1:8" x14ac:dyDescent="0.2">
      <c r="B168" t="s">
        <v>170</v>
      </c>
    </row>
    <row r="169" spans="1:8" x14ac:dyDescent="0.2">
      <c r="A169" t="s">
        <v>2091</v>
      </c>
      <c r="B169" t="s">
        <v>2066</v>
      </c>
      <c r="D169">
        <v>3</v>
      </c>
      <c r="E169">
        <v>0</v>
      </c>
      <c r="F169">
        <v>0</v>
      </c>
      <c r="G169">
        <v>35.03</v>
      </c>
      <c r="H169">
        <v>47.38</v>
      </c>
    </row>
    <row r="170" spans="1:8" x14ac:dyDescent="0.2">
      <c r="A170" t="s">
        <v>175</v>
      </c>
      <c r="B170" t="s">
        <v>746</v>
      </c>
      <c r="D170">
        <v>9</v>
      </c>
      <c r="E170">
        <v>0</v>
      </c>
      <c r="F170">
        <v>0</v>
      </c>
      <c r="G170">
        <v>28.49</v>
      </c>
      <c r="H170">
        <v>37.36</v>
      </c>
    </row>
    <row r="171" spans="1:8" x14ac:dyDescent="0.2">
      <c r="A171" t="s">
        <v>174</v>
      </c>
      <c r="B171" t="s">
        <v>746</v>
      </c>
      <c r="D171">
        <v>4</v>
      </c>
      <c r="E171">
        <v>0</v>
      </c>
      <c r="F171">
        <v>0</v>
      </c>
      <c r="G171">
        <v>14.5</v>
      </c>
      <c r="H171">
        <v>19.02</v>
      </c>
    </row>
    <row r="172" spans="1:8" x14ac:dyDescent="0.2">
      <c r="A172" t="s">
        <v>2125</v>
      </c>
      <c r="B172" t="s">
        <v>747</v>
      </c>
      <c r="D172">
        <v>5</v>
      </c>
      <c r="E172">
        <v>0</v>
      </c>
      <c r="F172">
        <v>0</v>
      </c>
      <c r="G172">
        <v>28.82</v>
      </c>
      <c r="H172">
        <v>37.799999999999997</v>
      </c>
    </row>
    <row r="173" spans="1:8" x14ac:dyDescent="0.2">
      <c r="A173" t="s">
        <v>2092</v>
      </c>
      <c r="B173" t="s">
        <v>747</v>
      </c>
      <c r="D173">
        <v>6</v>
      </c>
      <c r="E173">
        <v>0</v>
      </c>
      <c r="F173">
        <v>0</v>
      </c>
      <c r="G173">
        <v>40.15</v>
      </c>
      <c r="H173">
        <v>52.66</v>
      </c>
    </row>
    <row r="174" spans="1:8" x14ac:dyDescent="0.2">
      <c r="A174" t="s">
        <v>2093</v>
      </c>
      <c r="B174" t="s">
        <v>748</v>
      </c>
      <c r="D174">
        <v>9</v>
      </c>
      <c r="E174">
        <v>0</v>
      </c>
      <c r="F174">
        <v>0</v>
      </c>
      <c r="G174">
        <v>17.48</v>
      </c>
      <c r="H174">
        <v>43.9</v>
      </c>
    </row>
    <row r="175" spans="1:8" x14ac:dyDescent="0.2">
      <c r="A175" t="s">
        <v>2094</v>
      </c>
      <c r="B175" t="s">
        <v>748</v>
      </c>
      <c r="D175">
        <v>8</v>
      </c>
      <c r="E175">
        <v>0</v>
      </c>
      <c r="F175">
        <v>0</v>
      </c>
      <c r="G175">
        <v>16.11</v>
      </c>
      <c r="H175">
        <v>35</v>
      </c>
    </row>
    <row r="176" spans="1:8" x14ac:dyDescent="0.2">
      <c r="A176" t="s">
        <v>1534</v>
      </c>
      <c r="B176" t="s">
        <v>748</v>
      </c>
      <c r="D176">
        <v>5</v>
      </c>
      <c r="E176">
        <v>0</v>
      </c>
      <c r="F176">
        <v>0</v>
      </c>
      <c r="G176">
        <v>11.25</v>
      </c>
      <c r="H176">
        <v>14.9</v>
      </c>
    </row>
    <row r="177" spans="1:8" x14ac:dyDescent="0.2">
      <c r="A177" t="s">
        <v>1533</v>
      </c>
      <c r="B177" t="s">
        <v>748</v>
      </c>
      <c r="D177">
        <v>4</v>
      </c>
      <c r="E177">
        <v>0</v>
      </c>
      <c r="F177">
        <v>0</v>
      </c>
      <c r="G177">
        <v>10.55</v>
      </c>
      <c r="H177">
        <v>13.84</v>
      </c>
    </row>
    <row r="178" spans="1:8" x14ac:dyDescent="0.2">
      <c r="A178" t="s">
        <v>1532</v>
      </c>
      <c r="B178" t="s">
        <v>748</v>
      </c>
      <c r="D178">
        <v>4</v>
      </c>
      <c r="E178">
        <v>0</v>
      </c>
      <c r="F178">
        <v>0</v>
      </c>
      <c r="G178">
        <v>9.86</v>
      </c>
      <c r="H178">
        <v>12.93</v>
      </c>
    </row>
    <row r="179" spans="1:8" x14ac:dyDescent="0.2">
      <c r="A179" t="s">
        <v>2095</v>
      </c>
      <c r="B179" t="s">
        <v>748</v>
      </c>
      <c r="D179">
        <v>3</v>
      </c>
      <c r="E179">
        <v>0</v>
      </c>
      <c r="F179">
        <v>0</v>
      </c>
      <c r="G179">
        <v>9.18</v>
      </c>
      <c r="H179">
        <v>12.03</v>
      </c>
    </row>
    <row r="180" spans="1:8" x14ac:dyDescent="0.2">
      <c r="A180" t="s">
        <v>2096</v>
      </c>
      <c r="B180" t="s">
        <v>748</v>
      </c>
      <c r="D180">
        <v>3</v>
      </c>
      <c r="E180">
        <v>0</v>
      </c>
      <c r="F180">
        <v>0</v>
      </c>
      <c r="G180">
        <v>7.88</v>
      </c>
      <c r="H180">
        <v>10.33</v>
      </c>
    </row>
    <row r="181" spans="1:8" x14ac:dyDescent="0.2">
      <c r="A181" t="s">
        <v>2097</v>
      </c>
      <c r="B181" t="s">
        <v>748</v>
      </c>
      <c r="D181">
        <v>2</v>
      </c>
      <c r="E181">
        <v>0</v>
      </c>
      <c r="F181">
        <v>0</v>
      </c>
      <c r="G181">
        <v>8.66</v>
      </c>
      <c r="H181">
        <v>11.36</v>
      </c>
    </row>
    <row r="182" spans="1:8" x14ac:dyDescent="0.2">
      <c r="A182" t="s">
        <v>2098</v>
      </c>
      <c r="B182" t="s">
        <v>748</v>
      </c>
      <c r="D182">
        <v>2</v>
      </c>
      <c r="E182">
        <v>0</v>
      </c>
      <c r="F182">
        <v>0</v>
      </c>
      <c r="G182">
        <v>8.18</v>
      </c>
      <c r="H182">
        <v>10.72</v>
      </c>
    </row>
    <row r="183" spans="1:8" x14ac:dyDescent="0.2">
      <c r="B183" t="s">
        <v>749</v>
      </c>
    </row>
    <row r="184" spans="1:8" x14ac:dyDescent="0.2">
      <c r="A184" t="s">
        <v>2099</v>
      </c>
      <c r="B184" t="s">
        <v>749</v>
      </c>
      <c r="D184">
        <v>5</v>
      </c>
      <c r="E184">
        <v>0</v>
      </c>
      <c r="F184">
        <v>0</v>
      </c>
      <c r="G184">
        <v>70.83</v>
      </c>
      <c r="H184">
        <v>92.89</v>
      </c>
    </row>
    <row r="185" spans="1:8" x14ac:dyDescent="0.2">
      <c r="A185" t="s">
        <v>2100</v>
      </c>
      <c r="B185" t="s">
        <v>749</v>
      </c>
      <c r="D185">
        <v>5</v>
      </c>
      <c r="E185">
        <v>0</v>
      </c>
      <c r="F185">
        <v>0</v>
      </c>
      <c r="G185">
        <v>65.290000000000006</v>
      </c>
      <c r="H185">
        <v>85.62</v>
      </c>
    </row>
    <row r="186" spans="1:8" x14ac:dyDescent="0.2">
      <c r="B186" t="s">
        <v>750</v>
      </c>
    </row>
    <row r="187" spans="1:8" x14ac:dyDescent="0.2">
      <c r="A187" t="s">
        <v>2101</v>
      </c>
      <c r="B187" t="s">
        <v>1700</v>
      </c>
      <c r="D187">
        <v>22</v>
      </c>
      <c r="E187">
        <v>0</v>
      </c>
      <c r="F187">
        <v>0</v>
      </c>
      <c r="G187">
        <v>40.71</v>
      </c>
      <c r="H187">
        <v>61.4</v>
      </c>
    </row>
    <row r="188" spans="1:8" x14ac:dyDescent="0.2">
      <c r="A188" t="s">
        <v>2102</v>
      </c>
      <c r="B188" t="s">
        <v>751</v>
      </c>
      <c r="D188">
        <v>22</v>
      </c>
      <c r="E188">
        <v>0</v>
      </c>
      <c r="F188">
        <v>0</v>
      </c>
      <c r="G188">
        <v>53.21</v>
      </c>
      <c r="H188">
        <v>69.790000000000006</v>
      </c>
    </row>
    <row r="189" spans="1:8" x14ac:dyDescent="0.2">
      <c r="A189" t="s">
        <v>147</v>
      </c>
      <c r="B189" t="s">
        <v>752</v>
      </c>
      <c r="D189">
        <v>10</v>
      </c>
      <c r="E189">
        <v>1</v>
      </c>
      <c r="F189">
        <v>0</v>
      </c>
      <c r="G189">
        <v>24.63</v>
      </c>
      <c r="H189">
        <v>32.299999999999997</v>
      </c>
    </row>
    <row r="190" spans="1:8" x14ac:dyDescent="0.2">
      <c r="A190" t="s">
        <v>2103</v>
      </c>
      <c r="B190" t="s">
        <v>753</v>
      </c>
      <c r="D190">
        <v>25</v>
      </c>
      <c r="E190">
        <v>1</v>
      </c>
      <c r="F190">
        <v>0</v>
      </c>
      <c r="G190">
        <v>53.68</v>
      </c>
      <c r="H190">
        <v>72.8</v>
      </c>
    </row>
    <row r="191" spans="1:8" x14ac:dyDescent="0.2">
      <c r="B191" t="s">
        <v>754</v>
      </c>
    </row>
    <row r="192" spans="1:8" x14ac:dyDescent="0.2">
      <c r="A192" t="s">
        <v>2104</v>
      </c>
      <c r="B192" t="s">
        <v>754</v>
      </c>
      <c r="D192">
        <v>6</v>
      </c>
      <c r="E192">
        <v>0</v>
      </c>
      <c r="F192">
        <v>0</v>
      </c>
      <c r="G192">
        <v>47.89</v>
      </c>
      <c r="H192">
        <v>71</v>
      </c>
    </row>
    <row r="193" spans="1:8" x14ac:dyDescent="0.2">
      <c r="A193" t="s">
        <v>2105</v>
      </c>
      <c r="B193" t="s">
        <v>754</v>
      </c>
      <c r="D193">
        <v>2</v>
      </c>
      <c r="E193">
        <v>0</v>
      </c>
      <c r="F193">
        <v>0</v>
      </c>
      <c r="G193">
        <v>22.3</v>
      </c>
      <c r="H193">
        <v>33</v>
      </c>
    </row>
    <row r="194" spans="1:8" x14ac:dyDescent="0.2">
      <c r="A194" t="s">
        <v>2106</v>
      </c>
      <c r="B194" t="s">
        <v>754</v>
      </c>
      <c r="D194">
        <v>6</v>
      </c>
      <c r="E194">
        <v>0</v>
      </c>
      <c r="F194">
        <v>0</v>
      </c>
      <c r="G194">
        <v>44.18</v>
      </c>
      <c r="H194">
        <v>67.400000000000006</v>
      </c>
    </row>
    <row r="195" spans="1:8" x14ac:dyDescent="0.2">
      <c r="A195" t="s">
        <v>2107</v>
      </c>
      <c r="B195" t="s">
        <v>754</v>
      </c>
      <c r="D195">
        <v>2</v>
      </c>
      <c r="E195">
        <v>0</v>
      </c>
      <c r="F195">
        <v>0</v>
      </c>
      <c r="G195">
        <v>19.809999999999999</v>
      </c>
      <c r="H195">
        <v>29.4</v>
      </c>
    </row>
    <row r="196" spans="1:8" x14ac:dyDescent="0.2">
      <c r="A196" t="s">
        <v>2108</v>
      </c>
      <c r="B196" t="s">
        <v>755</v>
      </c>
      <c r="D196">
        <v>1</v>
      </c>
      <c r="E196">
        <v>0</v>
      </c>
      <c r="F196">
        <v>0</v>
      </c>
      <c r="G196">
        <v>9.24</v>
      </c>
      <c r="H196">
        <v>13.8</v>
      </c>
    </row>
    <row r="197" spans="1:8" x14ac:dyDescent="0.2">
      <c r="A197" t="s">
        <v>2109</v>
      </c>
      <c r="B197" t="s">
        <v>756</v>
      </c>
      <c r="D197">
        <v>2</v>
      </c>
      <c r="E197">
        <v>0</v>
      </c>
      <c r="F197">
        <v>0</v>
      </c>
      <c r="G197">
        <v>6.13</v>
      </c>
      <c r="H197">
        <v>9.1999999999999993</v>
      </c>
    </row>
    <row r="198" spans="1:8" x14ac:dyDescent="0.2">
      <c r="B198" t="s">
        <v>757</v>
      </c>
    </row>
    <row r="199" spans="1:8" x14ac:dyDescent="0.2">
      <c r="A199" t="s">
        <v>758</v>
      </c>
      <c r="B199" t="s">
        <v>757</v>
      </c>
      <c r="D199">
        <v>37</v>
      </c>
      <c r="E199">
        <v>1</v>
      </c>
      <c r="F199">
        <v>1</v>
      </c>
      <c r="G199">
        <v>92.91</v>
      </c>
      <c r="H199">
        <v>121.85</v>
      </c>
    </row>
    <row r="200" spans="1:8" x14ac:dyDescent="0.2">
      <c r="B200" t="s">
        <v>127</v>
      </c>
    </row>
    <row r="201" spans="1:8" x14ac:dyDescent="0.2">
      <c r="A201" t="s">
        <v>2110</v>
      </c>
      <c r="B201" t="s">
        <v>129</v>
      </c>
      <c r="D201">
        <v>5</v>
      </c>
      <c r="E201">
        <v>0</v>
      </c>
      <c r="F201">
        <v>0</v>
      </c>
      <c r="G201">
        <v>24.67</v>
      </c>
      <c r="H201">
        <v>32.35</v>
      </c>
    </row>
    <row r="202" spans="1:8" x14ac:dyDescent="0.2">
      <c r="A202" t="s">
        <v>2111</v>
      </c>
      <c r="B202" t="s">
        <v>129</v>
      </c>
      <c r="D202">
        <v>4</v>
      </c>
      <c r="E202">
        <v>0</v>
      </c>
      <c r="F202">
        <v>0</v>
      </c>
      <c r="G202">
        <v>22.41</v>
      </c>
      <c r="H202">
        <v>29.38</v>
      </c>
    </row>
    <row r="203" spans="1:8" x14ac:dyDescent="0.2">
      <c r="A203" t="s">
        <v>2112</v>
      </c>
      <c r="B203" t="s">
        <v>129</v>
      </c>
      <c r="D203">
        <v>3</v>
      </c>
      <c r="E203">
        <v>0</v>
      </c>
      <c r="F203">
        <v>0</v>
      </c>
      <c r="G203">
        <v>20.07</v>
      </c>
      <c r="H203">
        <v>26.32</v>
      </c>
    </row>
    <row r="204" spans="1:8" x14ac:dyDescent="0.2">
      <c r="A204" t="s">
        <v>2113</v>
      </c>
      <c r="B204" t="s">
        <v>129</v>
      </c>
      <c r="D204">
        <v>5</v>
      </c>
      <c r="E204">
        <v>0</v>
      </c>
      <c r="F204">
        <v>0</v>
      </c>
      <c r="G204">
        <v>24.67</v>
      </c>
      <c r="H204">
        <v>32.35</v>
      </c>
    </row>
    <row r="205" spans="1:8" x14ac:dyDescent="0.2">
      <c r="A205" t="s">
        <v>2114</v>
      </c>
      <c r="B205" t="s">
        <v>129</v>
      </c>
      <c r="D205">
        <v>4</v>
      </c>
      <c r="E205">
        <v>0</v>
      </c>
      <c r="F205">
        <v>0</v>
      </c>
      <c r="G205">
        <v>22.41</v>
      </c>
      <c r="H205">
        <v>29.38</v>
      </c>
    </row>
    <row r="206" spans="1:8" x14ac:dyDescent="0.2">
      <c r="A206" t="s">
        <v>2115</v>
      </c>
      <c r="B206" t="s">
        <v>129</v>
      </c>
      <c r="D206">
        <v>3</v>
      </c>
      <c r="E206">
        <v>0</v>
      </c>
      <c r="F206">
        <v>0</v>
      </c>
      <c r="G206">
        <v>20.07</v>
      </c>
      <c r="H206">
        <v>26.32</v>
      </c>
    </row>
    <row r="207" spans="1:8" x14ac:dyDescent="0.2">
      <c r="B207" t="s">
        <v>2134</v>
      </c>
    </row>
    <row r="208" spans="1:8" x14ac:dyDescent="0.2">
      <c r="A208" t="s">
        <v>2116</v>
      </c>
      <c r="B208" t="s">
        <v>759</v>
      </c>
      <c r="D208">
        <v>5</v>
      </c>
      <c r="E208">
        <v>0</v>
      </c>
      <c r="F208">
        <v>0</v>
      </c>
      <c r="G208">
        <v>21.88</v>
      </c>
      <c r="H208">
        <v>28.7</v>
      </c>
    </row>
    <row r="209" spans="1:8" x14ac:dyDescent="0.2">
      <c r="B209" t="s">
        <v>760</v>
      </c>
    </row>
    <row r="210" spans="1:8" x14ac:dyDescent="0.2">
      <c r="A210" t="s">
        <v>761</v>
      </c>
      <c r="B210" t="s">
        <v>762</v>
      </c>
      <c r="D210">
        <v>28</v>
      </c>
      <c r="E210">
        <v>1</v>
      </c>
      <c r="F210">
        <v>0</v>
      </c>
      <c r="G210">
        <v>104.69</v>
      </c>
      <c r="H210">
        <v>137.30000000000001</v>
      </c>
    </row>
    <row r="211" spans="1:8" x14ac:dyDescent="0.2">
      <c r="A211" t="s">
        <v>763</v>
      </c>
      <c r="B211" t="s">
        <v>762</v>
      </c>
      <c r="D211">
        <v>28</v>
      </c>
      <c r="E211">
        <v>1</v>
      </c>
      <c r="F211">
        <v>0</v>
      </c>
      <c r="G211">
        <v>104.69</v>
      </c>
      <c r="H211">
        <v>137.30000000000001</v>
      </c>
    </row>
    <row r="212" spans="1:8" x14ac:dyDescent="0.2">
      <c r="B212" t="s">
        <v>2516</v>
      </c>
    </row>
    <row r="213" spans="1:8" x14ac:dyDescent="0.2">
      <c r="A213" t="s">
        <v>429</v>
      </c>
      <c r="B213" t="s">
        <v>2516</v>
      </c>
      <c r="D213">
        <v>1</v>
      </c>
      <c r="E213">
        <v>0</v>
      </c>
      <c r="F213">
        <v>0</v>
      </c>
      <c r="G213">
        <v>12.11</v>
      </c>
      <c r="H213">
        <v>16.649999999999999</v>
      </c>
    </row>
    <row r="214" spans="1:8" x14ac:dyDescent="0.2">
      <c r="A214" t="s">
        <v>1999</v>
      </c>
      <c r="D214">
        <f t="array" ref="D214">SUM(D4:D213*'GROUP A'!$A$5:$A$214)</f>
        <v>0</v>
      </c>
      <c r="E214">
        <f t="array" ref="E214">SUM(E4:E213*'GROUP A'!$A$5:$A$214)</f>
        <v>0</v>
      </c>
      <c r="F214">
        <f t="array" ref="F214">SUM(F4:F213*'GROUP A'!$A$5:$A$214)</f>
        <v>0</v>
      </c>
    </row>
  </sheetData>
  <sheetProtection password="D824" sheet="1" objects="1" scenarios="1" formatRows="0" autoFilter="0"/>
  <pageMargins left="0.7" right="0.7" top="0.75" bottom="0.75" header="0.3" footer="0.3"/>
  <pageSetup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05">
    <pageSetUpPr fitToPage="1"/>
  </sheetPr>
  <dimension ref="A1:F305"/>
  <sheetViews>
    <sheetView showGridLines="0" showRowColHeaders="0" zoomScaleNormal="100" workbookViewId="0">
      <pane ySplit="3" topLeftCell="A4" activePane="bottomLeft" state="frozenSplit"/>
      <selection activeCell="A5" sqref="A5"/>
      <selection pane="bottomLeft" activeCell="A5" sqref="A5"/>
    </sheetView>
  </sheetViews>
  <sheetFormatPr defaultColWidth="9.140625" defaultRowHeight="15" x14ac:dyDescent="0.25"/>
  <cols>
    <col min="1" max="1" width="5.7109375" style="1" customWidth="1"/>
    <col min="2" max="2" width="27.7109375" style="1" customWidth="1"/>
    <col min="3" max="3" width="62.7109375" style="1" customWidth="1"/>
    <col min="4" max="4" width="9.7109375" style="5" customWidth="1"/>
    <col min="5" max="5" width="14.7109375" style="6" customWidth="1"/>
    <col min="6" max="6" width="1.7109375" style="1" customWidth="1"/>
    <col min="7" max="16384" width="9.140625" style="1"/>
  </cols>
  <sheetData>
    <row r="1" spans="1:6" ht="35.1" customHeight="1" x14ac:dyDescent="0.55000000000000004">
      <c r="B1" s="40"/>
      <c r="C1" s="130" t="str">
        <f>DWOFtype&amp;" Direct Order Form"</f>
        <v>Dealer Direct Order Form</v>
      </c>
      <c r="E1" s="78"/>
      <c r="F1" s="78"/>
    </row>
    <row r="2" spans="1:6" ht="24.95" customHeight="1" x14ac:dyDescent="0.4">
      <c r="B2" s="39"/>
      <c r="C2" s="131" t="str">
        <f>INDEX(GroupMStyles,GroupMindex)</f>
        <v>Please select door style</v>
      </c>
      <c r="E2" s="79"/>
      <c r="F2" s="79"/>
    </row>
    <row r="3" spans="1:6" s="8" customFormat="1" ht="15" customHeight="1" thickBot="1" x14ac:dyDescent="0.3">
      <c r="A3" s="213" t="s">
        <v>5</v>
      </c>
      <c r="B3" s="154" t="s">
        <v>4</v>
      </c>
      <c r="C3" s="214" t="str">
        <f>"Group M, "&amp;TEXT(ModificationDate,"mm/dd/yyyy")</f>
        <v>Group M, 04/10/2018</v>
      </c>
      <c r="D3" s="215" t="s">
        <v>643</v>
      </c>
      <c r="E3" s="216" t="s">
        <v>7</v>
      </c>
      <c r="F3" s="217"/>
    </row>
    <row r="4" spans="1:6" ht="15" customHeight="1" thickBot="1" x14ac:dyDescent="0.3">
      <c r="A4" s="273"/>
      <c r="B4" s="270" t="str">
        <f>IF(ISBLANK(Mprices!A10),"",Mprices!A10)</f>
        <v/>
      </c>
      <c r="C4" s="272" t="str">
        <f>Mprices!B10</f>
        <v>12" &amp; 15" Wall Heights</v>
      </c>
      <c r="D4" s="271"/>
      <c r="E4" s="227"/>
      <c r="F4" s="228"/>
    </row>
    <row r="5" spans="1:6" ht="15" customHeight="1" thickBot="1" x14ac:dyDescent="0.3">
      <c r="A5" s="264"/>
      <c r="B5" s="265" t="str">
        <f>IF(ISBLANK(Mprices!A11),"",Mprices!A11)</f>
        <v>W3012</v>
      </c>
      <c r="C5" s="266" t="str">
        <f>Mprices!B11</f>
        <v>Wall Cabinet</v>
      </c>
      <c r="D5" s="267">
        <f>IF(B5="","",INDEX(Mprices!C11:M11,1,GroupMindex))</f>
        <v>0</v>
      </c>
      <c r="E5" s="268" t="str">
        <f t="shared" ref="E5:E68" si="0">IF(B5="","",IF(D5=0,NotAvailable,A5*D5))</f>
        <v>N/A</v>
      </c>
      <c r="F5" s="269"/>
    </row>
    <row r="6" spans="1:6" ht="15" customHeight="1" thickBot="1" x14ac:dyDescent="0.3">
      <c r="A6" s="226"/>
      <c r="B6" s="229" t="str">
        <f>IF(ISBLANK(Mprices!A12),"",Mprices!A12)</f>
        <v>W3612</v>
      </c>
      <c r="C6" s="230" t="str">
        <f>Mprices!B12</f>
        <v>Wall Cabinet</v>
      </c>
      <c r="D6" s="231">
        <f>IF(B6="","",INDEX(Mprices!C12:M12,1,GroupMindex))</f>
        <v>0</v>
      </c>
      <c r="E6" s="232" t="str">
        <f t="shared" si="0"/>
        <v>N/A</v>
      </c>
      <c r="F6" s="233"/>
    </row>
    <row r="7" spans="1:6" ht="15" customHeight="1" thickBot="1" x14ac:dyDescent="0.3">
      <c r="A7" s="226"/>
      <c r="B7" s="229" t="str">
        <f>IF(ISBLANK(Mprices!A13),"",Mprices!A13)</f>
        <v>W3015</v>
      </c>
      <c r="C7" s="230" t="str">
        <f>Mprices!B13</f>
        <v>Wall Cabinet</v>
      </c>
      <c r="D7" s="231">
        <f>IF(B7="","",INDEX(Mprices!C13:M13,1,GroupMindex))</f>
        <v>0</v>
      </c>
      <c r="E7" s="232" t="str">
        <f t="shared" si="0"/>
        <v>N/A</v>
      </c>
      <c r="F7" s="233"/>
    </row>
    <row r="8" spans="1:6" ht="15" customHeight="1" thickBot="1" x14ac:dyDescent="0.3">
      <c r="A8" s="226"/>
      <c r="B8" s="229" t="str">
        <f>IF(ISBLANK(Mprices!A14),"",Mprices!A14)</f>
        <v>W3315</v>
      </c>
      <c r="C8" s="230" t="str">
        <f>Mprices!B14</f>
        <v>Wall Cabinet</v>
      </c>
      <c r="D8" s="231">
        <f>IF(B8="","",INDEX(Mprices!C14:M14,1,GroupMindex))</f>
        <v>0</v>
      </c>
      <c r="E8" s="232" t="str">
        <f t="shared" si="0"/>
        <v>N/A</v>
      </c>
      <c r="F8" s="233"/>
    </row>
    <row r="9" spans="1:6" ht="15" customHeight="1" thickBot="1" x14ac:dyDescent="0.3">
      <c r="A9" s="226"/>
      <c r="B9" s="229" t="str">
        <f>IF(ISBLANK(Mprices!A15),"",Mprices!A15)</f>
        <v>W3615</v>
      </c>
      <c r="C9" s="230" t="str">
        <f>Mprices!B15</f>
        <v>Wall Cabinet</v>
      </c>
      <c r="D9" s="231">
        <f>IF(B9="","",INDEX(Mprices!C15:M15,1,GroupMindex))</f>
        <v>0</v>
      </c>
      <c r="E9" s="232" t="str">
        <f t="shared" si="0"/>
        <v>N/A</v>
      </c>
      <c r="F9" s="233"/>
    </row>
    <row r="10" spans="1:6" ht="15" customHeight="1" thickBot="1" x14ac:dyDescent="0.3">
      <c r="A10" s="226"/>
      <c r="B10" s="229" t="str">
        <f>IF(ISBLANK(Mprices!A16),"",Mprices!A16)</f>
        <v/>
      </c>
      <c r="C10" s="230" t="str">
        <f>Mprices!B16</f>
        <v>18" Wall Heights</v>
      </c>
      <c r="D10" s="231" t="str">
        <f>IF(B10="","",INDEX(Mprices!C16:M16,1,GroupMindex))</f>
        <v/>
      </c>
      <c r="E10" s="232" t="str">
        <f t="shared" si="0"/>
        <v/>
      </c>
      <c r="F10" s="233"/>
    </row>
    <row r="11" spans="1:6" ht="15" customHeight="1" thickBot="1" x14ac:dyDescent="0.3">
      <c r="A11" s="226"/>
      <c r="B11" s="229" t="str">
        <f>IF(ISBLANK(Mprices!A17),"",Mprices!A17)</f>
        <v>W1518</v>
      </c>
      <c r="C11" s="230" t="str">
        <f>Mprices!B17</f>
        <v>Wall Cabinet</v>
      </c>
      <c r="D11" s="231">
        <f>IF(B11="","",INDEX(Mprices!C17:M17,1,GroupMindex))</f>
        <v>0</v>
      </c>
      <c r="E11" s="232" t="str">
        <f t="shared" si="0"/>
        <v>N/A</v>
      </c>
      <c r="F11" s="233"/>
    </row>
    <row r="12" spans="1:6" ht="15" customHeight="1" thickBot="1" x14ac:dyDescent="0.3">
      <c r="A12" s="226"/>
      <c r="B12" s="229" t="str">
        <f>IF(ISBLANK(Mprices!A18),"",Mprices!A18)</f>
        <v>W1818</v>
      </c>
      <c r="C12" s="230" t="str">
        <f>Mprices!B18</f>
        <v>Wall Cabinet</v>
      </c>
      <c r="D12" s="231">
        <f>IF(B12="","",INDEX(Mprices!C18:M18,1,GroupMindex))</f>
        <v>0</v>
      </c>
      <c r="E12" s="232" t="str">
        <f t="shared" si="0"/>
        <v>N/A</v>
      </c>
      <c r="F12" s="233"/>
    </row>
    <row r="13" spans="1:6" ht="15" customHeight="1" thickBot="1" x14ac:dyDescent="0.3">
      <c r="A13" s="226"/>
      <c r="B13" s="229" t="str">
        <f>IF(ISBLANK(Mprices!A19),"",Mprices!A19)</f>
        <v>W2118</v>
      </c>
      <c r="C13" s="230" t="str">
        <f>Mprices!B19</f>
        <v>Wall Cabinet</v>
      </c>
      <c r="D13" s="231">
        <f>IF(B13="","",INDEX(Mprices!C19:M19,1,GroupMindex))</f>
        <v>0</v>
      </c>
      <c r="E13" s="232" t="str">
        <f t="shared" si="0"/>
        <v>N/A</v>
      </c>
      <c r="F13" s="233"/>
    </row>
    <row r="14" spans="1:6" ht="15" customHeight="1" thickBot="1" x14ac:dyDescent="0.3">
      <c r="A14" s="226"/>
      <c r="B14" s="229" t="str">
        <f>IF(ISBLANK(Mprices!A20),"",Mprices!A20)</f>
        <v>W2418</v>
      </c>
      <c r="C14" s="230" t="str">
        <f>Mprices!B20</f>
        <v>Wall Cabinet</v>
      </c>
      <c r="D14" s="231">
        <f>IF(B14="","",INDEX(Mprices!C20:M20,1,GroupMindex))</f>
        <v>0</v>
      </c>
      <c r="E14" s="232" t="str">
        <f t="shared" si="0"/>
        <v>N/A</v>
      </c>
      <c r="F14" s="233"/>
    </row>
    <row r="15" spans="1:6" ht="15" customHeight="1" thickBot="1" x14ac:dyDescent="0.3">
      <c r="A15" s="226"/>
      <c r="B15" s="229" t="str">
        <f>IF(ISBLANK(Mprices!A21),"",Mprices!A21)</f>
        <v>W2718</v>
      </c>
      <c r="C15" s="230" t="str">
        <f>Mprices!B21</f>
        <v>Wall Cabinet</v>
      </c>
      <c r="D15" s="231">
        <f>IF(B15="","",INDEX(Mprices!C21:M21,1,GroupMindex))</f>
        <v>0</v>
      </c>
      <c r="E15" s="232" t="str">
        <f t="shared" si="0"/>
        <v>N/A</v>
      </c>
      <c r="F15" s="233"/>
    </row>
    <row r="16" spans="1:6" ht="15" customHeight="1" thickBot="1" x14ac:dyDescent="0.3">
      <c r="A16" s="226"/>
      <c r="B16" s="229" t="str">
        <f>IF(ISBLANK(Mprices!A22),"",Mprices!A22)</f>
        <v>W3018</v>
      </c>
      <c r="C16" s="230" t="str">
        <f>Mprices!B22</f>
        <v>Wall Cabinet</v>
      </c>
      <c r="D16" s="231">
        <f>IF(B16="","",INDEX(Mprices!C22:M22,1,GroupMindex))</f>
        <v>0</v>
      </c>
      <c r="E16" s="232" t="str">
        <f t="shared" si="0"/>
        <v>N/A</v>
      </c>
      <c r="F16" s="233"/>
    </row>
    <row r="17" spans="1:6" ht="15" customHeight="1" thickBot="1" x14ac:dyDescent="0.3">
      <c r="A17" s="226"/>
      <c r="B17" s="229" t="str">
        <f>IF(ISBLANK(Mprices!A23),"",Mprices!A23)</f>
        <v>W3318</v>
      </c>
      <c r="C17" s="230" t="str">
        <f>Mprices!B23</f>
        <v>Wall Cabinet</v>
      </c>
      <c r="D17" s="231">
        <f>IF(B17="","",INDEX(Mprices!C23:M23,1,GroupMindex))</f>
        <v>0</v>
      </c>
      <c r="E17" s="232" t="str">
        <f t="shared" si="0"/>
        <v>N/A</v>
      </c>
      <c r="F17" s="233"/>
    </row>
    <row r="18" spans="1:6" ht="15" customHeight="1" thickBot="1" x14ac:dyDescent="0.3">
      <c r="A18" s="226"/>
      <c r="B18" s="229" t="str">
        <f>IF(ISBLANK(Mprices!A24),"",Mprices!A24)</f>
        <v>W3618</v>
      </c>
      <c r="C18" s="230" t="str">
        <f>Mprices!B24</f>
        <v>Wall Cabinet</v>
      </c>
      <c r="D18" s="231">
        <f>IF(B18="","",INDEX(Mprices!C24:M24,1,GroupMindex))</f>
        <v>0</v>
      </c>
      <c r="E18" s="232" t="str">
        <f t="shared" si="0"/>
        <v>N/A</v>
      </c>
      <c r="F18" s="233"/>
    </row>
    <row r="19" spans="1:6" ht="15" customHeight="1" thickBot="1" x14ac:dyDescent="0.3">
      <c r="A19" s="226"/>
      <c r="B19" s="229" t="str">
        <f>IF(ISBLANK(Mprices!A25),"",Mprices!A25)</f>
        <v>W3618-24</v>
      </c>
      <c r="C19" s="230" t="str">
        <f>Mprices!B25</f>
        <v>Wall Cabinet</v>
      </c>
      <c r="D19" s="231">
        <f>IF(B19="","",INDEX(Mprices!C25:M25,1,GroupMindex))</f>
        <v>0</v>
      </c>
      <c r="E19" s="232" t="str">
        <f t="shared" si="0"/>
        <v>N/A</v>
      </c>
      <c r="F19" s="233"/>
    </row>
    <row r="20" spans="1:6" ht="15" customHeight="1" thickBot="1" x14ac:dyDescent="0.3">
      <c r="A20" s="226"/>
      <c r="B20" s="229" t="str">
        <f>IF(ISBLANK(Mprices!A26),"",Mprices!A26)</f>
        <v>CW2418</v>
      </c>
      <c r="C20" s="230" t="str">
        <f>Mprices!B26</f>
        <v>Corner Wall Cabinet</v>
      </c>
      <c r="D20" s="231">
        <f>IF(B20="","",INDEX(Mprices!C26:M26,1,GroupMindex))</f>
        <v>0</v>
      </c>
      <c r="E20" s="232" t="str">
        <f t="shared" si="0"/>
        <v>N/A</v>
      </c>
      <c r="F20" s="233"/>
    </row>
    <row r="21" spans="1:6" ht="15" customHeight="1" thickBot="1" x14ac:dyDescent="0.3">
      <c r="A21" s="226"/>
      <c r="B21" s="229" t="str">
        <f>IF(ISBLANK(Mprices!A27),"",Mprices!A27)</f>
        <v>CW2718-15</v>
      </c>
      <c r="C21" s="230" t="str">
        <f>Mprices!B27</f>
        <v>Corner Wall Cabinet</v>
      </c>
      <c r="D21" s="231">
        <f>IF(B21="","",INDEX(Mprices!C27:M27,1,GroupMindex))</f>
        <v>0</v>
      </c>
      <c r="E21" s="232" t="str">
        <f t="shared" si="0"/>
        <v>N/A</v>
      </c>
      <c r="F21" s="233"/>
    </row>
    <row r="22" spans="1:6" ht="15" customHeight="1" thickBot="1" x14ac:dyDescent="0.3">
      <c r="A22" s="226"/>
      <c r="B22" s="229" t="str">
        <f>IF(ISBLANK(Mprices!A28),"",Mprices!A28)</f>
        <v/>
      </c>
      <c r="C22" s="230" t="str">
        <f>Mprices!B28</f>
        <v>24" Wall Heights</v>
      </c>
      <c r="D22" s="231" t="str">
        <f>IF(B22="","",INDEX(Mprices!C28:M28,1,GroupMindex))</f>
        <v/>
      </c>
      <c r="E22" s="232" t="str">
        <f t="shared" si="0"/>
        <v/>
      </c>
      <c r="F22" s="233"/>
    </row>
    <row r="23" spans="1:6" ht="15" customHeight="1" thickBot="1" x14ac:dyDescent="0.3">
      <c r="A23" s="226"/>
      <c r="B23" s="229" t="str">
        <f>IF(ISBLANK(Mprices!A29),"",Mprices!A29)</f>
        <v>W3024</v>
      </c>
      <c r="C23" s="230" t="str">
        <f>Mprices!B29</f>
        <v>Wall Cabinet</v>
      </c>
      <c r="D23" s="231">
        <f>IF(B23="","",INDEX(Mprices!C29:M29,1,GroupMindex))</f>
        <v>0</v>
      </c>
      <c r="E23" s="232" t="str">
        <f t="shared" si="0"/>
        <v>N/A</v>
      </c>
      <c r="F23" s="233"/>
    </row>
    <row r="24" spans="1:6" ht="15" customHeight="1" thickBot="1" x14ac:dyDescent="0.3">
      <c r="A24" s="226"/>
      <c r="B24" s="229" t="str">
        <f>IF(ISBLANK(Mprices!A30),"",Mprices!A30)</f>
        <v>W3624</v>
      </c>
      <c r="C24" s="230" t="str">
        <f>Mprices!B30</f>
        <v>Wall Cabinet</v>
      </c>
      <c r="D24" s="231">
        <f>IF(B24="","",INDEX(Mprices!C30:M30,1,GroupMindex))</f>
        <v>0</v>
      </c>
      <c r="E24" s="232" t="str">
        <f t="shared" si="0"/>
        <v>N/A</v>
      </c>
      <c r="F24" s="233"/>
    </row>
    <row r="25" spans="1:6" ht="15" customHeight="1" thickBot="1" x14ac:dyDescent="0.3">
      <c r="A25" s="226"/>
      <c r="B25" s="229" t="str">
        <f>IF(ISBLANK(Mprices!A31),"",Mprices!A31)</f>
        <v>W3624-24</v>
      </c>
      <c r="C25" s="230" t="str">
        <f>Mprices!B31</f>
        <v>Wall Cabinet</v>
      </c>
      <c r="D25" s="231">
        <f>IF(B25="","",INDEX(Mprices!C31:M31,1,GroupMindex))</f>
        <v>0</v>
      </c>
      <c r="E25" s="232" t="str">
        <f t="shared" si="0"/>
        <v>N/A</v>
      </c>
      <c r="F25" s="233"/>
    </row>
    <row r="26" spans="1:6" ht="15" customHeight="1" thickBot="1" x14ac:dyDescent="0.3">
      <c r="A26" s="226"/>
      <c r="B26" s="229" t="str">
        <f>IF(ISBLANK(Mprices!A32),"",Mprices!A32)</f>
        <v/>
      </c>
      <c r="C26" s="230" t="str">
        <f>Mprices!B32</f>
        <v>30" Wall</v>
      </c>
      <c r="D26" s="231" t="str">
        <f>IF(B26="","",INDEX(Mprices!C32:M32,1,GroupMindex))</f>
        <v/>
      </c>
      <c r="E26" s="232" t="str">
        <f t="shared" si="0"/>
        <v/>
      </c>
      <c r="F26" s="233"/>
    </row>
    <row r="27" spans="1:6" ht="15" customHeight="1" thickBot="1" x14ac:dyDescent="0.3">
      <c r="A27" s="226"/>
      <c r="B27" s="229" t="str">
        <f>IF(ISBLANK(Mprices!A33),"",Mprices!A33)</f>
        <v>W930</v>
      </c>
      <c r="C27" s="230" t="str">
        <f>Mprices!B33</f>
        <v>Wall Cabinet</v>
      </c>
      <c r="D27" s="231">
        <f>IF(B27="","",INDEX(Mprices!C33:M33,1,GroupMindex))</f>
        <v>0</v>
      </c>
      <c r="E27" s="232" t="str">
        <f t="shared" si="0"/>
        <v>N/A</v>
      </c>
      <c r="F27" s="233"/>
    </row>
    <row r="28" spans="1:6" ht="15" customHeight="1" thickBot="1" x14ac:dyDescent="0.3">
      <c r="A28" s="226"/>
      <c r="B28" s="229" t="str">
        <f>IF(ISBLANK(Mprices!A34),"",Mprices!A34)</f>
        <v>W1230</v>
      </c>
      <c r="C28" s="230" t="str">
        <f>Mprices!B34</f>
        <v>Wall Cabinet</v>
      </c>
      <c r="D28" s="231">
        <f>IF(B28="","",INDEX(Mprices!C34:M34,1,GroupMindex))</f>
        <v>0</v>
      </c>
      <c r="E28" s="232" t="str">
        <f t="shared" si="0"/>
        <v>N/A</v>
      </c>
      <c r="F28" s="233"/>
    </row>
    <row r="29" spans="1:6" ht="15" customHeight="1" thickBot="1" x14ac:dyDescent="0.3">
      <c r="A29" s="226"/>
      <c r="B29" s="229" t="str">
        <f>IF(ISBLANK(Mprices!A35),"",Mprices!A35)</f>
        <v>W1530</v>
      </c>
      <c r="C29" s="230" t="str">
        <f>Mprices!B35</f>
        <v>Wall Cabinet</v>
      </c>
      <c r="D29" s="231">
        <f>IF(B29="","",INDEX(Mprices!C35:M35,1,GroupMindex))</f>
        <v>0</v>
      </c>
      <c r="E29" s="232" t="str">
        <f t="shared" si="0"/>
        <v>N/A</v>
      </c>
      <c r="F29" s="233"/>
    </row>
    <row r="30" spans="1:6" ht="15" customHeight="1" thickBot="1" x14ac:dyDescent="0.3">
      <c r="A30" s="226"/>
      <c r="B30" s="229" t="str">
        <f>IF(ISBLANK(Mprices!A36),"",Mprices!A36)</f>
        <v>W1830</v>
      </c>
      <c r="C30" s="230" t="str">
        <f>Mprices!B36</f>
        <v>Wall Cabinet</v>
      </c>
      <c r="D30" s="231">
        <f>IF(B30="","",INDEX(Mprices!C36:M36,1,GroupMindex))</f>
        <v>0</v>
      </c>
      <c r="E30" s="232" t="str">
        <f t="shared" si="0"/>
        <v>N/A</v>
      </c>
      <c r="F30" s="233"/>
    </row>
    <row r="31" spans="1:6" ht="15" customHeight="1" thickBot="1" x14ac:dyDescent="0.3">
      <c r="A31" s="226"/>
      <c r="B31" s="229" t="str">
        <f>IF(ISBLANK(Mprices!A37),"",Mprices!A37)</f>
        <v>W2130</v>
      </c>
      <c r="C31" s="230" t="str">
        <f>Mprices!B37</f>
        <v>Wall Cabinet</v>
      </c>
      <c r="D31" s="231">
        <f>IF(B31="","",INDEX(Mprices!C37:M37,1,GroupMindex))</f>
        <v>0</v>
      </c>
      <c r="E31" s="232" t="str">
        <f t="shared" si="0"/>
        <v>N/A</v>
      </c>
      <c r="F31" s="233"/>
    </row>
    <row r="32" spans="1:6" ht="15" customHeight="1" thickBot="1" x14ac:dyDescent="0.3">
      <c r="A32" s="226"/>
      <c r="B32" s="229" t="str">
        <f>IF(ISBLANK(Mprices!A38),"",Mprices!A38)</f>
        <v>W2430-2</v>
      </c>
      <c r="C32" s="230" t="str">
        <f>Mprices!B38</f>
        <v>Wall Cabinet</v>
      </c>
      <c r="D32" s="231">
        <f>IF(B32="","",INDEX(Mprices!C38:M38,1,GroupMindex))</f>
        <v>0</v>
      </c>
      <c r="E32" s="232" t="str">
        <f t="shared" si="0"/>
        <v>N/A</v>
      </c>
      <c r="F32" s="233"/>
    </row>
    <row r="33" spans="1:6" ht="15" customHeight="1" thickBot="1" x14ac:dyDescent="0.3">
      <c r="A33" s="226"/>
      <c r="B33" s="229" t="str">
        <f>IF(ISBLANK(Mprices!A39),"",Mprices!A39)</f>
        <v>W2730</v>
      </c>
      <c r="C33" s="230" t="str">
        <f>Mprices!B39</f>
        <v>Wall Cabinet</v>
      </c>
      <c r="D33" s="231">
        <f>IF(B33="","",INDEX(Mprices!C39:M39,1,GroupMindex))</f>
        <v>0</v>
      </c>
      <c r="E33" s="232" t="str">
        <f t="shared" si="0"/>
        <v>N/A</v>
      </c>
      <c r="F33" s="233"/>
    </row>
    <row r="34" spans="1:6" ht="15" customHeight="1" thickBot="1" x14ac:dyDescent="0.3">
      <c r="A34" s="226"/>
      <c r="B34" s="229" t="str">
        <f>IF(ISBLANK(Mprices!A40),"",Mprices!A40)</f>
        <v>W3030</v>
      </c>
      <c r="C34" s="230" t="str">
        <f>Mprices!B40</f>
        <v>Wall Cabinet</v>
      </c>
      <c r="D34" s="231">
        <f>IF(B34="","",INDEX(Mprices!C40:M40,1,GroupMindex))</f>
        <v>0</v>
      </c>
      <c r="E34" s="232" t="str">
        <f t="shared" si="0"/>
        <v>N/A</v>
      </c>
      <c r="F34" s="233"/>
    </row>
    <row r="35" spans="1:6" ht="15" customHeight="1" thickBot="1" x14ac:dyDescent="0.3">
      <c r="A35" s="226"/>
      <c r="B35" s="229" t="str">
        <f>IF(ISBLANK(Mprices!A41),"",Mprices!A41)</f>
        <v>W3330</v>
      </c>
      <c r="C35" s="230" t="str">
        <f>Mprices!B41</f>
        <v>Wall Cabinet</v>
      </c>
      <c r="D35" s="231">
        <f>IF(B35="","",INDEX(Mprices!C41:M41,1,GroupMindex))</f>
        <v>0</v>
      </c>
      <c r="E35" s="232" t="str">
        <f t="shared" si="0"/>
        <v>N/A</v>
      </c>
      <c r="F35" s="233"/>
    </row>
    <row r="36" spans="1:6" ht="15" customHeight="1" thickBot="1" x14ac:dyDescent="0.3">
      <c r="A36" s="226"/>
      <c r="B36" s="229" t="str">
        <f>IF(ISBLANK(Mprices!A42),"",Mprices!A42)</f>
        <v>W3630</v>
      </c>
      <c r="C36" s="230" t="str">
        <f>Mprices!B42</f>
        <v>Wall Cabinet</v>
      </c>
      <c r="D36" s="231">
        <f>IF(B36="","",INDEX(Mprices!C42:M42,1,GroupMindex))</f>
        <v>0</v>
      </c>
      <c r="E36" s="232" t="str">
        <f t="shared" si="0"/>
        <v>N/A</v>
      </c>
      <c r="F36" s="233"/>
    </row>
    <row r="37" spans="1:6" ht="15" customHeight="1" thickBot="1" x14ac:dyDescent="0.3">
      <c r="A37" s="226"/>
      <c r="B37" s="229" t="str">
        <f>IF(ISBLANK(Mprices!A43),"",Mprices!A43)</f>
        <v>BW3030</v>
      </c>
      <c r="C37" s="230" t="str">
        <f>Mprices!B43</f>
        <v>Blind Wall Cabinet</v>
      </c>
      <c r="D37" s="231">
        <f>IF(B37="","",INDEX(Mprices!C43:M43,1,GroupMindex))</f>
        <v>0</v>
      </c>
      <c r="E37" s="232" t="str">
        <f t="shared" si="0"/>
        <v>N/A</v>
      </c>
      <c r="F37" s="233"/>
    </row>
    <row r="38" spans="1:6" ht="15" customHeight="1" thickBot="1" x14ac:dyDescent="0.3">
      <c r="A38" s="226"/>
      <c r="B38" s="229" t="str">
        <f>IF(ISBLANK(Mprices!A44),"",Mprices!A44)</f>
        <v>BW3630</v>
      </c>
      <c r="C38" s="230" t="str">
        <f>Mprices!B44</f>
        <v>Blind Wall Cabinet</v>
      </c>
      <c r="D38" s="231">
        <f>IF(B38="","",INDEX(Mprices!C44:M44,1,GroupMindex))</f>
        <v>0</v>
      </c>
      <c r="E38" s="232" t="str">
        <f t="shared" si="0"/>
        <v>N/A</v>
      </c>
      <c r="F38" s="233"/>
    </row>
    <row r="39" spans="1:6" ht="15" customHeight="1" thickBot="1" x14ac:dyDescent="0.3">
      <c r="A39" s="226"/>
      <c r="B39" s="229" t="str">
        <f>IF(ISBLANK(Mprices!A45),"",Mprices!A45)</f>
        <v>CW2430</v>
      </c>
      <c r="C39" s="230" t="str">
        <f>Mprices!B45</f>
        <v>Corner Wall Cabinet</v>
      </c>
      <c r="D39" s="231">
        <f>IF(B39="","",INDEX(Mprices!C45:M45,1,GroupMindex))</f>
        <v>0</v>
      </c>
      <c r="E39" s="232" t="str">
        <f t="shared" si="0"/>
        <v>N/A</v>
      </c>
      <c r="F39" s="233"/>
    </row>
    <row r="40" spans="1:6" ht="15" customHeight="1" thickBot="1" x14ac:dyDescent="0.3">
      <c r="A40" s="226"/>
      <c r="B40" s="229" t="str">
        <f>IF(ISBLANK(Mprices!A46),"",Mprices!A46)</f>
        <v/>
      </c>
      <c r="C40" s="230" t="str">
        <f>Mprices!B46</f>
        <v>36" Wall</v>
      </c>
      <c r="D40" s="231" t="str">
        <f>IF(B40="","",INDEX(Mprices!C46:M46,1,GroupMindex))</f>
        <v/>
      </c>
      <c r="E40" s="232" t="str">
        <f t="shared" si="0"/>
        <v/>
      </c>
      <c r="F40" s="233"/>
    </row>
    <row r="41" spans="1:6" ht="15" customHeight="1" thickBot="1" x14ac:dyDescent="0.3">
      <c r="A41" s="226"/>
      <c r="B41" s="229" t="str">
        <f>IF(ISBLANK(Mprices!A47),"",Mprices!A47)</f>
        <v>W936</v>
      </c>
      <c r="C41" s="230" t="str">
        <f>Mprices!B47</f>
        <v>Wall Cabinet</v>
      </c>
      <c r="D41" s="231">
        <f>IF(B41="","",INDEX(Mprices!C47:M47,1,GroupMindex))</f>
        <v>0</v>
      </c>
      <c r="E41" s="232" t="str">
        <f t="shared" si="0"/>
        <v>N/A</v>
      </c>
      <c r="F41" s="233"/>
    </row>
    <row r="42" spans="1:6" ht="15" customHeight="1" thickBot="1" x14ac:dyDescent="0.3">
      <c r="A42" s="226"/>
      <c r="B42" s="229" t="str">
        <f>IF(ISBLANK(Mprices!A48),"",Mprices!A48)</f>
        <v>W1236</v>
      </c>
      <c r="C42" s="230" t="str">
        <f>Mprices!B48</f>
        <v>Wall Cabinet</v>
      </c>
      <c r="D42" s="231">
        <f>IF(B42="","",INDEX(Mprices!C48:M48,1,GroupMindex))</f>
        <v>0</v>
      </c>
      <c r="E42" s="232" t="str">
        <f t="shared" si="0"/>
        <v>N/A</v>
      </c>
      <c r="F42" s="233"/>
    </row>
    <row r="43" spans="1:6" ht="15" customHeight="1" thickBot="1" x14ac:dyDescent="0.3">
      <c r="A43" s="226"/>
      <c r="B43" s="229" t="str">
        <f>IF(ISBLANK(Mprices!A49),"",Mprices!A49)</f>
        <v>W1536</v>
      </c>
      <c r="C43" s="230" t="str">
        <f>Mprices!B49</f>
        <v>Wall Cabinet</v>
      </c>
      <c r="D43" s="231">
        <f>IF(B43="","",INDEX(Mprices!C49:M49,1,GroupMindex))</f>
        <v>0</v>
      </c>
      <c r="E43" s="232" t="str">
        <f t="shared" si="0"/>
        <v>N/A</v>
      </c>
      <c r="F43" s="233"/>
    </row>
    <row r="44" spans="1:6" ht="15" customHeight="1" thickBot="1" x14ac:dyDescent="0.3">
      <c r="A44" s="226"/>
      <c r="B44" s="229" t="str">
        <f>IF(ISBLANK(Mprices!A50),"",Mprices!A50)</f>
        <v>W1836</v>
      </c>
      <c r="C44" s="230" t="str">
        <f>Mprices!B50</f>
        <v>Wall Cabinet</v>
      </c>
      <c r="D44" s="231">
        <f>IF(B44="","",INDEX(Mprices!C50:M50,1,GroupMindex))</f>
        <v>0</v>
      </c>
      <c r="E44" s="232" t="str">
        <f t="shared" si="0"/>
        <v>N/A</v>
      </c>
      <c r="F44" s="233"/>
    </row>
    <row r="45" spans="1:6" ht="15" customHeight="1" thickBot="1" x14ac:dyDescent="0.3">
      <c r="A45" s="226"/>
      <c r="B45" s="229" t="str">
        <f>IF(ISBLANK(Mprices!A51),"",Mprices!A51)</f>
        <v>W2136</v>
      </c>
      <c r="C45" s="230" t="str">
        <f>Mprices!B51</f>
        <v>Wall Cabinet</v>
      </c>
      <c r="D45" s="231">
        <f>IF(B45="","",INDEX(Mprices!C51:M51,1,GroupMindex))</f>
        <v>0</v>
      </c>
      <c r="E45" s="232" t="str">
        <f t="shared" si="0"/>
        <v>N/A</v>
      </c>
      <c r="F45" s="233"/>
    </row>
    <row r="46" spans="1:6" ht="15" customHeight="1" thickBot="1" x14ac:dyDescent="0.3">
      <c r="A46" s="226"/>
      <c r="B46" s="229" t="str">
        <f>IF(ISBLANK(Mprices!A52),"",Mprices!A52)</f>
        <v>W2436-2</v>
      </c>
      <c r="C46" s="230" t="str">
        <f>Mprices!B52</f>
        <v>Wall Cabinet</v>
      </c>
      <c r="D46" s="231">
        <f>IF(B46="","",INDEX(Mprices!C52:M52,1,GroupMindex))</f>
        <v>0</v>
      </c>
      <c r="E46" s="232" t="str">
        <f t="shared" si="0"/>
        <v>N/A</v>
      </c>
      <c r="F46" s="233"/>
    </row>
    <row r="47" spans="1:6" ht="15" customHeight="1" thickBot="1" x14ac:dyDescent="0.3">
      <c r="A47" s="226"/>
      <c r="B47" s="229" t="str">
        <f>IF(ISBLANK(Mprices!A53),"",Mprices!A53)</f>
        <v>W2736</v>
      </c>
      <c r="C47" s="230" t="str">
        <f>Mprices!B53</f>
        <v>Wall Cabinet</v>
      </c>
      <c r="D47" s="231">
        <f>IF(B47="","",INDEX(Mprices!C53:M53,1,GroupMindex))</f>
        <v>0</v>
      </c>
      <c r="E47" s="232" t="str">
        <f t="shared" si="0"/>
        <v>N/A</v>
      </c>
      <c r="F47" s="233"/>
    </row>
    <row r="48" spans="1:6" ht="15" customHeight="1" thickBot="1" x14ac:dyDescent="0.3">
      <c r="A48" s="226"/>
      <c r="B48" s="229" t="str">
        <f>IF(ISBLANK(Mprices!A54),"",Mprices!A54)</f>
        <v>W3036</v>
      </c>
      <c r="C48" s="230" t="str">
        <f>Mprices!B54</f>
        <v>Wall Cabinet</v>
      </c>
      <c r="D48" s="231">
        <f>IF(B48="","",INDEX(Mprices!C54:M54,1,GroupMindex))</f>
        <v>0</v>
      </c>
      <c r="E48" s="232" t="str">
        <f t="shared" si="0"/>
        <v>N/A</v>
      </c>
      <c r="F48" s="233"/>
    </row>
    <row r="49" spans="1:6" ht="15" customHeight="1" thickBot="1" x14ac:dyDescent="0.3">
      <c r="A49" s="226"/>
      <c r="B49" s="229" t="str">
        <f>IF(ISBLANK(Mprices!A55),"",Mprices!A55)</f>
        <v>W3336</v>
      </c>
      <c r="C49" s="230" t="str">
        <f>Mprices!B55</f>
        <v>Wall Cabinet</v>
      </c>
      <c r="D49" s="231">
        <f>IF(B49="","",INDEX(Mprices!C55:M55,1,GroupMindex))</f>
        <v>0</v>
      </c>
      <c r="E49" s="232" t="str">
        <f t="shared" si="0"/>
        <v>N/A</v>
      </c>
      <c r="F49" s="233"/>
    </row>
    <row r="50" spans="1:6" ht="15" customHeight="1" thickBot="1" x14ac:dyDescent="0.3">
      <c r="A50" s="226"/>
      <c r="B50" s="229" t="str">
        <f>IF(ISBLANK(Mprices!A56),"",Mprices!A56)</f>
        <v>W3636</v>
      </c>
      <c r="C50" s="230" t="str">
        <f>Mprices!B56</f>
        <v>Wall Cabinet</v>
      </c>
      <c r="D50" s="231">
        <f>IF(B50="","",INDEX(Mprices!C56:M56,1,GroupMindex))</f>
        <v>0</v>
      </c>
      <c r="E50" s="232" t="str">
        <f t="shared" si="0"/>
        <v>N/A</v>
      </c>
      <c r="F50" s="233"/>
    </row>
    <row r="51" spans="1:6" ht="15" customHeight="1" thickBot="1" x14ac:dyDescent="0.3">
      <c r="A51" s="226"/>
      <c r="B51" s="229" t="str">
        <f>IF(ISBLANK(Mprices!A57),"",Mprices!A57)</f>
        <v>BW3636</v>
      </c>
      <c r="C51" s="230" t="str">
        <f>Mprices!B57</f>
        <v>Blind Wall Cabinet</v>
      </c>
      <c r="D51" s="231">
        <f>IF(B51="","",INDEX(Mprices!C57:M57,1,GroupMindex))</f>
        <v>0</v>
      </c>
      <c r="E51" s="232" t="str">
        <f t="shared" si="0"/>
        <v>N/A</v>
      </c>
      <c r="F51" s="233"/>
    </row>
    <row r="52" spans="1:6" ht="15" customHeight="1" thickBot="1" x14ac:dyDescent="0.3">
      <c r="A52" s="226"/>
      <c r="B52" s="229" t="str">
        <f>IF(ISBLANK(Mprices!A58),"",Mprices!A58)</f>
        <v>CW2436</v>
      </c>
      <c r="C52" s="230" t="str">
        <f>Mprices!B58</f>
        <v>Corner Wall Cabinet</v>
      </c>
      <c r="D52" s="231">
        <f>IF(B52="","",INDEX(Mprices!C58:M58,1,GroupMindex))</f>
        <v>0</v>
      </c>
      <c r="E52" s="232" t="str">
        <f t="shared" si="0"/>
        <v>N/A</v>
      </c>
      <c r="F52" s="233"/>
    </row>
    <row r="53" spans="1:6" ht="15" customHeight="1" thickBot="1" x14ac:dyDescent="0.3">
      <c r="A53" s="226"/>
      <c r="B53" s="229" t="str">
        <f>IF(ISBLANK(Mprices!A59),"",Mprices!A59)</f>
        <v>CW2736</v>
      </c>
      <c r="C53" s="230" t="str">
        <f>Mprices!B59</f>
        <v>Corner Wall Cabinet</v>
      </c>
      <c r="D53" s="231">
        <f>IF(B53="","",INDEX(Mprices!C59:M59,1,GroupMindex))</f>
        <v>0</v>
      </c>
      <c r="E53" s="232" t="str">
        <f t="shared" si="0"/>
        <v>N/A</v>
      </c>
      <c r="F53" s="233"/>
    </row>
    <row r="54" spans="1:6" ht="15" customHeight="1" thickBot="1" x14ac:dyDescent="0.3">
      <c r="A54" s="226"/>
      <c r="B54" s="229" t="str">
        <f>IF(ISBLANK(Mprices!A60),"",Mprices!A60)</f>
        <v/>
      </c>
      <c r="C54" s="230" t="str">
        <f>Mprices!B60</f>
        <v>42" Wall</v>
      </c>
      <c r="D54" s="231" t="str">
        <f>IF(B54="","",INDEX(Mprices!C60:M60,1,GroupMindex))</f>
        <v/>
      </c>
      <c r="E54" s="232" t="str">
        <f t="shared" si="0"/>
        <v/>
      </c>
      <c r="F54" s="233"/>
    </row>
    <row r="55" spans="1:6" ht="15" customHeight="1" thickBot="1" x14ac:dyDescent="0.3">
      <c r="A55" s="226"/>
      <c r="B55" s="229" t="str">
        <f>IF(ISBLANK(Mprices!A61),"",Mprices!A61)</f>
        <v>W942</v>
      </c>
      <c r="C55" s="230" t="str">
        <f>Mprices!B61</f>
        <v>Wall Cabinet</v>
      </c>
      <c r="D55" s="231">
        <f>IF(B55="","",INDEX(Mprices!C61:M61,1,GroupMindex))</f>
        <v>0</v>
      </c>
      <c r="E55" s="232" t="str">
        <f t="shared" si="0"/>
        <v>N/A</v>
      </c>
      <c r="F55" s="233"/>
    </row>
    <row r="56" spans="1:6" ht="15" customHeight="1" thickBot="1" x14ac:dyDescent="0.3">
      <c r="A56" s="226"/>
      <c r="B56" s="229" t="str">
        <f>IF(ISBLANK(Mprices!A62),"",Mprices!A62)</f>
        <v>W1242</v>
      </c>
      <c r="C56" s="230" t="str">
        <f>Mprices!B62</f>
        <v>Wall Cabinet</v>
      </c>
      <c r="D56" s="231">
        <f>IF(B56="","",INDEX(Mprices!C62:M62,1,GroupMindex))</f>
        <v>0</v>
      </c>
      <c r="E56" s="232" t="str">
        <f t="shared" si="0"/>
        <v>N/A</v>
      </c>
      <c r="F56" s="233"/>
    </row>
    <row r="57" spans="1:6" ht="15" customHeight="1" thickBot="1" x14ac:dyDescent="0.3">
      <c r="A57" s="226"/>
      <c r="B57" s="229" t="str">
        <f>IF(ISBLANK(Mprices!A63),"",Mprices!A63)</f>
        <v>W1542</v>
      </c>
      <c r="C57" s="230" t="str">
        <f>Mprices!B63</f>
        <v>Wall Cabinet</v>
      </c>
      <c r="D57" s="231">
        <f>IF(B57="","",INDEX(Mprices!C63:M63,1,GroupMindex))</f>
        <v>0</v>
      </c>
      <c r="E57" s="232" t="str">
        <f t="shared" si="0"/>
        <v>N/A</v>
      </c>
      <c r="F57" s="233"/>
    </row>
    <row r="58" spans="1:6" ht="15" customHeight="1" thickBot="1" x14ac:dyDescent="0.3">
      <c r="A58" s="226"/>
      <c r="B58" s="229" t="str">
        <f>IF(ISBLANK(Mprices!A64),"",Mprices!A64)</f>
        <v>W1842</v>
      </c>
      <c r="C58" s="230" t="str">
        <f>Mprices!B64</f>
        <v>Wall Cabinet</v>
      </c>
      <c r="D58" s="231">
        <f>IF(B58="","",INDEX(Mprices!C64:M64,1,GroupMindex))</f>
        <v>0</v>
      </c>
      <c r="E58" s="232" t="str">
        <f t="shared" si="0"/>
        <v>N/A</v>
      </c>
      <c r="F58" s="233"/>
    </row>
    <row r="59" spans="1:6" ht="15" customHeight="1" thickBot="1" x14ac:dyDescent="0.3">
      <c r="A59" s="226"/>
      <c r="B59" s="229" t="str">
        <f>IF(ISBLANK(Mprices!A65),"",Mprices!A65)</f>
        <v>W2142</v>
      </c>
      <c r="C59" s="230" t="str">
        <f>Mprices!B65</f>
        <v>Wall Cabinet</v>
      </c>
      <c r="D59" s="231">
        <f>IF(B59="","",INDEX(Mprices!C65:M65,1,GroupMindex))</f>
        <v>0</v>
      </c>
      <c r="E59" s="232" t="str">
        <f t="shared" si="0"/>
        <v>N/A</v>
      </c>
      <c r="F59" s="233"/>
    </row>
    <row r="60" spans="1:6" ht="15" customHeight="1" thickBot="1" x14ac:dyDescent="0.3">
      <c r="A60" s="226"/>
      <c r="B60" s="229" t="str">
        <f>IF(ISBLANK(Mprices!A66),"",Mprices!A66)</f>
        <v>W2442</v>
      </c>
      <c r="C60" s="230" t="str">
        <f>Mprices!B66</f>
        <v>Wall Cabinet</v>
      </c>
      <c r="D60" s="231">
        <f>IF(B60="","",INDEX(Mprices!C66:M66,1,GroupMindex))</f>
        <v>0</v>
      </c>
      <c r="E60" s="232" t="str">
        <f t="shared" si="0"/>
        <v>N/A</v>
      </c>
      <c r="F60" s="233"/>
    </row>
    <row r="61" spans="1:6" ht="15" customHeight="1" thickBot="1" x14ac:dyDescent="0.3">
      <c r="A61" s="226"/>
      <c r="B61" s="229" t="str">
        <f>IF(ISBLANK(Mprices!A67),"",Mprices!A67)</f>
        <v>W2742</v>
      </c>
      <c r="C61" s="230" t="str">
        <f>Mprices!B67</f>
        <v>Wall Cabinet</v>
      </c>
      <c r="D61" s="231">
        <f>IF(B61="","",INDEX(Mprices!C67:M67,1,GroupMindex))</f>
        <v>0</v>
      </c>
      <c r="E61" s="232" t="str">
        <f t="shared" si="0"/>
        <v>N/A</v>
      </c>
      <c r="F61" s="233"/>
    </row>
    <row r="62" spans="1:6" ht="15" customHeight="1" thickBot="1" x14ac:dyDescent="0.3">
      <c r="A62" s="226"/>
      <c r="B62" s="229" t="str">
        <f>IF(ISBLANK(Mprices!A68),"",Mprices!A68)</f>
        <v>W3042</v>
      </c>
      <c r="C62" s="230" t="str">
        <f>Mprices!B68</f>
        <v>Wall Cabinet</v>
      </c>
      <c r="D62" s="231">
        <f>IF(B62="","",INDEX(Mprices!C68:M68,1,GroupMindex))</f>
        <v>0</v>
      </c>
      <c r="E62" s="232" t="str">
        <f t="shared" si="0"/>
        <v>N/A</v>
      </c>
      <c r="F62" s="233"/>
    </row>
    <row r="63" spans="1:6" ht="15" customHeight="1" thickBot="1" x14ac:dyDescent="0.3">
      <c r="A63" s="226"/>
      <c r="B63" s="229" t="str">
        <f>IF(ISBLANK(Mprices!A69),"",Mprices!A69)</f>
        <v>W3342</v>
      </c>
      <c r="C63" s="230" t="str">
        <f>Mprices!B69</f>
        <v>Wall Cabinet</v>
      </c>
      <c r="D63" s="231">
        <f>IF(B63="","",INDEX(Mprices!C69:M69,1,GroupMindex))</f>
        <v>0</v>
      </c>
      <c r="E63" s="232" t="str">
        <f t="shared" si="0"/>
        <v>N/A</v>
      </c>
      <c r="F63" s="233"/>
    </row>
    <row r="64" spans="1:6" ht="15" customHeight="1" thickBot="1" x14ac:dyDescent="0.3">
      <c r="A64" s="226"/>
      <c r="B64" s="229" t="str">
        <f>IF(ISBLANK(Mprices!A70),"",Mprices!A70)</f>
        <v>W3642</v>
      </c>
      <c r="C64" s="230" t="str">
        <f>Mprices!B70</f>
        <v>Wall Cabinet</v>
      </c>
      <c r="D64" s="231">
        <f>IF(B64="","",INDEX(Mprices!C70:M70,1,GroupMindex))</f>
        <v>0</v>
      </c>
      <c r="E64" s="232" t="str">
        <f t="shared" si="0"/>
        <v>N/A</v>
      </c>
      <c r="F64" s="233"/>
    </row>
    <row r="65" spans="1:6" ht="15" customHeight="1" thickBot="1" x14ac:dyDescent="0.3">
      <c r="A65" s="226"/>
      <c r="B65" s="229" t="str">
        <f>IF(ISBLANK(Mprices!A71),"",Mprices!A71)</f>
        <v>CW2442</v>
      </c>
      <c r="C65" s="230" t="str">
        <f>Mprices!B71</f>
        <v>Corner Wall Cabinet</v>
      </c>
      <c r="D65" s="231">
        <f>IF(B65="","",INDEX(Mprices!C71:M71,1,GroupMindex))</f>
        <v>0</v>
      </c>
      <c r="E65" s="232" t="str">
        <f t="shared" si="0"/>
        <v>N/A</v>
      </c>
      <c r="F65" s="233"/>
    </row>
    <row r="66" spans="1:6" ht="15" customHeight="1" thickBot="1" x14ac:dyDescent="0.3">
      <c r="A66" s="226"/>
      <c r="B66" s="229" t="str">
        <f>IF(ISBLANK(Mprices!A72),"",Mprices!A72)</f>
        <v>CW2742</v>
      </c>
      <c r="C66" s="230" t="str">
        <f>Mprices!B72</f>
        <v>Corner Wall Cabinet</v>
      </c>
      <c r="D66" s="231">
        <f>IF(B66="","",INDEX(Mprices!C72:M72,1,GroupMindex))</f>
        <v>0</v>
      </c>
      <c r="E66" s="232" t="str">
        <f t="shared" si="0"/>
        <v>N/A</v>
      </c>
      <c r="F66" s="233"/>
    </row>
    <row r="67" spans="1:6" ht="15" customHeight="1" thickBot="1" x14ac:dyDescent="0.3">
      <c r="A67" s="226"/>
      <c r="B67" s="229" t="str">
        <f>IF(ISBLANK(Mprices!A73),"",Mprices!A73)</f>
        <v/>
      </c>
      <c r="C67" s="230" t="str">
        <f>Mprices!B73</f>
        <v>Oven Cabinets</v>
      </c>
      <c r="D67" s="231" t="str">
        <f>IF(B67="","",INDEX(Mprices!C73:M73,1,GroupMindex))</f>
        <v/>
      </c>
      <c r="E67" s="232" t="str">
        <f t="shared" si="0"/>
        <v/>
      </c>
      <c r="F67" s="233"/>
    </row>
    <row r="68" spans="1:6" ht="15" customHeight="1" thickBot="1" x14ac:dyDescent="0.3">
      <c r="A68" s="226"/>
      <c r="B68" s="229" t="str">
        <f>IF(ISBLANK(Mprices!A74),"",Mprices!A74)</f>
        <v>OC3384S</v>
      </c>
      <c r="C68" s="230" t="str">
        <f>Mprices!B74</f>
        <v>Oven Cabinet</v>
      </c>
      <c r="D68" s="231">
        <f>IF(B68="","",INDEX(Mprices!C74:M74,1,GroupMindex))</f>
        <v>0</v>
      </c>
      <c r="E68" s="232" t="str">
        <f t="shared" si="0"/>
        <v>N/A</v>
      </c>
      <c r="F68" s="233"/>
    </row>
    <row r="69" spans="1:6" ht="15" customHeight="1" thickBot="1" x14ac:dyDescent="0.3">
      <c r="A69" s="226"/>
      <c r="B69" s="229" t="str">
        <f>IF(ISBLANK(Mprices!A75),"",Mprices!A75)</f>
        <v>OC3390S</v>
      </c>
      <c r="C69" s="230" t="str">
        <f>Mprices!B75</f>
        <v>Oven Cabinet</v>
      </c>
      <c r="D69" s="231">
        <f>IF(B69="","",INDEX(Mprices!C75:M75,1,GroupMindex))</f>
        <v>0</v>
      </c>
      <c r="E69" s="232" t="str">
        <f t="shared" ref="E69:E132" si="1">IF(B69="","",IF(D69=0,NotAvailable,A69*D69))</f>
        <v>N/A</v>
      </c>
      <c r="F69" s="233"/>
    </row>
    <row r="70" spans="1:6" ht="15" customHeight="1" thickBot="1" x14ac:dyDescent="0.3">
      <c r="A70" s="226"/>
      <c r="B70" s="229" t="str">
        <f>IF(ISBLANK(Mprices!A76),"",Mprices!A76)</f>
        <v>OC3396S</v>
      </c>
      <c r="C70" s="230" t="str">
        <f>Mprices!B76</f>
        <v>Oven Cabinet</v>
      </c>
      <c r="D70" s="231">
        <f>IF(B70="","",INDEX(Mprices!C76:M76,1,GroupMindex))</f>
        <v>0</v>
      </c>
      <c r="E70" s="232" t="str">
        <f t="shared" si="1"/>
        <v>N/A</v>
      </c>
      <c r="F70" s="233"/>
    </row>
    <row r="71" spans="1:6" ht="15" customHeight="1" thickBot="1" x14ac:dyDescent="0.3">
      <c r="A71" s="226"/>
      <c r="B71" s="229" t="str">
        <f>IF(ISBLANK(Mprices!A77),"",Mprices!A77)</f>
        <v>OCD337</v>
      </c>
      <c r="C71" s="230" t="str">
        <f>Mprices!B77</f>
        <v>Oven Cabinet</v>
      </c>
      <c r="D71" s="231">
        <f>IF(B71="","",INDEX(Mprices!C77:M77,1,GroupMindex))</f>
        <v>0</v>
      </c>
      <c r="E71" s="232" t="str">
        <f t="shared" si="1"/>
        <v>N/A</v>
      </c>
      <c r="F71" s="233"/>
    </row>
    <row r="72" spans="1:6" ht="15" customHeight="1" thickBot="1" x14ac:dyDescent="0.3">
      <c r="A72" s="226"/>
      <c r="B72" s="229" t="str">
        <f>IF(ISBLANK(Mprices!A78),"",Mprices!A78)</f>
        <v/>
      </c>
      <c r="C72" s="230" t="str">
        <f>Mprices!B78</f>
        <v>Pantries</v>
      </c>
      <c r="D72" s="231" t="str">
        <f>IF(B72="","",INDEX(Mprices!C78:M78,1,GroupMindex))</f>
        <v/>
      </c>
      <c r="E72" s="232" t="str">
        <f t="shared" si="1"/>
        <v/>
      </c>
      <c r="F72" s="233"/>
    </row>
    <row r="73" spans="1:6" ht="15" customHeight="1" thickBot="1" x14ac:dyDescent="0.3">
      <c r="A73" s="226"/>
      <c r="B73" s="229" t="str">
        <f>IF(ISBLANK(Mprices!A79),"",Mprices!A79)</f>
        <v>P1884</v>
      </c>
      <c r="C73" s="230" t="str">
        <f>Mprices!B79</f>
        <v>Pantry Cabinet</v>
      </c>
      <c r="D73" s="231">
        <f>IF(B73="","",INDEX(Mprices!C79:M79,1,GroupMindex))</f>
        <v>0</v>
      </c>
      <c r="E73" s="232" t="str">
        <f t="shared" si="1"/>
        <v>N/A</v>
      </c>
      <c r="F73" s="233"/>
    </row>
    <row r="74" spans="1:6" ht="15" customHeight="1" thickBot="1" x14ac:dyDescent="0.3">
      <c r="A74" s="226"/>
      <c r="B74" s="229" t="str">
        <f>IF(ISBLANK(Mprices!A80),"",Mprices!A80)</f>
        <v>P1890</v>
      </c>
      <c r="C74" s="230" t="str">
        <f>Mprices!B80</f>
        <v>Pantry Cabinet</v>
      </c>
      <c r="D74" s="231">
        <f>IF(B74="","",INDEX(Mprices!C80:M80,1,GroupMindex))</f>
        <v>0</v>
      </c>
      <c r="E74" s="232" t="str">
        <f t="shared" si="1"/>
        <v>N/A</v>
      </c>
      <c r="F74" s="233"/>
    </row>
    <row r="75" spans="1:6" ht="15" customHeight="1" thickBot="1" x14ac:dyDescent="0.3">
      <c r="A75" s="226"/>
      <c r="B75" s="229" t="str">
        <f>IF(ISBLANK(Mprices!A81),"",Mprices!A81)</f>
        <v>P1896</v>
      </c>
      <c r="C75" s="230" t="str">
        <f>Mprices!B81</f>
        <v>Pantry Cabinet</v>
      </c>
      <c r="D75" s="231">
        <f>IF(B75="","",INDEX(Mprices!C81:M81,1,GroupMindex))</f>
        <v>0</v>
      </c>
      <c r="E75" s="232" t="str">
        <f t="shared" si="1"/>
        <v>N/A</v>
      </c>
      <c r="F75" s="233"/>
    </row>
    <row r="76" spans="1:6" ht="15" customHeight="1" thickBot="1" x14ac:dyDescent="0.3">
      <c r="A76" s="226"/>
      <c r="B76" s="229" t="str">
        <f>IF(ISBLANK(Mprices!A82),"",Mprices!A82)</f>
        <v>P2484</v>
      </c>
      <c r="C76" s="230" t="str">
        <f>Mprices!B82</f>
        <v>Pantry Cabinet</v>
      </c>
      <c r="D76" s="231">
        <f>IF(B76="","",INDEX(Mprices!C82:M82,1,GroupMindex))</f>
        <v>0</v>
      </c>
      <c r="E76" s="232" t="str">
        <f t="shared" si="1"/>
        <v>N/A</v>
      </c>
      <c r="F76" s="233"/>
    </row>
    <row r="77" spans="1:6" ht="15" customHeight="1" thickBot="1" x14ac:dyDescent="0.3">
      <c r="A77" s="226"/>
      <c r="B77" s="229" t="str">
        <f>IF(ISBLANK(Mprices!A83),"",Mprices!A83)</f>
        <v>P2490</v>
      </c>
      <c r="C77" s="230" t="str">
        <f>Mprices!B83</f>
        <v>Pantry Cabinet</v>
      </c>
      <c r="D77" s="231">
        <f>IF(B77="","",INDEX(Mprices!C83:M83,1,GroupMindex))</f>
        <v>0</v>
      </c>
      <c r="E77" s="232" t="str">
        <f t="shared" si="1"/>
        <v>N/A</v>
      </c>
      <c r="F77" s="233"/>
    </row>
    <row r="78" spans="1:6" ht="15" customHeight="1" thickBot="1" x14ac:dyDescent="0.3">
      <c r="A78" s="226"/>
      <c r="B78" s="229" t="str">
        <f>IF(ISBLANK(Mprices!A84),"",Mprices!A84)</f>
        <v>P2496</v>
      </c>
      <c r="C78" s="230" t="str">
        <f>Mprices!B84</f>
        <v>Pantry Cabinet</v>
      </c>
      <c r="D78" s="231">
        <f>IF(B78="","",INDEX(Mprices!C84:M84,1,GroupMindex))</f>
        <v>0</v>
      </c>
      <c r="E78" s="232" t="str">
        <f t="shared" si="1"/>
        <v>N/A</v>
      </c>
      <c r="F78" s="233"/>
    </row>
    <row r="79" spans="1:6" ht="15" customHeight="1" thickBot="1" x14ac:dyDescent="0.3">
      <c r="A79" s="226"/>
      <c r="B79" s="229" t="str">
        <f>IF(ISBLANK(Mprices!A85),"",Mprices!A85)</f>
        <v/>
      </c>
      <c r="C79" s="230" t="str">
        <f>Mprices!B85</f>
        <v>Bases</v>
      </c>
      <c r="D79" s="231" t="str">
        <f>IF(B79="","",INDEX(Mprices!C85:M85,1,GroupMindex))</f>
        <v/>
      </c>
      <c r="E79" s="232" t="str">
        <f t="shared" si="1"/>
        <v/>
      </c>
      <c r="F79" s="233"/>
    </row>
    <row r="80" spans="1:6" ht="15" customHeight="1" thickBot="1" x14ac:dyDescent="0.3">
      <c r="A80" s="226"/>
      <c r="B80" s="229" t="str">
        <f>IF(ISBLANK(Mprices!A86),"",Mprices!A86)</f>
        <v>B9</v>
      </c>
      <c r="C80" s="230" t="str">
        <f>Mprices!B86</f>
        <v>Base Cabinet</v>
      </c>
      <c r="D80" s="231">
        <f>IF(B80="","",INDEX(Mprices!C86:M86,1,GroupMindex))</f>
        <v>0</v>
      </c>
      <c r="E80" s="232" t="str">
        <f t="shared" si="1"/>
        <v>N/A</v>
      </c>
      <c r="F80" s="233"/>
    </row>
    <row r="81" spans="1:6" ht="15" customHeight="1" thickBot="1" x14ac:dyDescent="0.3">
      <c r="A81" s="226"/>
      <c r="B81" s="229" t="str">
        <f>IF(ISBLANK(Mprices!A87),"",Mprices!A87)</f>
        <v>B12</v>
      </c>
      <c r="C81" s="230" t="str">
        <f>Mprices!B87</f>
        <v>Base Cabinet</v>
      </c>
      <c r="D81" s="231">
        <f>IF(B81="","",INDEX(Mprices!C87:M87,1,GroupMindex))</f>
        <v>0</v>
      </c>
      <c r="E81" s="232" t="str">
        <f t="shared" si="1"/>
        <v>N/A</v>
      </c>
      <c r="F81" s="233"/>
    </row>
    <row r="82" spans="1:6" ht="15" customHeight="1" thickBot="1" x14ac:dyDescent="0.3">
      <c r="A82" s="226"/>
      <c r="B82" s="229" t="str">
        <f>IF(ISBLANK(Mprices!A88),"",Mprices!A88)</f>
        <v>B15</v>
      </c>
      <c r="C82" s="230" t="str">
        <f>Mprices!B88</f>
        <v>Base Cabinet</v>
      </c>
      <c r="D82" s="231">
        <f>IF(B82="","",INDEX(Mprices!C88:M88,1,GroupMindex))</f>
        <v>0</v>
      </c>
      <c r="E82" s="232" t="str">
        <f t="shared" si="1"/>
        <v>N/A</v>
      </c>
      <c r="F82" s="233"/>
    </row>
    <row r="83" spans="1:6" ht="15" customHeight="1" thickBot="1" x14ac:dyDescent="0.3">
      <c r="A83" s="226"/>
      <c r="B83" s="229" t="str">
        <f>IF(ISBLANK(Mprices!A89),"",Mprices!A89)</f>
        <v>B18</v>
      </c>
      <c r="C83" s="230" t="str">
        <f>Mprices!B89</f>
        <v>Base Cabinet</v>
      </c>
      <c r="D83" s="231">
        <f>IF(B83="","",INDEX(Mprices!C89:M89,1,GroupMindex))</f>
        <v>0</v>
      </c>
      <c r="E83" s="232" t="str">
        <f t="shared" si="1"/>
        <v>N/A</v>
      </c>
      <c r="F83" s="233"/>
    </row>
    <row r="84" spans="1:6" ht="15" customHeight="1" thickBot="1" x14ac:dyDescent="0.3">
      <c r="A84" s="226"/>
      <c r="B84" s="229" t="str">
        <f>IF(ISBLANK(Mprices!A90),"",Mprices!A90)</f>
        <v>B21</v>
      </c>
      <c r="C84" s="230" t="str">
        <f>Mprices!B90</f>
        <v>Base Cabinet</v>
      </c>
      <c r="D84" s="231">
        <f>IF(B84="","",INDEX(Mprices!C90:M90,1,GroupMindex))</f>
        <v>0</v>
      </c>
      <c r="E84" s="232" t="str">
        <f t="shared" si="1"/>
        <v>N/A</v>
      </c>
      <c r="F84" s="233"/>
    </row>
    <row r="85" spans="1:6" ht="15" customHeight="1" thickBot="1" x14ac:dyDescent="0.3">
      <c r="A85" s="226"/>
      <c r="B85" s="229" t="str">
        <f>IF(ISBLANK(Mprices!A91),"",Mprices!A91)</f>
        <v>B24</v>
      </c>
      <c r="C85" s="230" t="str">
        <f>Mprices!B91</f>
        <v>Base Cabinet</v>
      </c>
      <c r="D85" s="231">
        <f>IF(B85="","",INDEX(Mprices!C91:M91,1,GroupMindex))</f>
        <v>0</v>
      </c>
      <c r="E85" s="232" t="str">
        <f t="shared" si="1"/>
        <v>N/A</v>
      </c>
      <c r="F85" s="233"/>
    </row>
    <row r="86" spans="1:6" ht="15" customHeight="1" thickBot="1" x14ac:dyDescent="0.3">
      <c r="A86" s="226"/>
      <c r="B86" s="229" t="str">
        <f>IF(ISBLANK(Mprices!A92),"",Mprices!A92)</f>
        <v>B24 - Full Height Door</v>
      </c>
      <c r="C86" s="230" t="str">
        <f>Mprices!B92</f>
        <v>Base Cabinet</v>
      </c>
      <c r="D86" s="231">
        <f>IF(B86="","",INDEX(Mprices!C92:M92,1,GroupMindex))</f>
        <v>0</v>
      </c>
      <c r="E86" s="232" t="str">
        <f t="shared" si="1"/>
        <v>N/A</v>
      </c>
      <c r="F86" s="233"/>
    </row>
    <row r="87" spans="1:6" ht="15" customHeight="1" thickBot="1" x14ac:dyDescent="0.3">
      <c r="A87" s="226"/>
      <c r="B87" s="229" t="str">
        <f>IF(ISBLANK(Mprices!A93),"",Mprices!A93)</f>
        <v>B27</v>
      </c>
      <c r="C87" s="230" t="str">
        <f>Mprices!B93</f>
        <v>Base Cabinet</v>
      </c>
      <c r="D87" s="231">
        <f>IF(B87="","",INDEX(Mprices!C93:M93,1,GroupMindex))</f>
        <v>0</v>
      </c>
      <c r="E87" s="232" t="str">
        <f t="shared" si="1"/>
        <v>N/A</v>
      </c>
      <c r="F87" s="233"/>
    </row>
    <row r="88" spans="1:6" ht="15" customHeight="1" thickBot="1" x14ac:dyDescent="0.3">
      <c r="A88" s="226"/>
      <c r="B88" s="229" t="str">
        <f>IF(ISBLANK(Mprices!A94),"",Mprices!A94)</f>
        <v>B30</v>
      </c>
      <c r="C88" s="230" t="str">
        <f>Mprices!B94</f>
        <v>Base Cabinet</v>
      </c>
      <c r="D88" s="231">
        <f>IF(B88="","",INDEX(Mprices!C94:M94,1,GroupMindex))</f>
        <v>0</v>
      </c>
      <c r="E88" s="232" t="str">
        <f t="shared" si="1"/>
        <v>N/A</v>
      </c>
      <c r="F88" s="233"/>
    </row>
    <row r="89" spans="1:6" ht="15" customHeight="1" thickBot="1" x14ac:dyDescent="0.3">
      <c r="A89" s="226"/>
      <c r="B89" s="229" t="str">
        <f>IF(ISBLANK(Mprices!A95),"",Mprices!A95)</f>
        <v>B33</v>
      </c>
      <c r="C89" s="230" t="str">
        <f>Mprices!B95</f>
        <v>Base Cabinet</v>
      </c>
      <c r="D89" s="231">
        <f>IF(B89="","",INDEX(Mprices!C95:M95,1,GroupMindex))</f>
        <v>0</v>
      </c>
      <c r="E89" s="232" t="str">
        <f t="shared" si="1"/>
        <v>N/A</v>
      </c>
      <c r="F89" s="233"/>
    </row>
    <row r="90" spans="1:6" ht="15" customHeight="1" thickBot="1" x14ac:dyDescent="0.3">
      <c r="A90" s="226"/>
      <c r="B90" s="229" t="str">
        <f>IF(ISBLANK(Mprices!A96),"",Mprices!A96)</f>
        <v>B36</v>
      </c>
      <c r="C90" s="230" t="str">
        <f>Mprices!B96</f>
        <v>Base Cabinet</v>
      </c>
      <c r="D90" s="231">
        <f>IF(B90="","",INDEX(Mprices!C96:M96,1,GroupMindex))</f>
        <v>0</v>
      </c>
      <c r="E90" s="232" t="str">
        <f t="shared" si="1"/>
        <v>N/A</v>
      </c>
      <c r="F90" s="233"/>
    </row>
    <row r="91" spans="1:6" ht="15" customHeight="1" thickBot="1" x14ac:dyDescent="0.3">
      <c r="A91" s="226"/>
      <c r="B91" s="229" t="str">
        <f>IF(ISBLANK(Mprices!A97),"",Mprices!A97)</f>
        <v>B42</v>
      </c>
      <c r="C91" s="230" t="str">
        <f>Mprices!B97</f>
        <v>Base Cabinet</v>
      </c>
      <c r="D91" s="231">
        <f>IF(B91="","",INDEX(Mprices!C97:M97,1,GroupMindex))</f>
        <v>0</v>
      </c>
      <c r="E91" s="232" t="str">
        <f t="shared" si="1"/>
        <v>N/A</v>
      </c>
      <c r="F91" s="233"/>
    </row>
    <row r="92" spans="1:6" ht="15" customHeight="1" thickBot="1" x14ac:dyDescent="0.3">
      <c r="A92" s="226"/>
      <c r="B92" s="229" t="str">
        <f>IF(ISBLANK(Mprices!A98),"",Mprices!A98)</f>
        <v/>
      </c>
      <c r="C92" s="230" t="str">
        <f>Mprices!B98</f>
        <v>Roll-Out Trays</v>
      </c>
      <c r="D92" s="231" t="str">
        <f>IF(B92="","",INDEX(Mprices!C98:M98,1,GroupMindex))</f>
        <v/>
      </c>
      <c r="E92" s="232" t="str">
        <f t="shared" si="1"/>
        <v/>
      </c>
      <c r="F92" s="233"/>
    </row>
    <row r="93" spans="1:6" ht="15" customHeight="1" thickBot="1" x14ac:dyDescent="0.3">
      <c r="A93" s="226"/>
      <c r="B93" s="229" t="str">
        <f>IF(ISBLANK(Mprices!A99),"",Mprices!A99)</f>
        <v>B15 ROT</v>
      </c>
      <c r="C93" s="230" t="str">
        <f>Mprices!B99</f>
        <v>Pull Out Tray</v>
      </c>
      <c r="D93" s="231">
        <f>IF(B93="","",INDEX(Mprices!C99:M99,1,GroupMindex))</f>
        <v>0</v>
      </c>
      <c r="E93" s="232" t="str">
        <f t="shared" si="1"/>
        <v>N/A</v>
      </c>
      <c r="F93" s="233"/>
    </row>
    <row r="94" spans="1:6" ht="15" customHeight="1" thickBot="1" x14ac:dyDescent="0.3">
      <c r="A94" s="226"/>
      <c r="B94" s="229" t="str">
        <f>IF(ISBLANK(Mprices!A100),"",Mprices!A100)</f>
        <v>B18 ROT</v>
      </c>
      <c r="C94" s="230" t="str">
        <f>Mprices!B100</f>
        <v>Pull Out Tray</v>
      </c>
      <c r="D94" s="231">
        <f>IF(B94="","",INDEX(Mprices!C100:M100,1,GroupMindex))</f>
        <v>0</v>
      </c>
      <c r="E94" s="232" t="str">
        <f t="shared" si="1"/>
        <v>N/A</v>
      </c>
      <c r="F94" s="233"/>
    </row>
    <row r="95" spans="1:6" ht="15" customHeight="1" thickBot="1" x14ac:dyDescent="0.3">
      <c r="A95" s="226"/>
      <c r="B95" s="229" t="str">
        <f>IF(ISBLANK(Mprices!A101),"",Mprices!A101)</f>
        <v>B21 ROT</v>
      </c>
      <c r="C95" s="230" t="str">
        <f>Mprices!B101</f>
        <v>Pull Out Tray</v>
      </c>
      <c r="D95" s="231">
        <f>IF(B95="","",INDEX(Mprices!C101:M101,1,GroupMindex))</f>
        <v>0</v>
      </c>
      <c r="E95" s="232" t="str">
        <f t="shared" si="1"/>
        <v>N/A</v>
      </c>
      <c r="F95" s="233"/>
    </row>
    <row r="96" spans="1:6" ht="15" customHeight="1" thickBot="1" x14ac:dyDescent="0.3">
      <c r="A96" s="226"/>
      <c r="B96" s="229" t="str">
        <f>IF(ISBLANK(Mprices!A102),"",Mprices!A102)</f>
        <v>B24 ROT</v>
      </c>
      <c r="C96" s="230" t="str">
        <f>Mprices!B102</f>
        <v>Pull Out Tray</v>
      </c>
      <c r="D96" s="231">
        <f>IF(B96="","",INDEX(Mprices!C102:M102,1,GroupMindex))</f>
        <v>0</v>
      </c>
      <c r="E96" s="232" t="str">
        <f t="shared" si="1"/>
        <v>N/A</v>
      </c>
      <c r="F96" s="233"/>
    </row>
    <row r="97" spans="1:6" ht="15" customHeight="1" thickBot="1" x14ac:dyDescent="0.3">
      <c r="A97" s="226"/>
      <c r="B97" s="229" t="str">
        <f>IF(ISBLANK(Mprices!A103),"",Mprices!A103)</f>
        <v>B30 ROT</v>
      </c>
      <c r="C97" s="230" t="str">
        <f>Mprices!B103</f>
        <v>Pull Out Tray</v>
      </c>
      <c r="D97" s="231">
        <f>IF(B97="","",INDEX(Mprices!C103:M103,1,GroupMindex))</f>
        <v>0</v>
      </c>
      <c r="E97" s="232" t="str">
        <f t="shared" si="1"/>
        <v>N/A</v>
      </c>
      <c r="F97" s="233"/>
    </row>
    <row r="98" spans="1:6" ht="15" customHeight="1" thickBot="1" x14ac:dyDescent="0.3">
      <c r="A98" s="226"/>
      <c r="B98" s="229" t="str">
        <f>IF(ISBLANK(Mprices!A104),"",Mprices!A104)</f>
        <v>B36 ROT</v>
      </c>
      <c r="C98" s="230" t="str">
        <f>Mprices!B104</f>
        <v>Pull Out Tray</v>
      </c>
      <c r="D98" s="231">
        <f>IF(B98="","",INDEX(Mprices!C104:M104,1,GroupMindex))</f>
        <v>0</v>
      </c>
      <c r="E98" s="232" t="str">
        <f t="shared" si="1"/>
        <v>N/A</v>
      </c>
      <c r="F98" s="233"/>
    </row>
    <row r="99" spans="1:6" ht="15" customHeight="1" thickBot="1" x14ac:dyDescent="0.3">
      <c r="A99" s="226"/>
      <c r="B99" s="229" t="str">
        <f>IF(ISBLANK(Mprices!A105),"",Mprices!A105)</f>
        <v/>
      </c>
      <c r="C99" s="230" t="str">
        <f>Mprices!B105</f>
        <v>Corner Bases</v>
      </c>
      <c r="D99" s="231" t="str">
        <f>IF(B99="","",INDEX(Mprices!C105:M105,1,GroupMindex))</f>
        <v/>
      </c>
      <c r="E99" s="232" t="str">
        <f t="shared" si="1"/>
        <v/>
      </c>
      <c r="F99" s="233"/>
    </row>
    <row r="100" spans="1:6" ht="15" customHeight="1" thickBot="1" x14ac:dyDescent="0.3">
      <c r="A100" s="226"/>
      <c r="B100" s="229" t="str">
        <f>IF(ISBLANK(Mprices!A106),"",Mprices!A106)</f>
        <v>BB36</v>
      </c>
      <c r="C100" s="230" t="str">
        <f>Mprices!B106</f>
        <v>Corner Base Cabinet</v>
      </c>
      <c r="D100" s="231">
        <f>IF(B100="","",INDEX(Mprices!C106:M106,1,GroupMindex))</f>
        <v>0</v>
      </c>
      <c r="E100" s="232" t="str">
        <f t="shared" si="1"/>
        <v>N/A</v>
      </c>
      <c r="F100" s="233"/>
    </row>
    <row r="101" spans="1:6" ht="15" customHeight="1" thickBot="1" x14ac:dyDescent="0.3">
      <c r="A101" s="226"/>
      <c r="B101" s="229" t="str">
        <f>IF(ISBLANK(Mprices!A107),"",Mprices!A107)</f>
        <v>BB42</v>
      </c>
      <c r="C101" s="230" t="str">
        <f>Mprices!B107</f>
        <v>Corner Base Cabinet</v>
      </c>
      <c r="D101" s="231">
        <f>IF(B101="","",INDEX(Mprices!C107:M107,1,GroupMindex))</f>
        <v>0</v>
      </c>
      <c r="E101" s="232" t="str">
        <f t="shared" si="1"/>
        <v>N/A</v>
      </c>
      <c r="F101" s="233"/>
    </row>
    <row r="102" spans="1:6" ht="15" customHeight="1" thickBot="1" x14ac:dyDescent="0.3">
      <c r="A102" s="226"/>
      <c r="B102" s="229" t="str">
        <f>IF(ISBLANK(Mprices!A108),"",Mprices!A108)</f>
        <v>ER33</v>
      </c>
      <c r="C102" s="230" t="str">
        <f>Mprices!B108</f>
        <v>Corner Base Cabinet</v>
      </c>
      <c r="D102" s="231">
        <f>IF(B102="","",INDEX(Mprices!C108:M108,1,GroupMindex))</f>
        <v>0</v>
      </c>
      <c r="E102" s="232" t="str">
        <f t="shared" si="1"/>
        <v>N/A</v>
      </c>
      <c r="F102" s="233"/>
    </row>
    <row r="103" spans="1:6" ht="15" customHeight="1" thickBot="1" x14ac:dyDescent="0.3">
      <c r="A103" s="226"/>
      <c r="B103" s="229" t="str">
        <f>IF(ISBLANK(Mprices!A109),"",Mprices!A109)</f>
        <v>ER36</v>
      </c>
      <c r="C103" s="230" t="str">
        <f>Mprices!B109</f>
        <v>Corner Base Cabinet</v>
      </c>
      <c r="D103" s="231">
        <f>IF(B103="","",INDEX(Mprices!C109:M109,1,GroupMindex))</f>
        <v>0</v>
      </c>
      <c r="E103" s="232" t="str">
        <f t="shared" si="1"/>
        <v>N/A</v>
      </c>
      <c r="F103" s="233"/>
    </row>
    <row r="104" spans="1:6" ht="15" customHeight="1" thickBot="1" x14ac:dyDescent="0.3">
      <c r="A104" s="226"/>
      <c r="B104" s="229" t="str">
        <f>IF(ISBLANK(Mprices!A110),"",Mprices!A110)</f>
        <v>Lazy Susan Kit</v>
      </c>
      <c r="C104" s="230" t="str">
        <f>Mprices!B110</f>
        <v>Lazy Susan Kit</v>
      </c>
      <c r="D104" s="231">
        <f>IF(B104="","",INDEX(Mprices!C110:M110,1,GroupMindex))</f>
        <v>0</v>
      </c>
      <c r="E104" s="232" t="str">
        <f t="shared" si="1"/>
        <v>N/A</v>
      </c>
      <c r="F104" s="233"/>
    </row>
    <row r="105" spans="1:6" ht="15" customHeight="1" thickBot="1" x14ac:dyDescent="0.3">
      <c r="A105" s="226"/>
      <c r="B105" s="229" t="str">
        <f>IF(ISBLANK(Mprices!A111),"",Mprices!A111)</f>
        <v/>
      </c>
      <c r="C105" s="230" t="str">
        <f>Mprices!B111</f>
        <v>Sink Bases</v>
      </c>
      <c r="D105" s="231" t="str">
        <f>IF(B105="","",INDEX(Mprices!C111:M111,1,GroupMindex))</f>
        <v/>
      </c>
      <c r="E105" s="232" t="str">
        <f t="shared" si="1"/>
        <v/>
      </c>
      <c r="F105" s="233"/>
    </row>
    <row r="106" spans="1:6" ht="15" customHeight="1" thickBot="1" x14ac:dyDescent="0.3">
      <c r="A106" s="226"/>
      <c r="B106" s="229" t="str">
        <f>IF(ISBLANK(Mprices!A112),"",Mprices!A112)</f>
        <v>SB30</v>
      </c>
      <c r="C106" s="230" t="str">
        <f>Mprices!B112</f>
        <v>Sink Base Cabinet</v>
      </c>
      <c r="D106" s="231">
        <f>IF(B106="","",INDEX(Mprices!C112:M112,1,GroupMindex))</f>
        <v>0</v>
      </c>
      <c r="E106" s="232" t="str">
        <f t="shared" si="1"/>
        <v>N/A</v>
      </c>
      <c r="F106" s="233"/>
    </row>
    <row r="107" spans="1:6" ht="15" customHeight="1" thickBot="1" x14ac:dyDescent="0.3">
      <c r="A107" s="226"/>
      <c r="B107" s="229" t="str">
        <f>IF(ISBLANK(Mprices!A113),"",Mprices!A113)</f>
        <v>SB33</v>
      </c>
      <c r="C107" s="230" t="str">
        <f>Mprices!B113</f>
        <v>Sink Base Cabinet</v>
      </c>
      <c r="D107" s="231">
        <f>IF(B107="","",INDEX(Mprices!C113:M113,1,GroupMindex))</f>
        <v>0</v>
      </c>
      <c r="E107" s="232" t="str">
        <f t="shared" si="1"/>
        <v>N/A</v>
      </c>
      <c r="F107" s="233"/>
    </row>
    <row r="108" spans="1:6" ht="15" customHeight="1" thickBot="1" x14ac:dyDescent="0.3">
      <c r="A108" s="226"/>
      <c r="B108" s="229" t="str">
        <f>IF(ISBLANK(Mprices!A114),"",Mprices!A114)</f>
        <v>SB36</v>
      </c>
      <c r="C108" s="230" t="str">
        <f>Mprices!B114</f>
        <v>Sink Base Cabinet</v>
      </c>
      <c r="D108" s="231">
        <f>IF(B108="","",INDEX(Mprices!C114:M114,1,GroupMindex))</f>
        <v>0</v>
      </c>
      <c r="E108" s="232" t="str">
        <f t="shared" si="1"/>
        <v>N/A</v>
      </c>
      <c r="F108" s="233"/>
    </row>
    <row r="109" spans="1:6" ht="15" customHeight="1" thickBot="1" x14ac:dyDescent="0.3">
      <c r="A109" s="226"/>
      <c r="B109" s="229" t="str">
        <f>IF(ISBLANK(Mprices!A115),"",Mprices!A115)</f>
        <v>DSB42</v>
      </c>
      <c r="C109" s="230" t="str">
        <f>Mprices!B115</f>
        <v>Drawer Sink Base Cabinet</v>
      </c>
      <c r="D109" s="231">
        <f>IF(B109="","",INDEX(Mprices!C115:M115,1,GroupMindex))</f>
        <v>0</v>
      </c>
      <c r="E109" s="232" t="str">
        <f t="shared" si="1"/>
        <v>N/A</v>
      </c>
      <c r="F109" s="233"/>
    </row>
    <row r="110" spans="1:6" ht="15" customHeight="1" thickBot="1" x14ac:dyDescent="0.3">
      <c r="A110" s="226"/>
      <c r="B110" s="229" t="str">
        <f>IF(ISBLANK(Mprices!A116),"",Mprices!A116)</f>
        <v/>
      </c>
      <c r="C110" s="230" t="str">
        <f>Mprices!B116</f>
        <v>Drawer Base</v>
      </c>
      <c r="D110" s="231" t="str">
        <f>IF(B110="","",INDEX(Mprices!C116:M116,1,GroupMindex))</f>
        <v/>
      </c>
      <c r="E110" s="232" t="str">
        <f t="shared" si="1"/>
        <v/>
      </c>
      <c r="F110" s="233"/>
    </row>
    <row r="111" spans="1:6" ht="15" customHeight="1" thickBot="1" x14ac:dyDescent="0.3">
      <c r="A111" s="226"/>
      <c r="B111" s="229" t="str">
        <f>IF(ISBLANK(Mprices!A117),"",Mprices!A117)</f>
        <v>DB12 - 3 Drawers</v>
      </c>
      <c r="C111" s="230" t="str">
        <f>Mprices!B117</f>
        <v>Three Drawer Base Cabinet</v>
      </c>
      <c r="D111" s="231">
        <f>IF(B111="","",INDEX(Mprices!C117:M117,1,GroupMindex))</f>
        <v>0</v>
      </c>
      <c r="E111" s="232" t="str">
        <f t="shared" si="1"/>
        <v>N/A</v>
      </c>
      <c r="F111" s="233"/>
    </row>
    <row r="112" spans="1:6" ht="15" customHeight="1" thickBot="1" x14ac:dyDescent="0.3">
      <c r="A112" s="226"/>
      <c r="B112" s="229" t="str">
        <f>IF(ISBLANK(Mprices!A118),"",Mprices!A118)</f>
        <v>DB15 - 3 Drawers</v>
      </c>
      <c r="C112" s="230" t="str">
        <f>Mprices!B118</f>
        <v>Three Drawer Base Cabinet</v>
      </c>
      <c r="D112" s="231">
        <f>IF(B112="","",INDEX(Mprices!C118:M118,1,GroupMindex))</f>
        <v>0</v>
      </c>
      <c r="E112" s="232" t="str">
        <f t="shared" si="1"/>
        <v>N/A</v>
      </c>
      <c r="F112" s="233"/>
    </row>
    <row r="113" spans="1:6" ht="15" customHeight="1" thickBot="1" x14ac:dyDescent="0.3">
      <c r="A113" s="226"/>
      <c r="B113" s="229" t="str">
        <f>IF(ISBLANK(Mprices!A119),"",Mprices!A119)</f>
        <v>DB18 - 3 Drawers</v>
      </c>
      <c r="C113" s="230" t="str">
        <f>Mprices!B119</f>
        <v>Three Drawer Base Cabinet</v>
      </c>
      <c r="D113" s="231">
        <f>IF(B113="","",INDEX(Mprices!C119:M119,1,GroupMindex))</f>
        <v>0</v>
      </c>
      <c r="E113" s="232" t="str">
        <f t="shared" si="1"/>
        <v>N/A</v>
      </c>
      <c r="F113" s="233"/>
    </row>
    <row r="114" spans="1:6" ht="15" customHeight="1" thickBot="1" x14ac:dyDescent="0.3">
      <c r="A114" s="226"/>
      <c r="B114" s="229" t="str">
        <f>IF(ISBLANK(Mprices!A120),"",Mprices!A120)</f>
        <v>DB24 - 3 Drawers</v>
      </c>
      <c r="C114" s="230" t="str">
        <f>Mprices!B120</f>
        <v>Three Drawer Base Cabinet</v>
      </c>
      <c r="D114" s="231">
        <f>IF(B114="","",INDEX(Mprices!C120:M120,1,GroupMindex))</f>
        <v>0</v>
      </c>
      <c r="E114" s="232" t="str">
        <f t="shared" si="1"/>
        <v>N/A</v>
      </c>
      <c r="F114" s="233"/>
    </row>
    <row r="115" spans="1:6" ht="15" customHeight="1" thickBot="1" x14ac:dyDescent="0.3">
      <c r="A115" s="226"/>
      <c r="B115" s="229" t="str">
        <f>IF(ISBLANK(Mprices!A121),"",Mprices!A121)</f>
        <v>DB30 - 2 Drawers</v>
      </c>
      <c r="C115" s="230" t="str">
        <f>Mprices!B121</f>
        <v>Three Drawer Base Cabinet</v>
      </c>
      <c r="D115" s="231">
        <f>IF(B115="","",INDEX(Mprices!C121:M121,1,GroupMindex))</f>
        <v>0</v>
      </c>
      <c r="E115" s="232" t="str">
        <f t="shared" si="1"/>
        <v>N/A</v>
      </c>
      <c r="F115" s="233"/>
    </row>
    <row r="116" spans="1:6" ht="15" customHeight="1" thickBot="1" x14ac:dyDescent="0.3">
      <c r="A116" s="226"/>
      <c r="B116" s="229" t="str">
        <f>IF(ISBLANK(Mprices!A122),"",Mprices!A122)</f>
        <v>DB30 - 3 Drawers</v>
      </c>
      <c r="C116" s="230" t="str">
        <f>Mprices!B122</f>
        <v>Three Drawer Base Cabinet</v>
      </c>
      <c r="D116" s="231">
        <f>IF(B116="","",INDEX(Mprices!C122:M122,1,GroupMindex))</f>
        <v>0</v>
      </c>
      <c r="E116" s="232" t="str">
        <f t="shared" si="1"/>
        <v>N/A</v>
      </c>
      <c r="F116" s="233"/>
    </row>
    <row r="117" spans="1:6" ht="15" customHeight="1" thickBot="1" x14ac:dyDescent="0.3">
      <c r="A117" s="226"/>
      <c r="B117" s="229" t="str">
        <f>IF(ISBLANK(Mprices!A123),"",Mprices!A123)</f>
        <v>DB36 - 3 Drawers</v>
      </c>
      <c r="C117" s="230" t="str">
        <f>Mprices!B123</f>
        <v>Three Drawer Base Cabinet</v>
      </c>
      <c r="D117" s="231">
        <f>IF(B117="","",INDEX(Mprices!C123:M123,1,GroupMindex))</f>
        <v>0</v>
      </c>
      <c r="E117" s="232" t="str">
        <f t="shared" si="1"/>
        <v>N/A</v>
      </c>
      <c r="F117" s="233"/>
    </row>
    <row r="118" spans="1:6" ht="15" customHeight="1" thickBot="1" x14ac:dyDescent="0.3">
      <c r="A118" s="226"/>
      <c r="B118" s="229" t="str">
        <f>IF(ISBLANK(Mprices!A124),"",Mprices!A124)</f>
        <v/>
      </c>
      <c r="C118" s="230" t="str">
        <f>Mprices!B124</f>
        <v>Specialty Cabinets</v>
      </c>
      <c r="D118" s="231" t="str">
        <f>IF(B118="","",INDEX(Mprices!C124:M124,1,GroupMindex))</f>
        <v/>
      </c>
      <c r="E118" s="232" t="str">
        <f t="shared" si="1"/>
        <v/>
      </c>
      <c r="F118" s="233"/>
    </row>
    <row r="119" spans="1:6" ht="15" customHeight="1" thickBot="1" x14ac:dyDescent="0.3">
      <c r="A119" s="226"/>
      <c r="B119" s="229" t="str">
        <f>IF(ISBLANK(Mprices!A125),"",Mprices!A125)</f>
        <v>WEC121230</v>
      </c>
      <c r="C119" s="230" t="str">
        <f>Mprices!B125</f>
        <v>Wall End Cabinet</v>
      </c>
      <c r="D119" s="231">
        <f>IF(B119="","",INDEX(Mprices!C125:M125,1,GroupMindex))</f>
        <v>0</v>
      </c>
      <c r="E119" s="232" t="str">
        <f t="shared" si="1"/>
        <v>N/A</v>
      </c>
      <c r="F119" s="233"/>
    </row>
    <row r="120" spans="1:6" ht="15" customHeight="1" thickBot="1" x14ac:dyDescent="0.3">
      <c r="A120" s="226"/>
      <c r="B120" s="229" t="str">
        <f>IF(ISBLANK(Mprices!A126),"",Mprices!A126)</f>
        <v>WEC121236</v>
      </c>
      <c r="C120" s="230" t="str">
        <f>Mprices!B126</f>
        <v>Wall End Cabinet</v>
      </c>
      <c r="D120" s="231">
        <f>IF(B120="","",INDEX(Mprices!C126:M126,1,GroupMindex))</f>
        <v>0</v>
      </c>
      <c r="E120" s="232" t="str">
        <f t="shared" si="1"/>
        <v>N/A</v>
      </c>
      <c r="F120" s="233"/>
    </row>
    <row r="121" spans="1:6" ht="15" customHeight="1" thickBot="1" x14ac:dyDescent="0.3">
      <c r="A121" s="226"/>
      <c r="B121" s="229" t="str">
        <f>IF(ISBLANK(Mprices!A127),"",Mprices!A127)</f>
        <v>WEC121242</v>
      </c>
      <c r="C121" s="230" t="str">
        <f>Mprices!B127</f>
        <v>Wall End Cabinet</v>
      </c>
      <c r="D121" s="231">
        <f>IF(B121="","",INDEX(Mprices!C127:M127,1,GroupMindex))</f>
        <v>0</v>
      </c>
      <c r="E121" s="232" t="str">
        <f t="shared" si="1"/>
        <v>N/A</v>
      </c>
      <c r="F121" s="233"/>
    </row>
    <row r="122" spans="1:6" ht="15" customHeight="1" thickBot="1" x14ac:dyDescent="0.3">
      <c r="A122" s="226"/>
      <c r="B122" s="229" t="str">
        <f>IF(ISBLANK(Mprices!A128),"",Mprices!A128)</f>
        <v>TAB12FHD - LEFT</v>
      </c>
      <c r="C122" s="230" t="str">
        <f>Mprices!B128</f>
        <v>Angle End Cabinet</v>
      </c>
      <c r="D122" s="231">
        <f>IF(B122="","",INDEX(Mprices!C128:M128,1,GroupMindex))</f>
        <v>0</v>
      </c>
      <c r="E122" s="232" t="str">
        <f t="shared" si="1"/>
        <v>N/A</v>
      </c>
      <c r="F122" s="233"/>
    </row>
    <row r="123" spans="1:6" ht="15" customHeight="1" thickBot="1" x14ac:dyDescent="0.3">
      <c r="A123" s="226"/>
      <c r="B123" s="229" t="str">
        <f>IF(ISBLANK(Mprices!A129),"",Mprices!A129)</f>
        <v>TAB12FHD - RIGHT</v>
      </c>
      <c r="C123" s="230" t="str">
        <f>Mprices!B129</f>
        <v>Angle End Cabinet</v>
      </c>
      <c r="D123" s="231">
        <f>IF(B123="","",INDEX(Mprices!C129:M129,1,GroupMindex))</f>
        <v>0</v>
      </c>
      <c r="E123" s="232" t="str">
        <f t="shared" si="1"/>
        <v>N/A</v>
      </c>
      <c r="F123" s="233"/>
    </row>
    <row r="124" spans="1:6" ht="15" customHeight="1" thickBot="1" x14ac:dyDescent="0.3">
      <c r="A124" s="226"/>
      <c r="B124" s="229" t="str">
        <f>IF(ISBLANK(Mprices!A130),"",Mprices!A130)</f>
        <v>DWR1548-15</v>
      </c>
      <c r="C124" s="230" t="str">
        <f>Mprices!B130</f>
        <v>Wall 3 Drawer Cabinet</v>
      </c>
      <c r="D124" s="231">
        <f>IF(B124="","",INDEX(Mprices!C130:M130,1,GroupMindex))</f>
        <v>0</v>
      </c>
      <c r="E124" s="232" t="str">
        <f t="shared" si="1"/>
        <v>N/A</v>
      </c>
      <c r="F124" s="233"/>
    </row>
    <row r="125" spans="1:6" ht="15" customHeight="1" thickBot="1" x14ac:dyDescent="0.3">
      <c r="A125" s="226"/>
      <c r="B125" s="229" t="str">
        <f>IF(ISBLANK(Mprices!A131),"",Mprices!A131)</f>
        <v>DWR1860-15</v>
      </c>
      <c r="C125" s="230" t="str">
        <f>Mprices!B131</f>
        <v>Wall 3 Drawer Cabinet</v>
      </c>
      <c r="D125" s="231">
        <f>IF(B125="","",INDEX(Mprices!C131:M131,1,GroupMindex))</f>
        <v>0</v>
      </c>
      <c r="E125" s="232" t="str">
        <f t="shared" si="1"/>
        <v>N/A</v>
      </c>
      <c r="F125" s="233"/>
    </row>
    <row r="126" spans="1:6" ht="15" customHeight="1" thickBot="1" x14ac:dyDescent="0.3">
      <c r="A126" s="226"/>
      <c r="B126" s="229" t="str">
        <f>IF(ISBLANK(Mprices!A132),"",Mprices!A132)</f>
        <v>DWR2454-15</v>
      </c>
      <c r="C126" s="230" t="str">
        <f>Mprices!B132</f>
        <v>Wall 3 Drawer Cabinet</v>
      </c>
      <c r="D126" s="231">
        <f>IF(B126="","",INDEX(Mprices!C132:M132,1,GroupMindex))</f>
        <v>0</v>
      </c>
      <c r="E126" s="232" t="str">
        <f t="shared" si="1"/>
        <v>N/A</v>
      </c>
      <c r="F126" s="233"/>
    </row>
    <row r="127" spans="1:6" ht="15" customHeight="1" thickBot="1" x14ac:dyDescent="0.3">
      <c r="A127" s="226"/>
      <c r="B127" s="229" t="str">
        <f>IF(ISBLANK(Mprices!A133),"",Mprices!A133)</f>
        <v>MWS301812</v>
      </c>
      <c r="C127" s="230" t="str">
        <f>Mprices!B133</f>
        <v>Microwave wall cabinet w/ shelf - 30" width, 18" height, 12" depth</v>
      </c>
      <c r="D127" s="231">
        <f>IF(B127="","",INDEX(Mprices!C133:M133,1,GroupMindex))</f>
        <v>0</v>
      </c>
      <c r="E127" s="232" t="str">
        <f t="shared" si="1"/>
        <v>N/A</v>
      </c>
      <c r="F127" s="233"/>
    </row>
    <row r="128" spans="1:6" ht="15" customHeight="1" thickBot="1" x14ac:dyDescent="0.3">
      <c r="A128" s="226"/>
      <c r="B128" s="229" t="str">
        <f>IF(ISBLANK(Mprices!A134),"",Mprices!A134)</f>
        <v>TRB18-FH-2 (2 Cans)</v>
      </c>
      <c r="C128" s="230" t="str">
        <f>Mprices!B134</f>
        <v>Trash Can Pull Out</v>
      </c>
      <c r="D128" s="231">
        <f>IF(B128="","",INDEX(Mprices!C134:M134,1,GroupMindex))</f>
        <v>0</v>
      </c>
      <c r="E128" s="232" t="str">
        <f t="shared" si="1"/>
        <v>N/A</v>
      </c>
      <c r="F128" s="233"/>
    </row>
    <row r="129" spans="1:6" ht="15" customHeight="1" thickBot="1" x14ac:dyDescent="0.3">
      <c r="A129" s="226"/>
      <c r="B129" s="229" t="str">
        <f>IF(ISBLANK(Mprices!A135),"",Mprices!A135)</f>
        <v>Trash Can Conv Kit</v>
      </c>
      <c r="C129" s="230" t="str">
        <f>Mprices!B135</f>
        <v>Pull Out Slide for two trash cans</v>
      </c>
      <c r="D129" s="231">
        <f>IF(B129="","",INDEX(Mprices!C135:M135,1,GroupMindex))</f>
        <v>0</v>
      </c>
      <c r="E129" s="232" t="str">
        <f t="shared" si="1"/>
        <v>N/A</v>
      </c>
      <c r="F129" s="233"/>
    </row>
    <row r="130" spans="1:6" ht="15" customHeight="1" thickBot="1" x14ac:dyDescent="0.3">
      <c r="A130" s="226"/>
      <c r="B130" s="229" t="str">
        <f>IF(ISBLANK(Mprices!A136),"",Mprices!A136)</f>
        <v>CC30</v>
      </c>
      <c r="C130" s="230" t="str">
        <f>Mprices!B136</f>
        <v>Cooking Center Cabinet</v>
      </c>
      <c r="D130" s="231">
        <f>IF(B130="","",INDEX(Mprices!C136:M136,1,GroupMindex))</f>
        <v>0</v>
      </c>
      <c r="E130" s="232" t="str">
        <f t="shared" si="1"/>
        <v>N/A</v>
      </c>
      <c r="F130" s="233"/>
    </row>
    <row r="131" spans="1:6" ht="15" customHeight="1" thickBot="1" x14ac:dyDescent="0.3">
      <c r="A131" s="226"/>
      <c r="B131" s="229" t="str">
        <f>IF(ISBLANK(Mprices!A137),"",Mprices!A137)</f>
        <v>WR3018</v>
      </c>
      <c r="C131" s="230" t="str">
        <f>Mprices!B137</f>
        <v>Wine Rack Cabinet</v>
      </c>
      <c r="D131" s="231">
        <f>IF(B131="","",INDEX(Mprices!C137:M137,1,GroupMindex))</f>
        <v>0</v>
      </c>
      <c r="E131" s="232" t="str">
        <f t="shared" si="1"/>
        <v>N/A</v>
      </c>
      <c r="F131" s="233"/>
    </row>
    <row r="132" spans="1:6" ht="15" customHeight="1" thickBot="1" x14ac:dyDescent="0.3">
      <c r="A132" s="226"/>
      <c r="B132" s="229" t="str">
        <f>IF(ISBLANK(Mprices!A138),"",Mprices!A138)</f>
        <v>Stem 36"</v>
      </c>
      <c r="C132" s="230" t="str">
        <f>Mprices!B138</f>
        <v>Stem Glass Holder</v>
      </c>
      <c r="D132" s="231">
        <f>IF(B132="","",INDEX(Mprices!C138:M138,1,GroupMindex))</f>
        <v>0</v>
      </c>
      <c r="E132" s="232" t="str">
        <f t="shared" si="1"/>
        <v>N/A</v>
      </c>
      <c r="F132" s="233"/>
    </row>
    <row r="133" spans="1:6" ht="15" customHeight="1" thickBot="1" x14ac:dyDescent="0.3">
      <c r="A133" s="226"/>
      <c r="B133" s="229" t="str">
        <f>IF(ISBLANK(Mprices!A139),"",Mprices!A139)</f>
        <v>DDB18-2</v>
      </c>
      <c r="C133" s="230" t="str">
        <f>Mprices!B139</f>
        <v>File Drawer Base Desk Cabinet</v>
      </c>
      <c r="D133" s="231">
        <f>IF(B133="","",INDEX(Mprices!C139:M139,1,GroupMindex))</f>
        <v>0</v>
      </c>
      <c r="E133" s="232" t="str">
        <f t="shared" ref="E133:E196" si="2">IF(B133="","",IF(D133=0,NotAvailable,A133*D133))</f>
        <v>N/A</v>
      </c>
      <c r="F133" s="233"/>
    </row>
    <row r="134" spans="1:6" ht="15" customHeight="1" thickBot="1" x14ac:dyDescent="0.3">
      <c r="A134" s="226"/>
      <c r="B134" s="229" t="str">
        <f>IF(ISBLANK(Mprices!A140),"",Mprices!A140)</f>
        <v>1DB24-18 (18" Height)</v>
      </c>
      <c r="C134" s="230" t="str">
        <f>Mprices!B140</f>
        <v>Single Drawer, 24" width, 18" height, 21" depth</v>
      </c>
      <c r="D134" s="231">
        <f>IF(B134="","",INDEX(Mprices!C140:M140,1,GroupMindex))</f>
        <v>0</v>
      </c>
      <c r="E134" s="232" t="str">
        <f t="shared" si="2"/>
        <v>N/A</v>
      </c>
      <c r="F134" s="233"/>
    </row>
    <row r="135" spans="1:6" ht="15" customHeight="1" thickBot="1" x14ac:dyDescent="0.3">
      <c r="A135" s="226"/>
      <c r="B135" s="229" t="str">
        <f>IF(ISBLANK(Mprices!A141),"",Mprices!A141)</f>
        <v>KD24</v>
      </c>
      <c r="C135" s="230" t="str">
        <f>Mprices!B141</f>
        <v>Knee Drawer</v>
      </c>
      <c r="D135" s="231">
        <f>IF(B135="","",INDEX(Mprices!C141:M141,1,GroupMindex))</f>
        <v>0</v>
      </c>
      <c r="E135" s="232" t="str">
        <f t="shared" si="2"/>
        <v>N/A</v>
      </c>
      <c r="F135" s="233"/>
    </row>
    <row r="136" spans="1:6" ht="15" customHeight="1" thickBot="1" x14ac:dyDescent="0.3">
      <c r="A136" s="226"/>
      <c r="B136" s="229" t="str">
        <f>IF(ISBLANK(Mprices!A142),"",Mprices!A142)</f>
        <v>KD36 - 3" wings</v>
      </c>
      <c r="C136" s="230" t="str">
        <f>Mprices!B142</f>
        <v>Knee Drawer</v>
      </c>
      <c r="D136" s="231">
        <f>IF(B136="","",INDEX(Mprices!C142:M142,1,GroupMindex))</f>
        <v>0</v>
      </c>
      <c r="E136" s="232" t="str">
        <f t="shared" si="2"/>
        <v>N/A</v>
      </c>
      <c r="F136" s="233"/>
    </row>
    <row r="137" spans="1:6" ht="15" customHeight="1" thickBot="1" x14ac:dyDescent="0.3">
      <c r="A137" s="226"/>
      <c r="B137" s="229" t="str">
        <f>IF(ISBLANK(Mprices!A143),"",Mprices!A143)</f>
        <v/>
      </c>
      <c r="C137" s="230" t="str">
        <f>Mprices!B143</f>
        <v>Valance</v>
      </c>
      <c r="D137" s="231" t="str">
        <f>IF(B137="","",INDEX(Mprices!C143:M143,1,GroupMindex))</f>
        <v/>
      </c>
      <c r="E137" s="232" t="str">
        <f t="shared" si="2"/>
        <v/>
      </c>
      <c r="F137" s="233"/>
    </row>
    <row r="138" spans="1:6" ht="15" customHeight="1" thickBot="1" x14ac:dyDescent="0.3">
      <c r="A138" s="226"/>
      <c r="B138" s="229" t="str">
        <f>IF(ISBLANK(Mprices!A144),"",Mprices!A144)</f>
        <v>V43D</v>
      </c>
      <c r="C138" s="230" t="str">
        <f>Mprices!B144</f>
        <v>Valence Panel</v>
      </c>
      <c r="D138" s="231">
        <f>IF(B138="","",INDEX(Mprices!C144:M144,1,GroupMindex))</f>
        <v>0</v>
      </c>
      <c r="E138" s="232" t="str">
        <f t="shared" si="2"/>
        <v>N/A</v>
      </c>
      <c r="F138" s="233"/>
    </row>
    <row r="139" spans="1:6" ht="15" customHeight="1" thickBot="1" x14ac:dyDescent="0.3">
      <c r="A139" s="226"/>
      <c r="B139" s="229" t="str">
        <f>IF(ISBLANK(Mprices!A145),"",Mprices!A145)</f>
        <v>Raised Panel 42"</v>
      </c>
      <c r="C139" s="230" t="str">
        <f>Mprices!B145</f>
        <v>Raised Valance Panel 42" width</v>
      </c>
      <c r="D139" s="231">
        <f>IF(B139="","",INDEX(Mprices!C145:M145,1,GroupMindex))</f>
        <v>0</v>
      </c>
      <c r="E139" s="232" t="str">
        <f t="shared" si="2"/>
        <v>N/A</v>
      </c>
      <c r="F139" s="233"/>
    </row>
    <row r="140" spans="1:6" ht="15" customHeight="1" thickBot="1" x14ac:dyDescent="0.3">
      <c r="A140" s="226"/>
      <c r="B140" s="229" t="str">
        <f>IF(ISBLANK(Mprices!A146),"",Mprices!A146)</f>
        <v/>
      </c>
      <c r="C140" s="230" t="str">
        <f>Mprices!B146</f>
        <v>Vanity Sink Bases - No Drawers</v>
      </c>
      <c r="D140" s="231" t="str">
        <f>IF(B140="","",INDEX(Mprices!C146:M146,1,GroupMindex))</f>
        <v/>
      </c>
      <c r="E140" s="232" t="str">
        <f t="shared" si="2"/>
        <v/>
      </c>
      <c r="F140" s="233"/>
    </row>
    <row r="141" spans="1:6" ht="15" customHeight="1" thickBot="1" x14ac:dyDescent="0.3">
      <c r="A141" s="226"/>
      <c r="B141" s="229" t="str">
        <f>IF(ISBLANK(Mprices!A147),"",Mprices!A147)</f>
        <v>V24-2</v>
      </c>
      <c r="C141" s="230" t="str">
        <f>Mprices!B147</f>
        <v>Vanity Sink Bases - No Drawers</v>
      </c>
      <c r="D141" s="231">
        <f>IF(B141="","",INDEX(Mprices!C147:M147,1,GroupMindex))</f>
        <v>0</v>
      </c>
      <c r="E141" s="232" t="str">
        <f t="shared" si="2"/>
        <v>N/A</v>
      </c>
      <c r="F141" s="233"/>
    </row>
    <row r="142" spans="1:6" ht="15" customHeight="1" thickBot="1" x14ac:dyDescent="0.3">
      <c r="A142" s="226"/>
      <c r="B142" s="229" t="str">
        <f>IF(ISBLANK(Mprices!A148),"",Mprices!A148)</f>
        <v>V27</v>
      </c>
      <c r="C142" s="230" t="str">
        <f>Mprices!B148</f>
        <v>Vanity Sink Bases - No Drawers</v>
      </c>
      <c r="D142" s="231">
        <f>IF(B142="","",INDEX(Mprices!C148:M148,1,GroupMindex))</f>
        <v>0</v>
      </c>
      <c r="E142" s="232" t="str">
        <f t="shared" si="2"/>
        <v>N/A</v>
      </c>
      <c r="F142" s="233"/>
    </row>
    <row r="143" spans="1:6" ht="15" customHeight="1" thickBot="1" x14ac:dyDescent="0.3">
      <c r="A143" s="226"/>
      <c r="B143" s="229" t="str">
        <f>IF(ISBLANK(Mprices!A149),"",Mprices!A149)</f>
        <v>V30</v>
      </c>
      <c r="C143" s="230" t="str">
        <f>Mprices!B149</f>
        <v>Vanity Sink Bases - No Drawers</v>
      </c>
      <c r="D143" s="231">
        <f>IF(B143="","",INDEX(Mprices!C149:M149,1,GroupMindex))</f>
        <v>0</v>
      </c>
      <c r="E143" s="232" t="str">
        <f t="shared" si="2"/>
        <v>N/A</v>
      </c>
      <c r="F143" s="233"/>
    </row>
    <row r="144" spans="1:6" ht="15" customHeight="1" thickBot="1" x14ac:dyDescent="0.3">
      <c r="A144" s="226"/>
      <c r="B144" s="229" t="str">
        <f>IF(ISBLANK(Mprices!A150),"",Mprices!A150)</f>
        <v/>
      </c>
      <c r="C144" s="230" t="str">
        <f>Mprices!B150</f>
        <v>Vanity Drawer Base</v>
      </c>
      <c r="D144" s="231" t="str">
        <f>IF(B144="","",INDEX(Mprices!C150:M150,1,GroupMindex))</f>
        <v/>
      </c>
      <c r="E144" s="232" t="str">
        <f t="shared" si="2"/>
        <v/>
      </c>
      <c r="F144" s="233"/>
    </row>
    <row r="145" spans="1:6" ht="15" customHeight="1" thickBot="1" x14ac:dyDescent="0.3">
      <c r="A145" s="226"/>
      <c r="B145" s="229" t="str">
        <f>IF(ISBLANK(Mprices!A151),"",Mprices!A151)</f>
        <v>VDB12</v>
      </c>
      <c r="C145" s="230" t="str">
        <f>Mprices!B151</f>
        <v>Vanity Drawer Base</v>
      </c>
      <c r="D145" s="231">
        <f>IF(B145="","",INDEX(Mprices!C151:M151,1,GroupMindex))</f>
        <v>0</v>
      </c>
      <c r="E145" s="232" t="str">
        <f t="shared" si="2"/>
        <v>N/A</v>
      </c>
      <c r="F145" s="233"/>
    </row>
    <row r="146" spans="1:6" ht="15" customHeight="1" thickBot="1" x14ac:dyDescent="0.3">
      <c r="A146" s="226"/>
      <c r="B146" s="229" t="str">
        <f>IF(ISBLANK(Mprices!A152),"",Mprices!A152)</f>
        <v>VDB15</v>
      </c>
      <c r="C146" s="230" t="str">
        <f>Mprices!B152</f>
        <v>Vanity Drawer Base</v>
      </c>
      <c r="D146" s="231">
        <f>IF(B146="","",INDEX(Mprices!C152:M152,1,GroupMindex))</f>
        <v>0</v>
      </c>
      <c r="E146" s="232" t="str">
        <f t="shared" si="2"/>
        <v>N/A</v>
      </c>
      <c r="F146" s="233"/>
    </row>
    <row r="147" spans="1:6" ht="15" customHeight="1" thickBot="1" x14ac:dyDescent="0.3">
      <c r="A147" s="226"/>
      <c r="B147" s="229" t="str">
        <f>IF(ISBLANK(Mprices!A153),"",Mprices!A153)</f>
        <v>VDB18</v>
      </c>
      <c r="C147" s="230" t="str">
        <f>Mprices!B153</f>
        <v>Vanity Drawer Base</v>
      </c>
      <c r="D147" s="231">
        <f>IF(B147="","",INDEX(Mprices!C153:M153,1,GroupMindex))</f>
        <v>0</v>
      </c>
      <c r="E147" s="232" t="str">
        <f t="shared" si="2"/>
        <v>N/A</v>
      </c>
      <c r="F147" s="233"/>
    </row>
    <row r="148" spans="1:6" ht="15" customHeight="1" thickBot="1" x14ac:dyDescent="0.3">
      <c r="A148" s="226"/>
      <c r="B148" s="229" t="str">
        <f>IF(ISBLANK(Mprices!A154),"",Mprices!A154)</f>
        <v/>
      </c>
      <c r="C148" s="230" t="str">
        <f>Mprices!B154</f>
        <v>Vanity Sink Bases - w/ Drawers</v>
      </c>
      <c r="D148" s="231" t="str">
        <f>IF(B148="","",INDEX(Mprices!C154:M154,1,GroupMindex))</f>
        <v/>
      </c>
      <c r="E148" s="232" t="str">
        <f t="shared" si="2"/>
        <v/>
      </c>
      <c r="F148" s="233"/>
    </row>
    <row r="149" spans="1:6" ht="15" customHeight="1" thickBot="1" x14ac:dyDescent="0.3">
      <c r="A149" s="226"/>
      <c r="B149" s="229" t="str">
        <f>IF(ISBLANK(Mprices!A155),"",Mprices!A155)</f>
        <v>VSB36</v>
      </c>
      <c r="C149" s="230" t="str">
        <f>Mprices!B155</f>
        <v>Vanity Sink Bases - w/ Drawers</v>
      </c>
      <c r="D149" s="231">
        <f>IF(B149="","",INDEX(Mprices!C155:M155,1,GroupMindex))</f>
        <v>0</v>
      </c>
      <c r="E149" s="232" t="str">
        <f t="shared" si="2"/>
        <v>N/A</v>
      </c>
      <c r="F149" s="233"/>
    </row>
    <row r="150" spans="1:6" ht="15" customHeight="1" thickBot="1" x14ac:dyDescent="0.3">
      <c r="A150" s="226"/>
      <c r="B150" s="229" t="str">
        <f>IF(ISBLANK(Mprices!A156),"",Mprices!A156)</f>
        <v>VSB42</v>
      </c>
      <c r="C150" s="230" t="str">
        <f>Mprices!B156</f>
        <v>Vanity Sink Bases - w/ Drawers</v>
      </c>
      <c r="D150" s="231">
        <f>IF(B150="","",INDEX(Mprices!C156:M156,1,GroupMindex))</f>
        <v>0</v>
      </c>
      <c r="E150" s="232" t="str">
        <f t="shared" si="2"/>
        <v>N/A</v>
      </c>
      <c r="F150" s="233"/>
    </row>
    <row r="151" spans="1:6" ht="15" customHeight="1" thickBot="1" x14ac:dyDescent="0.3">
      <c r="A151" s="226"/>
      <c r="B151" s="229" t="str">
        <f>IF(ISBLANK(Mprices!A157),"",Mprices!A157)</f>
        <v/>
      </c>
      <c r="C151" s="230" t="str">
        <f>Mprices!B157</f>
        <v>Vanity Sink Base w/ Drawer Bank</v>
      </c>
      <c r="D151" s="231" t="str">
        <f>IF(B151="","",INDEX(Mprices!C157:M157,1,GroupMindex))</f>
        <v/>
      </c>
      <c r="E151" s="232" t="str">
        <f t="shared" si="2"/>
        <v/>
      </c>
      <c r="F151" s="233"/>
    </row>
    <row r="152" spans="1:6" ht="15" customHeight="1" thickBot="1" x14ac:dyDescent="0.3">
      <c r="A152" s="226"/>
      <c r="B152" s="229" t="str">
        <f>IF(ISBLANK(Mprices!A158),"",Mprices!A158)</f>
        <v>VBLDB30</v>
      </c>
      <c r="C152" s="230" t="str">
        <f>Mprices!B158</f>
        <v>Vanity Sink Base w/ Drawer Bank</v>
      </c>
      <c r="D152" s="231">
        <f>IF(B152="","",INDEX(Mprices!C158:M158,1,GroupMindex))</f>
        <v>0</v>
      </c>
      <c r="E152" s="232" t="str">
        <f t="shared" si="2"/>
        <v>N/A</v>
      </c>
      <c r="F152" s="233"/>
    </row>
    <row r="153" spans="1:6" ht="15" customHeight="1" thickBot="1" x14ac:dyDescent="0.3">
      <c r="A153" s="226"/>
      <c r="B153" s="229" t="str">
        <f>IF(ISBLANK(Mprices!A159),"",Mprices!A159)</f>
        <v>VBRDB30</v>
      </c>
      <c r="C153" s="230" t="str">
        <f>Mprices!B159</f>
        <v>Vanity Sink Base w/ Drawer Bank</v>
      </c>
      <c r="D153" s="231">
        <f>IF(B153="","",INDEX(Mprices!C159:M159,1,GroupMindex))</f>
        <v>0</v>
      </c>
      <c r="E153" s="232" t="str">
        <f t="shared" si="2"/>
        <v>N/A</v>
      </c>
      <c r="F153" s="233"/>
    </row>
    <row r="154" spans="1:6" ht="15" customHeight="1" thickBot="1" x14ac:dyDescent="0.3">
      <c r="A154" s="226"/>
      <c r="B154" s="229" t="str">
        <f>IF(ISBLANK(Mprices!A160),"",Mprices!A160)</f>
        <v>VBLDB36</v>
      </c>
      <c r="C154" s="230" t="str">
        <f>Mprices!B160</f>
        <v>Vanity Sink Base w/ Drawer Bank</v>
      </c>
      <c r="D154" s="231">
        <f>IF(B154="","",INDEX(Mprices!C160:M160,1,GroupMindex))</f>
        <v>0</v>
      </c>
      <c r="E154" s="232" t="str">
        <f t="shared" si="2"/>
        <v>N/A</v>
      </c>
      <c r="F154" s="233"/>
    </row>
    <row r="155" spans="1:6" ht="15" customHeight="1" thickBot="1" x14ac:dyDescent="0.3">
      <c r="A155" s="226"/>
      <c r="B155" s="229" t="str">
        <f>IF(ISBLANK(Mprices!A161),"",Mprices!A161)</f>
        <v>VBRDB36</v>
      </c>
      <c r="C155" s="230" t="str">
        <f>Mprices!B161</f>
        <v>Vanity Sink Base w/ Drawer Bank</v>
      </c>
      <c r="D155" s="231">
        <f>IF(B155="","",INDEX(Mprices!C161:M161,1,GroupMindex))</f>
        <v>0</v>
      </c>
      <c r="E155" s="232" t="str">
        <f t="shared" si="2"/>
        <v>N/A</v>
      </c>
      <c r="F155" s="233"/>
    </row>
    <row r="156" spans="1:6" ht="15" customHeight="1" thickBot="1" x14ac:dyDescent="0.3">
      <c r="A156" s="226"/>
      <c r="B156" s="229" t="str">
        <f>IF(ISBLANK(Mprices!A162),"",Mprices!A162)</f>
        <v/>
      </c>
      <c r="C156" s="230" t="str">
        <f>Mprices!B162</f>
        <v>Vanity Sink Base w/ Drawer Bank on Each End</v>
      </c>
      <c r="D156" s="231" t="str">
        <f>IF(B156="","",INDEX(Mprices!C162:M162,1,GroupMindex))</f>
        <v/>
      </c>
      <c r="E156" s="232" t="str">
        <f t="shared" si="2"/>
        <v/>
      </c>
      <c r="F156" s="233"/>
    </row>
    <row r="157" spans="1:6" ht="15" customHeight="1" thickBot="1" x14ac:dyDescent="0.3">
      <c r="A157" s="226"/>
      <c r="B157" s="229" t="str">
        <f>IF(ISBLANK(Mprices!A163),"",Mprices!A163)</f>
        <v>VBED48</v>
      </c>
      <c r="C157" s="230" t="str">
        <f>Mprices!B163</f>
        <v>Vanity Sink Base w/ Drawer Bank on Each End</v>
      </c>
      <c r="D157" s="231">
        <f>IF(B157="","",INDEX(Mprices!C163:M163,1,GroupMindex))</f>
        <v>0</v>
      </c>
      <c r="E157" s="232" t="str">
        <f t="shared" si="2"/>
        <v>N/A</v>
      </c>
      <c r="F157" s="233"/>
    </row>
    <row r="158" spans="1:6" ht="15" customHeight="1" thickBot="1" x14ac:dyDescent="0.3">
      <c r="A158" s="226"/>
      <c r="B158" s="229" t="str">
        <f>IF(ISBLANK(Mprices!A164),"",Mprices!A164)</f>
        <v/>
      </c>
      <c r="C158" s="230" t="str">
        <f>Mprices!B164</f>
        <v>Panels</v>
      </c>
      <c r="D158" s="231" t="str">
        <f>IF(B158="","",INDEX(Mprices!C164:M164,1,GroupMindex))</f>
        <v/>
      </c>
      <c r="E158" s="232" t="str">
        <f t="shared" si="2"/>
        <v/>
      </c>
      <c r="F158" s="233"/>
    </row>
    <row r="159" spans="1:6" ht="15" customHeight="1" thickBot="1" x14ac:dyDescent="0.3">
      <c r="A159" s="226"/>
      <c r="B159" s="229" t="str">
        <f>IF(ISBLANK(Mprices!A165),"",Mprices!A165)</f>
        <v>DWR3</v>
      </c>
      <c r="C159" s="230" t="str">
        <f>Mprices!B165</f>
        <v>Dishwasher End Panel</v>
      </c>
      <c r="D159" s="231">
        <f>IF(B159="","",INDEX(Mprices!C165:M165,1,GroupMindex))</f>
        <v>0</v>
      </c>
      <c r="E159" s="232" t="str">
        <f t="shared" si="2"/>
        <v>N/A</v>
      </c>
      <c r="F159" s="233"/>
    </row>
    <row r="160" spans="1:6" ht="15" customHeight="1" thickBot="1" x14ac:dyDescent="0.3">
      <c r="A160" s="226"/>
      <c r="B160" s="229" t="str">
        <f>IF(ISBLANK(Mprices!A166),"",Mprices!A166)</f>
        <v>TEP1.5x96</v>
      </c>
      <c r="C160" s="230" t="str">
        <f>Mprices!B166</f>
        <v>Refrigerator End Panel</v>
      </c>
      <c r="D160" s="231">
        <f>IF(B160="","",INDEX(Mprices!C166:M166,1,GroupMindex))</f>
        <v>0</v>
      </c>
      <c r="E160" s="232" t="str">
        <f t="shared" si="2"/>
        <v>N/A</v>
      </c>
      <c r="F160" s="233"/>
    </row>
    <row r="161" spans="1:6" ht="15" customHeight="1" thickBot="1" x14ac:dyDescent="0.3">
      <c r="A161" s="226"/>
      <c r="B161" s="229" t="str">
        <f>IF(ISBLANK(Mprices!A167),"",Mprices!A167)</f>
        <v>TEP1.5x108</v>
      </c>
      <c r="C161" s="230" t="str">
        <f>Mprices!B167</f>
        <v>Refrigerator End Panel</v>
      </c>
      <c r="D161" s="231">
        <f>IF(B161="","",INDEX(Mprices!C167:M167,1,GroupMindex))</f>
        <v>0</v>
      </c>
      <c r="E161" s="232" t="str">
        <f t="shared" si="2"/>
        <v>N/A</v>
      </c>
      <c r="F161" s="233"/>
    </row>
    <row r="162" spans="1:6" ht="15" customHeight="1" thickBot="1" x14ac:dyDescent="0.3">
      <c r="A162" s="226"/>
      <c r="B162" s="229" t="str">
        <f>IF(ISBLANK(Mprices!A168),"",Mprices!A168)</f>
        <v>TEP.75x30x96 Banded</v>
      </c>
      <c r="C162" s="230" t="str">
        <f>Mprices!B168</f>
        <v>Edge Banded Panel</v>
      </c>
      <c r="D162" s="231">
        <f>IF(B162="","",INDEX(Mprices!C168:M168,1,GroupMindex))</f>
        <v>0</v>
      </c>
      <c r="E162" s="232" t="str">
        <f t="shared" si="2"/>
        <v>N/A</v>
      </c>
      <c r="F162" s="233"/>
    </row>
    <row r="163" spans="1:6" ht="15" customHeight="1" thickBot="1" x14ac:dyDescent="0.3">
      <c r="A163" s="226"/>
      <c r="B163" s="229" t="str">
        <f>IF(ISBLANK(Mprices!A169),"",Mprices!A169)</f>
        <v>DREP24x84</v>
      </c>
      <c r="C163" s="230" t="str">
        <f>Mprices!B169</f>
        <v>Decorative Tall End Panel</v>
      </c>
      <c r="D163" s="231">
        <f>IF(B163="","",INDEX(Mprices!C169:M169,1,GroupMindex))</f>
        <v>0</v>
      </c>
      <c r="E163" s="232" t="str">
        <f t="shared" si="2"/>
        <v>N/A</v>
      </c>
      <c r="F163" s="233"/>
    </row>
    <row r="164" spans="1:6" ht="15" customHeight="1" thickBot="1" x14ac:dyDescent="0.3">
      <c r="A164" s="226"/>
      <c r="B164" s="229" t="str">
        <f>IF(ISBLANK(Mprices!A170),"",Mprices!A170)</f>
        <v>DREP24x90</v>
      </c>
      <c r="C164" s="230" t="str">
        <f>Mprices!B170</f>
        <v>Decorative Tall End Panel</v>
      </c>
      <c r="D164" s="231">
        <f>IF(B164="","",INDEX(Mprices!C170:M170,1,GroupMindex))</f>
        <v>0</v>
      </c>
      <c r="E164" s="232" t="str">
        <f t="shared" si="2"/>
        <v>N/A</v>
      </c>
      <c r="F164" s="233"/>
    </row>
    <row r="165" spans="1:6" ht="15" customHeight="1" thickBot="1" x14ac:dyDescent="0.3">
      <c r="A165" s="226"/>
      <c r="B165" s="229" t="str">
        <f>IF(ISBLANK(Mprices!A171),"",Mprices!A171)</f>
        <v>DREP24x96</v>
      </c>
      <c r="C165" s="230" t="str">
        <f>Mprices!B171</f>
        <v>Decorative Tall End Panel</v>
      </c>
      <c r="D165" s="231">
        <f>IF(B165="","",INDEX(Mprices!C171:M171,1,GroupMindex))</f>
        <v>0</v>
      </c>
      <c r="E165" s="232" t="str">
        <f t="shared" si="2"/>
        <v>N/A</v>
      </c>
      <c r="F165" s="233"/>
    </row>
    <row r="166" spans="1:6" ht="15" customHeight="1" thickBot="1" x14ac:dyDescent="0.3">
      <c r="A166" s="226"/>
      <c r="B166" s="229" t="str">
        <f>IF(ISBLANK(Mprices!A172),"",Mprices!A172)</f>
        <v>Beaded Panel</v>
      </c>
      <c r="C166" s="230" t="str">
        <f>Mprices!B172</f>
        <v>Beaded Panel, 42"x48"</v>
      </c>
      <c r="D166" s="231">
        <f>IF(B166="","",INDEX(Mprices!C172:M172,1,GroupMindex))</f>
        <v>0</v>
      </c>
      <c r="E166" s="232" t="str">
        <f t="shared" si="2"/>
        <v>N/A</v>
      </c>
      <c r="F166" s="233"/>
    </row>
    <row r="167" spans="1:6" ht="15" customHeight="1" thickBot="1" x14ac:dyDescent="0.3">
      <c r="A167" s="226"/>
      <c r="B167" s="229" t="str">
        <f>IF(ISBLANK(Mprices!A173),"",Mprices!A173)</f>
        <v>BP-48x96LG</v>
      </c>
      <c r="C167" s="230" t="str">
        <f>Mprices!B173</f>
        <v>96" High X 48" Wide Long Grain Panel</v>
      </c>
      <c r="D167" s="231">
        <f>IF(B167="","",INDEX(Mprices!C173:M173,1,GroupMindex))</f>
        <v>0</v>
      </c>
      <c r="E167" s="232" t="str">
        <f t="shared" si="2"/>
        <v>N/A</v>
      </c>
      <c r="F167" s="233"/>
    </row>
    <row r="168" spans="1:6" ht="15" customHeight="1" thickBot="1" x14ac:dyDescent="0.3">
      <c r="A168" s="226"/>
      <c r="B168" s="229" t="str">
        <f>IF(ISBLANK(Mprices!A174),"",Mprices!A174)</f>
        <v>BP-96x48SG</v>
      </c>
      <c r="C168" s="230" t="str">
        <f>Mprices!B174</f>
        <v>48” High X 96” Wide Short Grain Panel</v>
      </c>
      <c r="D168" s="231">
        <f>IF(B168="","",INDEX(Mprices!C174:M174,1,GroupMindex))</f>
        <v>0</v>
      </c>
      <c r="E168" s="232" t="str">
        <f t="shared" si="2"/>
        <v>N/A</v>
      </c>
      <c r="F168" s="233"/>
    </row>
    <row r="169" spans="1:6" ht="15" customHeight="1" thickBot="1" x14ac:dyDescent="0.3">
      <c r="A169" s="226"/>
      <c r="B169" s="229" t="str">
        <f>IF(ISBLANK(Mprices!A175),"",Mprices!A175)</f>
        <v>BP-48x96 SG</v>
      </c>
      <c r="C169" s="230" t="str">
        <f>Mprices!B175</f>
        <v>96" High X 48" Wide Long Grain Panel</v>
      </c>
      <c r="D169" s="231">
        <f>IF(B169="","",INDEX(Mprices!C175:M175,1,GroupMindex))</f>
        <v>0</v>
      </c>
      <c r="E169" s="232" t="str">
        <f t="shared" si="2"/>
        <v>N/A</v>
      </c>
      <c r="F169" s="233"/>
    </row>
    <row r="170" spans="1:6" ht="15" customHeight="1" thickBot="1" x14ac:dyDescent="0.3">
      <c r="A170" s="226"/>
      <c r="B170" s="229" t="str">
        <f>IF(ISBLANK(Mprices!A176),"",Mprices!A176)</f>
        <v>BP-96x48 LG</v>
      </c>
      <c r="C170" s="230" t="str">
        <f>Mprices!B176</f>
        <v>48” High X 96” Wide Short Grain Panel</v>
      </c>
      <c r="D170" s="231">
        <f>IF(B170="","",INDEX(Mprices!C176:M176,1,GroupMindex))</f>
        <v>0</v>
      </c>
      <c r="E170" s="232" t="str">
        <f t="shared" si="2"/>
        <v>N/A</v>
      </c>
      <c r="F170" s="233"/>
    </row>
    <row r="171" spans="1:6" ht="15" customHeight="1" thickBot="1" x14ac:dyDescent="0.3">
      <c r="A171" s="226"/>
      <c r="B171" s="229" t="str">
        <f>IF(ISBLANK(Mprices!A177),"",Mprices!A177)</f>
        <v>BP-48x96</v>
      </c>
      <c r="C171" s="230" t="str">
        <f>Mprices!B177</f>
        <v>96" High X 48" Wide Panel</v>
      </c>
      <c r="D171" s="231">
        <f>IF(B171="","",INDEX(Mprices!C177:M177,1,GroupMindex))</f>
        <v>0</v>
      </c>
      <c r="E171" s="232" t="str">
        <f t="shared" si="2"/>
        <v>N/A</v>
      </c>
      <c r="F171" s="233"/>
    </row>
    <row r="172" spans="1:6" ht="15" customHeight="1" thickBot="1" x14ac:dyDescent="0.3">
      <c r="A172" s="226"/>
      <c r="B172" s="229" t="str">
        <f>IF(ISBLANK(Mprices!A178),"",Mprices!A178)</f>
        <v/>
      </c>
      <c r="C172" s="230" t="str">
        <f>Mprices!B178</f>
        <v>Decorative Panels (Doors)</v>
      </c>
      <c r="D172" s="231" t="str">
        <f>IF(B172="","",INDEX(Mprices!C178:M178,1,GroupMindex))</f>
        <v/>
      </c>
      <c r="E172" s="232" t="str">
        <f t="shared" si="2"/>
        <v/>
      </c>
      <c r="F172" s="233"/>
    </row>
    <row r="173" spans="1:6" ht="15" customHeight="1" thickBot="1" x14ac:dyDescent="0.3">
      <c r="A173" s="226"/>
      <c r="B173" s="229" t="str">
        <f>IF(ISBLANK(Mprices!A179),"",Mprices!A179)</f>
        <v>12x30</v>
      </c>
      <c r="C173" s="230" t="str">
        <f>Mprices!B179</f>
        <v>Decorative Panels (Doors)</v>
      </c>
      <c r="D173" s="231">
        <f>IF(B173="","",INDEX(Mprices!C179:M179,1,GroupMindex))</f>
        <v>0</v>
      </c>
      <c r="E173" s="232" t="str">
        <f t="shared" si="2"/>
        <v>N/A</v>
      </c>
      <c r="F173" s="233"/>
    </row>
    <row r="174" spans="1:6" ht="15" customHeight="1" thickBot="1" x14ac:dyDescent="0.3">
      <c r="A174" s="226"/>
      <c r="B174" s="229" t="str">
        <f>IF(ISBLANK(Mprices!A180),"",Mprices!A180)</f>
        <v>12x36</v>
      </c>
      <c r="C174" s="230" t="str">
        <f>Mprices!B180</f>
        <v>Decorative Panels (Doors)</v>
      </c>
      <c r="D174" s="231">
        <f>IF(B174="","",INDEX(Mprices!C180:M180,1,GroupMindex))</f>
        <v>0</v>
      </c>
      <c r="E174" s="232" t="str">
        <f t="shared" si="2"/>
        <v>N/A</v>
      </c>
      <c r="F174" s="233"/>
    </row>
    <row r="175" spans="1:6" ht="15" customHeight="1" thickBot="1" x14ac:dyDescent="0.3">
      <c r="A175" s="226"/>
      <c r="B175" s="229" t="str">
        <f>IF(ISBLANK(Mprices!A181),"",Mprices!A181)</f>
        <v>12x42</v>
      </c>
      <c r="C175" s="230" t="str">
        <f>Mprices!B181</f>
        <v>Decorative Panels (Doors)</v>
      </c>
      <c r="D175" s="231">
        <f>IF(B175="","",INDEX(Mprices!C181:M181,1,GroupMindex))</f>
        <v>0</v>
      </c>
      <c r="E175" s="232" t="str">
        <f t="shared" si="2"/>
        <v>N/A</v>
      </c>
      <c r="F175" s="233"/>
    </row>
    <row r="176" spans="1:6" ht="15" customHeight="1" thickBot="1" x14ac:dyDescent="0.3">
      <c r="A176" s="226"/>
      <c r="B176" s="229" t="str">
        <f>IF(ISBLANK(Mprices!A182),"",Mprices!A182)</f>
        <v>24x30</v>
      </c>
      <c r="C176" s="230" t="str">
        <f>Mprices!B182</f>
        <v>Decorative Panels (Doors)</v>
      </c>
      <c r="D176" s="231">
        <f>IF(B176="","",INDEX(Mprices!C182:M182,1,GroupMindex))</f>
        <v>0</v>
      </c>
      <c r="E176" s="232" t="str">
        <f t="shared" si="2"/>
        <v>N/A</v>
      </c>
      <c r="F176" s="233"/>
    </row>
    <row r="177" spans="1:6" ht="15" customHeight="1" thickBot="1" x14ac:dyDescent="0.3">
      <c r="A177" s="226"/>
      <c r="B177" s="229" t="str">
        <f>IF(ISBLANK(Mprices!A183),"",Mprices!A183)</f>
        <v/>
      </c>
      <c r="C177" s="230" t="str">
        <f>Mprices!B183</f>
        <v>Mullion Doors</v>
      </c>
      <c r="D177" s="231" t="str">
        <f>IF(B177="","",INDEX(Mprices!C183:M183,1,GroupMindex))</f>
        <v/>
      </c>
      <c r="E177" s="232" t="str">
        <f t="shared" si="2"/>
        <v/>
      </c>
      <c r="F177" s="233"/>
    </row>
    <row r="178" spans="1:6" ht="15" customHeight="1" thickBot="1" x14ac:dyDescent="0.3">
      <c r="A178" s="226"/>
      <c r="B178" s="229" t="str">
        <f>IF(ISBLANK(Mprices!A184),"",Mprices!A184)</f>
        <v>W1530/CW2430 MD</v>
      </c>
      <c r="C178" s="230" t="str">
        <f>Mprices!B184</f>
        <v>Mullion Doors</v>
      </c>
      <c r="D178" s="231">
        <f>IF(B178="","",INDEX(Mprices!C184:M184,1,GroupMindex))</f>
        <v>0</v>
      </c>
      <c r="E178" s="232" t="str">
        <f t="shared" si="2"/>
        <v>N/A</v>
      </c>
      <c r="F178" s="233"/>
    </row>
    <row r="179" spans="1:6" ht="15" customHeight="1" thickBot="1" x14ac:dyDescent="0.3">
      <c r="A179" s="226"/>
      <c r="B179" s="229" t="str">
        <f>IF(ISBLANK(Mprices!A185),"",Mprices!A185)</f>
        <v>W1530 MD</v>
      </c>
      <c r="C179" s="230" t="str">
        <f>Mprices!B185</f>
        <v>Mullion Doors</v>
      </c>
      <c r="D179" s="231">
        <f>IF(B179="","",INDEX(Mprices!C185:M185,1,GroupMindex))</f>
        <v>0</v>
      </c>
      <c r="E179" s="232" t="str">
        <f t="shared" si="2"/>
        <v>N/A</v>
      </c>
      <c r="F179" s="233"/>
    </row>
    <row r="180" spans="1:6" ht="15" customHeight="1" thickBot="1" x14ac:dyDescent="0.3">
      <c r="A180" s="226"/>
      <c r="B180" s="229" t="str">
        <f>IF(ISBLANK(Mprices!A186),"",Mprices!A186)</f>
        <v>W1830 MD</v>
      </c>
      <c r="C180" s="230" t="str">
        <f>Mprices!B186</f>
        <v>Mullion Doors</v>
      </c>
      <c r="D180" s="231">
        <f>IF(B180="","",INDEX(Mprices!C186:M186,1,GroupMindex))</f>
        <v>0</v>
      </c>
      <c r="E180" s="232" t="str">
        <f t="shared" si="2"/>
        <v>N/A</v>
      </c>
      <c r="F180" s="233"/>
    </row>
    <row r="181" spans="1:6" ht="15" customHeight="1" thickBot="1" x14ac:dyDescent="0.3">
      <c r="A181" s="226"/>
      <c r="B181" s="229" t="str">
        <f>IF(ISBLANK(Mprices!A187),"",Mprices!A187)</f>
        <v>CW2430 MD</v>
      </c>
      <c r="C181" s="230" t="str">
        <f>Mprices!B187</f>
        <v>Mullion Doors</v>
      </c>
      <c r="D181" s="231">
        <f>IF(B181="","",INDEX(Mprices!C187:M187,1,GroupMindex))</f>
        <v>0</v>
      </c>
      <c r="E181" s="232" t="str">
        <f t="shared" si="2"/>
        <v>N/A</v>
      </c>
      <c r="F181" s="233"/>
    </row>
    <row r="182" spans="1:6" ht="15" customHeight="1" thickBot="1" x14ac:dyDescent="0.3">
      <c r="A182" s="226"/>
      <c r="B182" s="229" t="str">
        <f>IF(ISBLANK(Mprices!A188),"",Mprices!A188)</f>
        <v>W1536/CW2436</v>
      </c>
      <c r="C182" s="230" t="str">
        <f>Mprices!B188</f>
        <v>Mullion Doors</v>
      </c>
      <c r="D182" s="231">
        <f>IF(B182="","",INDEX(Mprices!C188:M188,1,GroupMindex))</f>
        <v>0</v>
      </c>
      <c r="E182" s="232" t="str">
        <f t="shared" si="2"/>
        <v>N/A</v>
      </c>
      <c r="F182" s="233"/>
    </row>
    <row r="183" spans="1:6" ht="15" customHeight="1" thickBot="1" x14ac:dyDescent="0.3">
      <c r="A183" s="226"/>
      <c r="B183" s="229" t="str">
        <f>IF(ISBLANK(Mprices!A189),"",Mprices!A189)</f>
        <v>W1536 MD</v>
      </c>
      <c r="C183" s="230" t="str">
        <f>Mprices!B189</f>
        <v>Mullion Doors</v>
      </c>
      <c r="D183" s="231">
        <f>IF(B183="","",INDEX(Mprices!C189:M189,1,GroupMindex))</f>
        <v>0</v>
      </c>
      <c r="E183" s="232" t="str">
        <f t="shared" si="2"/>
        <v>N/A</v>
      </c>
      <c r="F183" s="233"/>
    </row>
    <row r="184" spans="1:6" ht="15" customHeight="1" thickBot="1" x14ac:dyDescent="0.3">
      <c r="A184" s="226"/>
      <c r="B184" s="229" t="str">
        <f>IF(ISBLANK(Mprices!A190),"",Mprices!A190)</f>
        <v>W1836 MD</v>
      </c>
      <c r="C184" s="230" t="str">
        <f>Mprices!B190</f>
        <v>Mullion Doors</v>
      </c>
      <c r="D184" s="231">
        <f>IF(B184="","",INDEX(Mprices!C190:M190,1,GroupMindex))</f>
        <v>0</v>
      </c>
      <c r="E184" s="232" t="str">
        <f t="shared" si="2"/>
        <v>N/A</v>
      </c>
      <c r="F184" s="233"/>
    </row>
    <row r="185" spans="1:6" ht="15" customHeight="1" thickBot="1" x14ac:dyDescent="0.3">
      <c r="A185" s="226"/>
      <c r="B185" s="229" t="str">
        <f>IF(ISBLANK(Mprices!A191),"",Mprices!A191)</f>
        <v>CW2736 MD</v>
      </c>
      <c r="C185" s="230" t="str">
        <f>Mprices!B191</f>
        <v>Mullion Doors</v>
      </c>
      <c r="D185" s="231">
        <f>IF(B185="","",INDEX(Mprices!C191:M191,1,GroupMindex))</f>
        <v>0</v>
      </c>
      <c r="E185" s="232" t="str">
        <f t="shared" si="2"/>
        <v>N/A</v>
      </c>
      <c r="F185" s="233"/>
    </row>
    <row r="186" spans="1:6" ht="15" customHeight="1" thickBot="1" x14ac:dyDescent="0.3">
      <c r="A186" s="226"/>
      <c r="B186" s="229" t="str">
        <f>IF(ISBLANK(Mprices!A192),"",Mprices!A192)</f>
        <v>W1542 MD</v>
      </c>
      <c r="C186" s="230" t="str">
        <f>Mprices!B192</f>
        <v>Mullion Doors</v>
      </c>
      <c r="D186" s="231">
        <f>IF(B186="","",INDEX(Mprices!C192:M192,1,GroupMindex))</f>
        <v>0</v>
      </c>
      <c r="E186" s="232" t="str">
        <f t="shared" si="2"/>
        <v>N/A</v>
      </c>
      <c r="F186" s="233"/>
    </row>
    <row r="187" spans="1:6" ht="15" customHeight="1" thickBot="1" x14ac:dyDescent="0.3">
      <c r="A187" s="226"/>
      <c r="B187" s="229" t="str">
        <f>IF(ISBLANK(Mprices!A193),"",Mprices!A193)</f>
        <v>W1542/CW2442 MD</v>
      </c>
      <c r="C187" s="230" t="str">
        <f>Mprices!B193</f>
        <v>Mullion Doors</v>
      </c>
      <c r="D187" s="231">
        <f>IF(B187="","",INDEX(Mprices!C193:M193,1,GroupMindex))</f>
        <v>0</v>
      </c>
      <c r="E187" s="232" t="str">
        <f t="shared" si="2"/>
        <v>N/A</v>
      </c>
      <c r="F187" s="233"/>
    </row>
    <row r="188" spans="1:6" ht="15" customHeight="1" thickBot="1" x14ac:dyDescent="0.3">
      <c r="A188" s="226"/>
      <c r="B188" s="229" t="str">
        <f>IF(ISBLANK(Mprices!A194),"",Mprices!A194)</f>
        <v>W1842 MD</v>
      </c>
      <c r="C188" s="230" t="str">
        <f>Mprices!B194</f>
        <v>Mullion Doors</v>
      </c>
      <c r="D188" s="231">
        <f>IF(B188="","",INDEX(Mprices!C194:M194,1,GroupMindex))</f>
        <v>0</v>
      </c>
      <c r="E188" s="232" t="str">
        <f t="shared" si="2"/>
        <v>N/A</v>
      </c>
      <c r="F188" s="233"/>
    </row>
    <row r="189" spans="1:6" ht="15" customHeight="1" thickBot="1" x14ac:dyDescent="0.3">
      <c r="A189" s="226"/>
      <c r="B189" s="229" t="str">
        <f>IF(ISBLANK(Mprices!A195),"",Mprices!A195)</f>
        <v>CW2442 MD</v>
      </c>
      <c r="C189" s="230" t="str">
        <f>Mprices!B195</f>
        <v>Mullion Doors</v>
      </c>
      <c r="D189" s="231">
        <f>IF(B189="","",INDEX(Mprices!C195:M195,1,GroupMindex))</f>
        <v>0</v>
      </c>
      <c r="E189" s="232" t="str">
        <f t="shared" si="2"/>
        <v>N/A</v>
      </c>
      <c r="F189" s="233"/>
    </row>
    <row r="190" spans="1:6" ht="15" customHeight="1" thickBot="1" x14ac:dyDescent="0.3">
      <c r="A190" s="226"/>
      <c r="B190" s="229" t="str">
        <f>IF(ISBLANK(Mprices!A196),"",Mprices!A196)</f>
        <v/>
      </c>
      <c r="C190" s="230" t="str">
        <f>Mprices!B196</f>
        <v>Fillers</v>
      </c>
      <c r="D190" s="231" t="str">
        <f>IF(B190="","",INDEX(Mprices!C196:M196,1,GroupMindex))</f>
        <v/>
      </c>
      <c r="E190" s="232" t="str">
        <f t="shared" si="2"/>
        <v/>
      </c>
      <c r="F190" s="233"/>
    </row>
    <row r="191" spans="1:6" ht="15" customHeight="1" thickBot="1" x14ac:dyDescent="0.3">
      <c r="A191" s="226"/>
      <c r="B191" s="229" t="str">
        <f>IF(ISBLANK(Mprices!A197),"",Mprices!A197)</f>
        <v>F142</v>
      </c>
      <c r="C191" s="230" t="str">
        <f>Mprices!B197</f>
        <v>Fillers</v>
      </c>
      <c r="D191" s="231">
        <f>IF(B191="","",INDEX(Mprices!C197:M197,1,GroupMindex))</f>
        <v>0</v>
      </c>
      <c r="E191" s="232" t="str">
        <f t="shared" si="2"/>
        <v>N/A</v>
      </c>
      <c r="F191" s="233"/>
    </row>
    <row r="192" spans="1:6" ht="15" customHeight="1" thickBot="1" x14ac:dyDescent="0.3">
      <c r="A192" s="226"/>
      <c r="B192" s="229" t="str">
        <f>IF(ISBLANK(Mprices!A198),"",Mprices!A198)</f>
        <v>F342</v>
      </c>
      <c r="C192" s="230" t="str">
        <f>Mprices!B198</f>
        <v>Fillers</v>
      </c>
      <c r="D192" s="231">
        <f>IF(B192="","",INDEX(Mprices!C198:M198,1,GroupMindex))</f>
        <v>0</v>
      </c>
      <c r="E192" s="232" t="str">
        <f t="shared" si="2"/>
        <v>N/A</v>
      </c>
      <c r="F192" s="233"/>
    </row>
    <row r="193" spans="1:6" ht="15" customHeight="1" thickBot="1" x14ac:dyDescent="0.3">
      <c r="A193" s="226"/>
      <c r="B193" s="229" t="str">
        <f>IF(ISBLANK(Mprices!A199),"",Mprices!A199)</f>
        <v>F642</v>
      </c>
      <c r="C193" s="230" t="str">
        <f>Mprices!B199</f>
        <v>Fillers</v>
      </c>
      <c r="D193" s="231">
        <f>IF(B193="","",INDEX(Mprices!C199:M199,1,GroupMindex))</f>
        <v>0</v>
      </c>
      <c r="E193" s="232" t="str">
        <f t="shared" si="2"/>
        <v>N/A</v>
      </c>
      <c r="F193" s="233"/>
    </row>
    <row r="194" spans="1:6" ht="15" customHeight="1" thickBot="1" x14ac:dyDescent="0.3">
      <c r="A194" s="226"/>
      <c r="B194" s="229" t="str">
        <f>IF(ISBLANK(Mprices!A200),"",Mprices!A200)</f>
        <v>F396</v>
      </c>
      <c r="C194" s="230" t="str">
        <f>Mprices!B200</f>
        <v>Fillers</v>
      </c>
      <c r="D194" s="231">
        <f>IF(B194="","",INDEX(Mprices!C200:M200,1,GroupMindex))</f>
        <v>0</v>
      </c>
      <c r="E194" s="232" t="str">
        <f t="shared" si="2"/>
        <v>N/A</v>
      </c>
      <c r="F194" s="233"/>
    </row>
    <row r="195" spans="1:6" ht="15" customHeight="1" thickBot="1" x14ac:dyDescent="0.3">
      <c r="A195" s="226"/>
      <c r="B195" s="229" t="str">
        <f>IF(ISBLANK(Mprices!A201),"",Mprices!A201)</f>
        <v>F696</v>
      </c>
      <c r="C195" s="230" t="str">
        <f>Mprices!B201</f>
        <v>Fillers</v>
      </c>
      <c r="D195" s="231">
        <f>IF(B195="","",INDEX(Mprices!C201:M201,1,GroupMindex))</f>
        <v>0</v>
      </c>
      <c r="E195" s="232" t="str">
        <f t="shared" si="2"/>
        <v>N/A</v>
      </c>
      <c r="F195" s="233"/>
    </row>
    <row r="196" spans="1:6" ht="15" customHeight="1" thickBot="1" x14ac:dyDescent="0.3">
      <c r="A196" s="226"/>
      <c r="B196" s="229" t="str">
        <f>IF(ISBLANK(Mprices!A202),"",Mprices!A202)</f>
        <v>F396 Fluted</v>
      </c>
      <c r="C196" s="230" t="str">
        <f>Mprices!B202</f>
        <v>Fillers</v>
      </c>
      <c r="D196" s="231">
        <f>IF(B196="","",INDEX(Mprices!C202:M202,1,GroupMindex))</f>
        <v>0</v>
      </c>
      <c r="E196" s="232" t="str">
        <f t="shared" si="2"/>
        <v>N/A</v>
      </c>
      <c r="F196" s="233"/>
    </row>
    <row r="197" spans="1:6" ht="15" customHeight="1" thickBot="1" x14ac:dyDescent="0.3">
      <c r="A197" s="226"/>
      <c r="B197" s="229" t="str">
        <f>IF(ISBLANK(Mprices!A203),"",Mprices!A203)</f>
        <v xml:space="preserve">Chamfer/Bevel 3x96 </v>
      </c>
      <c r="C197" s="230" t="str">
        <f>Mprices!B203</f>
        <v>Fillers</v>
      </c>
      <c r="D197" s="231">
        <f>IF(B197="","",INDEX(Mprices!C203:M203,1,GroupMindex))</f>
        <v>0</v>
      </c>
      <c r="E197" s="232" t="str">
        <f t="shared" ref="E197:E260" si="3">IF(B197="","",IF(D197=0,NotAvailable,A197*D197))</f>
        <v>N/A</v>
      </c>
      <c r="F197" s="233"/>
    </row>
    <row r="198" spans="1:6" ht="15" customHeight="1" thickBot="1" x14ac:dyDescent="0.3">
      <c r="A198" s="226"/>
      <c r="B198" s="229" t="str">
        <f>IF(ISBLANK(Mprices!A204),"",Mprices!A204)</f>
        <v/>
      </c>
      <c r="C198" s="230" t="str">
        <f>Mprices!B204</f>
        <v>Overlay Fillers</v>
      </c>
      <c r="D198" s="231" t="str">
        <f>IF(B198="","",INDEX(Mprices!C204:M204,1,GroupMindex))</f>
        <v/>
      </c>
      <c r="E198" s="232" t="str">
        <f t="shared" si="3"/>
        <v/>
      </c>
      <c r="F198" s="233"/>
    </row>
    <row r="199" spans="1:6" ht="15" customHeight="1" thickBot="1" x14ac:dyDescent="0.3">
      <c r="A199" s="226"/>
      <c r="B199" s="229" t="str">
        <f>IF(ISBLANK(Mprices!A205),"",Mprices!A205)</f>
        <v>OLF330</v>
      </c>
      <c r="C199" s="230" t="str">
        <f>Mprices!B205</f>
        <v>Overlay Fillers</v>
      </c>
      <c r="D199" s="231">
        <f>IF(B199="","",INDEX(Mprices!C205:M205,1,GroupMindex))</f>
        <v>0</v>
      </c>
      <c r="E199" s="232" t="str">
        <f t="shared" si="3"/>
        <v>N/A</v>
      </c>
      <c r="F199" s="233"/>
    </row>
    <row r="200" spans="1:6" ht="15" customHeight="1" thickBot="1" x14ac:dyDescent="0.3">
      <c r="A200" s="226"/>
      <c r="B200" s="229" t="str">
        <f>IF(ISBLANK(Mprices!A206),"",Mprices!A206)</f>
        <v>OLF336</v>
      </c>
      <c r="C200" s="230" t="str">
        <f>Mprices!B206</f>
        <v>Overlay Fillers</v>
      </c>
      <c r="D200" s="231">
        <f>IF(B200="","",INDEX(Mprices!C206:M206,1,GroupMindex))</f>
        <v>0</v>
      </c>
      <c r="E200" s="232" t="str">
        <f t="shared" si="3"/>
        <v>N/A</v>
      </c>
      <c r="F200" s="233"/>
    </row>
    <row r="201" spans="1:6" ht="15" customHeight="1" thickBot="1" x14ac:dyDescent="0.3">
      <c r="A201" s="226"/>
      <c r="B201" s="229" t="str">
        <f>IF(ISBLANK(Mprices!A207),"",Mprices!A207)</f>
        <v>OLF342</v>
      </c>
      <c r="C201" s="230" t="str">
        <f>Mprices!B207</f>
        <v>Overlay Fillers</v>
      </c>
      <c r="D201" s="231">
        <f>IF(B201="","",INDEX(Mprices!C207:M207,1,GroupMindex))</f>
        <v>0</v>
      </c>
      <c r="E201" s="232" t="str">
        <f t="shared" si="3"/>
        <v>N/A</v>
      </c>
      <c r="F201" s="233"/>
    </row>
    <row r="202" spans="1:6" ht="15" customHeight="1" thickBot="1" x14ac:dyDescent="0.3">
      <c r="A202" s="226"/>
      <c r="B202" s="229" t="str">
        <f>IF(ISBLANK(Mprices!A208),"",Mprices!A208)</f>
        <v>OLF630</v>
      </c>
      <c r="C202" s="230" t="str">
        <f>Mprices!B208</f>
        <v>Overlay Fillers</v>
      </c>
      <c r="D202" s="231">
        <f>IF(B202="","",INDEX(Mprices!C208:M208,1,GroupMindex))</f>
        <v>0</v>
      </c>
      <c r="E202" s="232" t="str">
        <f t="shared" si="3"/>
        <v>N/A</v>
      </c>
      <c r="F202" s="233"/>
    </row>
    <row r="203" spans="1:6" ht="15" customHeight="1" thickBot="1" x14ac:dyDescent="0.3">
      <c r="A203" s="226"/>
      <c r="B203" s="229" t="str">
        <f>IF(ISBLANK(Mprices!A209),"",Mprices!A209)</f>
        <v/>
      </c>
      <c r="C203" s="230" t="str">
        <f>Mprices!B209</f>
        <v>Accessories</v>
      </c>
      <c r="D203" s="231" t="str">
        <f>IF(B203="","",INDEX(Mprices!C209:M209,1,GroupMindex))</f>
        <v/>
      </c>
      <c r="E203" s="232" t="str">
        <f t="shared" si="3"/>
        <v/>
      </c>
      <c r="F203" s="233"/>
    </row>
    <row r="204" spans="1:6" ht="15" customHeight="1" thickBot="1" x14ac:dyDescent="0.3">
      <c r="A204" s="226"/>
      <c r="B204" s="229" t="str">
        <f>IF(ISBLANK(Mprices!A210),"",Mprices!A210)</f>
        <v>Post - 3x3x35</v>
      </c>
      <c r="C204" s="230" t="str">
        <f>Mprices!B210</f>
        <v>Accessories</v>
      </c>
      <c r="D204" s="231">
        <f>IF(B204="","",INDEX(Mprices!C210:M210,1,GroupMindex))</f>
        <v>0</v>
      </c>
      <c r="E204" s="232" t="str">
        <f t="shared" si="3"/>
        <v>N/A</v>
      </c>
      <c r="F204" s="233"/>
    </row>
    <row r="205" spans="1:6" ht="15" customHeight="1" thickBot="1" x14ac:dyDescent="0.3">
      <c r="A205" s="226"/>
      <c r="B205" s="229" t="str">
        <f>IF(ISBLANK(Mprices!A211),"",Mprices!A211)</f>
        <v>Post - 5x5x35</v>
      </c>
      <c r="C205" s="230" t="str">
        <f>Mprices!B211</f>
        <v>Accessories</v>
      </c>
      <c r="D205" s="231">
        <f>IF(B205="","",INDEX(Mprices!C211:M211,1,GroupMindex))</f>
        <v>0</v>
      </c>
      <c r="E205" s="232" t="str">
        <f t="shared" si="3"/>
        <v>N/A</v>
      </c>
      <c r="F205" s="233"/>
    </row>
    <row r="206" spans="1:6" ht="15" customHeight="1" thickBot="1" x14ac:dyDescent="0.3">
      <c r="A206" s="226"/>
      <c r="B206" s="229" t="str">
        <f>IF(ISBLANK(Mprices!A212),"",Mprices!A212)</f>
        <v>Bookcase End</v>
      </c>
      <c r="C206" s="230" t="str">
        <f>Mprices!B212</f>
        <v>Accessories</v>
      </c>
      <c r="D206" s="231">
        <f>IF(B206="","",INDEX(Mprices!C212:M212,1,GroupMindex))</f>
        <v>0</v>
      </c>
      <c r="E206" s="232" t="str">
        <f t="shared" si="3"/>
        <v>N/A</v>
      </c>
      <c r="F206" s="233"/>
    </row>
    <row r="207" spans="1:6" ht="15" customHeight="1" thickBot="1" x14ac:dyDescent="0.3">
      <c r="A207" s="226"/>
      <c r="B207" s="229" t="str">
        <f>IF(ISBLANK(Mprices!A213),"",Mprices!A213)</f>
        <v>Shelf Board</v>
      </c>
      <c r="C207" s="230" t="str">
        <f>Mprices!B213</f>
        <v>Accessories</v>
      </c>
      <c r="D207" s="231">
        <f>IF(B207="","",INDEX(Mprices!C213:M213,1,GroupMindex))</f>
        <v>0</v>
      </c>
      <c r="E207" s="232" t="str">
        <f t="shared" si="3"/>
        <v>N/A</v>
      </c>
      <c r="F207" s="233"/>
    </row>
    <row r="208" spans="1:6" ht="15" customHeight="1" thickBot="1" x14ac:dyDescent="0.3">
      <c r="A208" s="226"/>
      <c r="B208" s="229" t="str">
        <f>IF(ISBLANK(Mprices!A214),"",Mprices!A214)</f>
        <v>36" Wall x 15" Deep Conv. Kit</v>
      </c>
      <c r="C208" s="230" t="str">
        <f>Mprices!B214</f>
        <v>Accessories</v>
      </c>
      <c r="D208" s="231">
        <f>IF(B208="","",INDEX(Mprices!C214:M214,1,GroupMindex))</f>
        <v>0</v>
      </c>
      <c r="E208" s="232" t="str">
        <f t="shared" si="3"/>
        <v>N/A</v>
      </c>
      <c r="F208" s="233"/>
    </row>
    <row r="209" spans="1:6" ht="15" customHeight="1" thickBot="1" x14ac:dyDescent="0.3">
      <c r="A209" s="226"/>
      <c r="B209" s="229" t="str">
        <f>IF(ISBLANK(Mprices!A215),"",Mprices!A215)</f>
        <v>42" Wall x 15" Deep Conv. Kit</v>
      </c>
      <c r="C209" s="230" t="str">
        <f>Mprices!B215</f>
        <v>Accessories</v>
      </c>
      <c r="D209" s="231">
        <f>IF(B209="","",INDEX(Mprices!C215:M215,1,GroupMindex))</f>
        <v>0</v>
      </c>
      <c r="E209" s="232" t="str">
        <f t="shared" si="3"/>
        <v>N/A</v>
      </c>
      <c r="F209" s="233"/>
    </row>
    <row r="210" spans="1:6" ht="15" customHeight="1" thickBot="1" x14ac:dyDescent="0.3">
      <c r="A210" s="226"/>
      <c r="B210" s="229" t="str">
        <f>IF(ISBLANK(Mprices!A216),"",Mprices!A216)</f>
        <v/>
      </c>
      <c r="C210" s="230" t="str">
        <f>Mprices!B216</f>
        <v>Moldings</v>
      </c>
      <c r="D210" s="231" t="str">
        <f>IF(B210="","",INDEX(Mprices!C216:M216,1,GroupMindex))</f>
        <v/>
      </c>
      <c r="E210" s="232" t="str">
        <f t="shared" si="3"/>
        <v/>
      </c>
      <c r="F210" s="233"/>
    </row>
    <row r="211" spans="1:6" ht="15" customHeight="1" thickBot="1" x14ac:dyDescent="0.3">
      <c r="A211" s="226"/>
      <c r="B211" s="229" t="str">
        <f>IF(ISBLANK(Mprices!A217),"",Mprices!A217)</f>
        <v>Toe Kick</v>
      </c>
      <c r="C211" s="230" t="str">
        <f>Mprices!B217</f>
        <v>Moldings</v>
      </c>
      <c r="D211" s="231">
        <f>IF(B211="","",INDEX(Mprices!C217:M217,1,GroupMindex))</f>
        <v>0</v>
      </c>
      <c r="E211" s="232" t="str">
        <f t="shared" si="3"/>
        <v>N/A</v>
      </c>
      <c r="F211" s="233"/>
    </row>
    <row r="212" spans="1:6" ht="15" customHeight="1" thickBot="1" x14ac:dyDescent="0.3">
      <c r="A212" s="226"/>
      <c r="B212" s="229" t="str">
        <f>IF(ISBLANK(Mprices!A218),"",Mprices!A218)</f>
        <v>Scribe</v>
      </c>
      <c r="C212" s="230" t="str">
        <f>Mprices!B218</f>
        <v>Moldings</v>
      </c>
      <c r="D212" s="231">
        <f>IF(B212="","",INDEX(Mprices!C218:M218,1,GroupMindex))</f>
        <v>0</v>
      </c>
      <c r="E212" s="232" t="str">
        <f t="shared" si="3"/>
        <v>N/A</v>
      </c>
      <c r="F212" s="233"/>
    </row>
    <row r="213" spans="1:6" ht="15" customHeight="1" thickBot="1" x14ac:dyDescent="0.3">
      <c r="A213" s="226"/>
      <c r="B213" s="229" t="str">
        <f>IF(ISBLANK(Mprices!A219),"",Mprices!A219)</f>
        <v>Bottom Edge Mold</v>
      </c>
      <c r="C213" s="230" t="str">
        <f>Mprices!B219</f>
        <v>Moldings</v>
      </c>
      <c r="D213" s="231">
        <f>IF(B213="","",INDEX(Mprices!C219:M219,1,GroupMindex))</f>
        <v>0</v>
      </c>
      <c r="E213" s="232" t="str">
        <f t="shared" si="3"/>
        <v>N/A</v>
      </c>
      <c r="F213" s="233"/>
    </row>
    <row r="214" spans="1:6" ht="15" customHeight="1" thickBot="1" x14ac:dyDescent="0.3">
      <c r="A214" s="226"/>
      <c r="B214" s="229" t="str">
        <f>IF(ISBLANK(Mprices!A220),"",Mprices!A220)</f>
        <v>Outside Corner</v>
      </c>
      <c r="C214" s="230" t="str">
        <f>Mprices!B220</f>
        <v>Moldings</v>
      </c>
      <c r="D214" s="231">
        <f>IF(B214="","",INDEX(Mprices!C220:M220,1,GroupMindex))</f>
        <v>0</v>
      </c>
      <c r="E214" s="232" t="str">
        <f t="shared" si="3"/>
        <v>N/A</v>
      </c>
      <c r="F214" s="233"/>
    </row>
    <row r="215" spans="1:6" ht="15" customHeight="1" thickBot="1" x14ac:dyDescent="0.3">
      <c r="A215" s="226"/>
      <c r="B215" s="229" t="str">
        <f>IF(ISBLANK(Mprices!A221),"",Mprices!A221)</f>
        <v>Shaker Crown</v>
      </c>
      <c r="C215" s="230" t="str">
        <f>Mprices!B221</f>
        <v>Moldings</v>
      </c>
      <c r="D215" s="231">
        <f>IF(B215="","",INDEX(Mprices!C221:M221,1,GroupMindex))</f>
        <v>0</v>
      </c>
      <c r="E215" s="232" t="str">
        <f t="shared" si="3"/>
        <v>N/A</v>
      </c>
      <c r="F215" s="233"/>
    </row>
    <row r="216" spans="1:6" ht="15" customHeight="1" thickBot="1" x14ac:dyDescent="0.3">
      <c r="A216" s="226"/>
      <c r="B216" s="229" t="str">
        <f>IF(ISBLANK(Mprices!A222),"",Mprices!A222)</f>
        <v>2-3/4 Crown</v>
      </c>
      <c r="C216" s="230" t="str">
        <f>Mprices!B222</f>
        <v>Moldings</v>
      </c>
      <c r="D216" s="231">
        <f>IF(B216="","",INDEX(Mprices!C222:M222,1,GroupMindex))</f>
        <v>0</v>
      </c>
      <c r="E216" s="232" t="str">
        <f t="shared" si="3"/>
        <v>N/A</v>
      </c>
      <c r="F216" s="233"/>
    </row>
    <row r="217" spans="1:6" ht="15" customHeight="1" thickBot="1" x14ac:dyDescent="0.3">
      <c r="A217" s="226"/>
      <c r="B217" s="229" t="str">
        <f>IF(ISBLANK(Mprices!A223),"",Mprices!A223)</f>
        <v>Royal Crown (4")</v>
      </c>
      <c r="C217" s="230" t="str">
        <f>Mprices!B223</f>
        <v>Moldings</v>
      </c>
      <c r="D217" s="231">
        <f>IF(B217="","",INDEX(Mprices!C223:M223,1,GroupMindex))</f>
        <v>0</v>
      </c>
      <c r="E217" s="232" t="str">
        <f t="shared" si="3"/>
        <v>N/A</v>
      </c>
      <c r="F217" s="233"/>
    </row>
    <row r="218" spans="1:6" ht="15" customHeight="1" thickBot="1" x14ac:dyDescent="0.3">
      <c r="A218" s="226"/>
      <c r="B218" s="229" t="str">
        <f>IF(ISBLANK(Mprices!A224),"",Mprices!A224)</f>
        <v>Dentil</v>
      </c>
      <c r="C218" s="230" t="str">
        <f>Mprices!B224</f>
        <v>Moldings</v>
      </c>
      <c r="D218" s="231">
        <f>IF(B218="","",INDEX(Mprices!C224:M224,1,GroupMindex))</f>
        <v>0</v>
      </c>
      <c r="E218" s="232" t="str">
        <f t="shared" si="3"/>
        <v>N/A</v>
      </c>
      <c r="F218" s="233"/>
    </row>
    <row r="219" spans="1:6" ht="15" customHeight="1" thickBot="1" x14ac:dyDescent="0.3">
      <c r="A219" s="226"/>
      <c r="B219" s="229" t="str">
        <f>IF(ISBLANK(Mprices!A225),"",Mprices!A225)</f>
        <v>Rope</v>
      </c>
      <c r="C219" s="230" t="str">
        <f>Mprices!B225</f>
        <v>Moldings</v>
      </c>
      <c r="D219" s="231">
        <f>IF(B219="","",INDEX(Mprices!C225:M225,1,GroupMindex))</f>
        <v>0</v>
      </c>
      <c r="E219" s="232" t="str">
        <f t="shared" si="3"/>
        <v>N/A</v>
      </c>
      <c r="F219" s="233"/>
    </row>
    <row r="220" spans="1:6" ht="15" customHeight="1" thickBot="1" x14ac:dyDescent="0.3">
      <c r="A220" s="226"/>
      <c r="B220" s="229" t="str">
        <f>IF(ISBLANK(Mprices!A226),"",Mprices!A226)</f>
        <v>Light Rail</v>
      </c>
      <c r="C220" s="230" t="str">
        <f>Mprices!B226</f>
        <v>Moldings</v>
      </c>
      <c r="D220" s="231">
        <f>IF(B220="","",INDEX(Mprices!C226:M226,1,GroupMindex))</f>
        <v>0</v>
      </c>
      <c r="E220" s="232" t="str">
        <f t="shared" si="3"/>
        <v>N/A</v>
      </c>
      <c r="F220" s="233"/>
    </row>
    <row r="221" spans="1:6" ht="15" customHeight="1" thickBot="1" x14ac:dyDescent="0.3">
      <c r="A221" s="226"/>
      <c r="B221" s="229" t="str">
        <f>IF(ISBLANK(Mprices!A227),"",Mprices!A227)</f>
        <v>Corbel</v>
      </c>
      <c r="C221" s="230" t="str">
        <f>Mprices!B227</f>
        <v>Moldings</v>
      </c>
      <c r="D221" s="231">
        <f>IF(B221="","",INDEX(Mprices!C227:M227,1,GroupMindex))</f>
        <v>0</v>
      </c>
      <c r="E221" s="232" t="str">
        <f t="shared" si="3"/>
        <v>N/A</v>
      </c>
      <c r="F221" s="233"/>
    </row>
    <row r="222" spans="1:6" ht="15" customHeight="1" thickBot="1" x14ac:dyDescent="0.3">
      <c r="A222" s="226"/>
      <c r="B222" s="229" t="str">
        <f>IF(ISBLANK(Mprices!A228),"",Mprices!A228)</f>
        <v>Corbel - Standard</v>
      </c>
      <c r="C222" s="230" t="str">
        <f>Mprices!B228</f>
        <v>Moldings</v>
      </c>
      <c r="D222" s="231">
        <f>IF(B222="","",INDEX(Mprices!C228:M228,1,GroupMindex))</f>
        <v>0</v>
      </c>
      <c r="E222" s="232" t="str">
        <f t="shared" si="3"/>
        <v>N/A</v>
      </c>
      <c r="F222" s="233"/>
    </row>
    <row r="223" spans="1:6" ht="15" customHeight="1" thickBot="1" x14ac:dyDescent="0.3">
      <c r="A223" s="226"/>
      <c r="B223" s="229" t="str">
        <f>IF(ISBLANK(Mprices!A229),"",Mprices!A229)</f>
        <v>Furniture Base</v>
      </c>
      <c r="C223" s="230" t="str">
        <f>Mprices!B229</f>
        <v>Moldings</v>
      </c>
      <c r="D223" s="231">
        <f>IF(B223="","",INDEX(Mprices!C229:M229,1,GroupMindex))</f>
        <v>0</v>
      </c>
      <c r="E223" s="232" t="str">
        <f t="shared" si="3"/>
        <v>N/A</v>
      </c>
      <c r="F223" s="233"/>
    </row>
    <row r="224" spans="1:6" ht="15" customHeight="1" thickBot="1" x14ac:dyDescent="0.3">
      <c r="A224" s="226"/>
      <c r="B224" s="229" t="str">
        <f>IF(ISBLANK(Mprices!A230),"",Mprices!A230)</f>
        <v>Shoe Molding</v>
      </c>
      <c r="C224" s="230" t="str">
        <f>Mprices!B230</f>
        <v>Moldings</v>
      </c>
      <c r="D224" s="231">
        <f>IF(B224="","",INDEX(Mprices!C230:M230,1,GroupMindex))</f>
        <v>0</v>
      </c>
      <c r="E224" s="232" t="str">
        <f t="shared" si="3"/>
        <v>N/A</v>
      </c>
      <c r="F224" s="233"/>
    </row>
    <row r="225" spans="1:6" ht="15" customHeight="1" thickBot="1" x14ac:dyDescent="0.3">
      <c r="A225" s="226"/>
      <c r="B225" s="229" t="str">
        <f>IF(ISBLANK(Mprices!A231),"",Mprices!A231)</f>
        <v>Batton Molding</v>
      </c>
      <c r="C225" s="230" t="str">
        <f>Mprices!B231</f>
        <v>Moldings</v>
      </c>
      <c r="D225" s="231">
        <f>IF(B225="","",INDEX(Mprices!C231:M231,1,GroupMindex))</f>
        <v>0</v>
      </c>
      <c r="E225" s="232" t="str">
        <f t="shared" si="3"/>
        <v>N/A</v>
      </c>
      <c r="F225" s="233"/>
    </row>
    <row r="226" spans="1:6" ht="15" customHeight="1" thickBot="1" x14ac:dyDescent="0.3">
      <c r="A226" s="226"/>
      <c r="B226" s="229" t="str">
        <f>IF(ISBLANK(Mprices!A232),"",Mprices!A232)</f>
        <v>Touch-Up Kit</v>
      </c>
      <c r="C226" s="230" t="str">
        <f>Mprices!B232</f>
        <v>Moldings</v>
      </c>
      <c r="D226" s="231">
        <f>IF(B226="","",INDEX(Mprices!C232:M232,1,GroupMindex))</f>
        <v>0</v>
      </c>
      <c r="E226" s="232" t="str">
        <f t="shared" si="3"/>
        <v>N/A</v>
      </c>
      <c r="F226" s="233"/>
    </row>
    <row r="227" spans="1:6" ht="15" customHeight="1" thickBot="1" x14ac:dyDescent="0.3">
      <c r="A227" s="226"/>
      <c r="B227" s="229" t="str">
        <f>IF(ISBLANK(Mprices!A233),"",Mprices!A233)</f>
        <v/>
      </c>
      <c r="C227" s="230" t="str">
        <f>Mprices!B233</f>
        <v>Hardware</v>
      </c>
      <c r="D227" s="231" t="str">
        <f>IF(B227="","",INDEX(Mprices!C233:M233,1,GroupMindex))</f>
        <v/>
      </c>
      <c r="E227" s="232" t="str">
        <f t="shared" si="3"/>
        <v/>
      </c>
      <c r="F227" s="233"/>
    </row>
    <row r="228" spans="1:6" ht="15" customHeight="1" thickBot="1" x14ac:dyDescent="0.3">
      <c r="A228" s="226"/>
      <c r="B228" s="229" t="str">
        <f>IF(ISBLANK(Mprices!A234),"",Mprices!A234)</f>
        <v>Soft-Close Hinge</v>
      </c>
      <c r="C228" s="230" t="str">
        <f>Mprices!B234</f>
        <v>Soft-Close Hinge</v>
      </c>
      <c r="D228" s="231">
        <f>IF(B228="","",INDEX(Mprices!C234:M234,1,GroupMindex))</f>
        <v>0</v>
      </c>
      <c r="E228" s="232" t="str">
        <f t="shared" si="3"/>
        <v>N/A</v>
      </c>
      <c r="F228" s="233"/>
    </row>
    <row r="229" spans="1:6" ht="15" customHeight="1" thickBot="1" x14ac:dyDescent="0.3">
      <c r="A229" s="226"/>
      <c r="B229" s="229" t="str">
        <f>IF(ISBLANK(Mprices!A235),"",Mprices!A235)</f>
        <v/>
      </c>
      <c r="C229" s="230" t="str">
        <f>Mprices!B235</f>
        <v>5-Piece Drawer Fronts (Shaker Bourbon and White Slab Shaker only)</v>
      </c>
      <c r="D229" s="231" t="str">
        <f>IF(B229="","",INDEX(Mprices!C235:M235,1,GroupMindex))</f>
        <v/>
      </c>
      <c r="E229" s="232" t="str">
        <f t="shared" si="3"/>
        <v/>
      </c>
      <c r="F229" s="233"/>
    </row>
    <row r="230" spans="1:6" ht="15" customHeight="1" thickBot="1" x14ac:dyDescent="0.3">
      <c r="A230" s="226"/>
      <c r="B230" s="229" t="str">
        <f>IF(ISBLANK(Mprices!A236),"",Mprices!A236)</f>
        <v>B12</v>
      </c>
      <c r="C230" s="230" t="str">
        <f>Mprices!B236</f>
        <v>5-Piece Drawer Fronts</v>
      </c>
      <c r="D230" s="231">
        <f>IF(B230="","",INDEX(Mprices!C236:M236,1,GroupMindex))</f>
        <v>0</v>
      </c>
      <c r="E230" s="232" t="str">
        <f t="shared" si="3"/>
        <v>N/A</v>
      </c>
      <c r="F230" s="233"/>
    </row>
    <row r="231" spans="1:6" ht="15" customHeight="1" thickBot="1" x14ac:dyDescent="0.3">
      <c r="A231" s="226"/>
      <c r="B231" s="229" t="str">
        <f>IF(ISBLANK(Mprices!A237),"",Mprices!A237)</f>
        <v>B15</v>
      </c>
      <c r="C231" s="230" t="str">
        <f>Mprices!B237</f>
        <v>5-Piece Drawer Fronts</v>
      </c>
      <c r="D231" s="231">
        <f>IF(B231="","",INDEX(Mprices!C237:M237,1,GroupMindex))</f>
        <v>0</v>
      </c>
      <c r="E231" s="232" t="str">
        <f t="shared" si="3"/>
        <v>N/A</v>
      </c>
      <c r="F231" s="233"/>
    </row>
    <row r="232" spans="1:6" ht="15" customHeight="1" thickBot="1" x14ac:dyDescent="0.3">
      <c r="A232" s="226"/>
      <c r="B232" s="229" t="str">
        <f>IF(ISBLANK(Mprices!A238),"",Mprices!A238)</f>
        <v>B18</v>
      </c>
      <c r="C232" s="230" t="str">
        <f>Mprices!B238</f>
        <v>5-Piece Drawer Fronts</v>
      </c>
      <c r="D232" s="231">
        <f>IF(B232="","",INDEX(Mprices!C238:M238,1,GroupMindex))</f>
        <v>0</v>
      </c>
      <c r="E232" s="232" t="str">
        <f t="shared" si="3"/>
        <v>N/A</v>
      </c>
      <c r="F232" s="233"/>
    </row>
    <row r="233" spans="1:6" ht="15" customHeight="1" thickBot="1" x14ac:dyDescent="0.3">
      <c r="A233" s="226"/>
      <c r="B233" s="229" t="str">
        <f>IF(ISBLANK(Mprices!A239),"",Mprices!A239)</f>
        <v>B21</v>
      </c>
      <c r="C233" s="230" t="str">
        <f>Mprices!B239</f>
        <v>5-Piece Drawer Fronts</v>
      </c>
      <c r="D233" s="231">
        <f>IF(B233="","",INDEX(Mprices!C239:M239,1,GroupMindex))</f>
        <v>0</v>
      </c>
      <c r="E233" s="232" t="str">
        <f t="shared" si="3"/>
        <v>N/A</v>
      </c>
      <c r="F233" s="233"/>
    </row>
    <row r="234" spans="1:6" ht="15" customHeight="1" thickBot="1" x14ac:dyDescent="0.3">
      <c r="A234" s="226"/>
      <c r="B234" s="229" t="str">
        <f>IF(ISBLANK(Mprices!A240),"",Mprices!A240)</f>
        <v>B24/V24 - Set</v>
      </c>
      <c r="C234" s="230" t="str">
        <f>Mprices!B240</f>
        <v>5-Piece Drawer Fronts</v>
      </c>
      <c r="D234" s="231">
        <f>IF(B234="","",INDEX(Mprices!C240:M240,1,GroupMindex))</f>
        <v>0</v>
      </c>
      <c r="E234" s="232" t="str">
        <f t="shared" si="3"/>
        <v>N/A</v>
      </c>
      <c r="F234" s="233"/>
    </row>
    <row r="235" spans="1:6" ht="15" customHeight="1" thickBot="1" x14ac:dyDescent="0.3">
      <c r="A235" s="226"/>
      <c r="B235" s="229" t="str">
        <f>IF(ISBLANK(Mprices!A241),"",Mprices!A241)</f>
        <v>B27 - Set</v>
      </c>
      <c r="C235" s="230" t="str">
        <f>Mprices!B241</f>
        <v>5-Piece Drawer Fronts</v>
      </c>
      <c r="D235" s="231">
        <f>IF(B235="","",INDEX(Mprices!C241:M241,1,GroupMindex))</f>
        <v>0</v>
      </c>
      <c r="E235" s="232" t="str">
        <f t="shared" si="3"/>
        <v>N/A</v>
      </c>
      <c r="F235" s="233"/>
    </row>
    <row r="236" spans="1:6" ht="15" customHeight="1" thickBot="1" x14ac:dyDescent="0.3">
      <c r="A236" s="226"/>
      <c r="B236" s="229" t="str">
        <f>IF(ISBLANK(Mprices!A242),"",Mprices!A242)</f>
        <v>B27/V27 - Set</v>
      </c>
      <c r="C236" s="230" t="str">
        <f>Mprices!B242</f>
        <v>5-Piece Drawer Fronts</v>
      </c>
      <c r="D236" s="231">
        <f>IF(B236="","",INDEX(Mprices!C242:M242,1,GroupMindex))</f>
        <v>0</v>
      </c>
      <c r="E236" s="232" t="str">
        <f t="shared" si="3"/>
        <v>N/A</v>
      </c>
      <c r="F236" s="233"/>
    </row>
    <row r="237" spans="1:6" ht="15" customHeight="1" thickBot="1" x14ac:dyDescent="0.3">
      <c r="A237" s="226"/>
      <c r="B237" s="229" t="str">
        <f>IF(ISBLANK(Mprices!A243),"",Mprices!A243)</f>
        <v>B30/V30 - Set</v>
      </c>
      <c r="C237" s="230" t="str">
        <f>Mprices!B243</f>
        <v>5-Piece Drawer Fronts</v>
      </c>
      <c r="D237" s="231">
        <f>IF(B237="","",INDEX(Mprices!C243:M243,1,GroupMindex))</f>
        <v>0</v>
      </c>
      <c r="E237" s="232" t="str">
        <f t="shared" si="3"/>
        <v>N/A</v>
      </c>
      <c r="F237" s="233"/>
    </row>
    <row r="238" spans="1:6" ht="15" customHeight="1" thickBot="1" x14ac:dyDescent="0.3">
      <c r="A238" s="226"/>
      <c r="B238" s="229" t="str">
        <f>IF(ISBLANK(Mprices!A244),"",Mprices!A244)</f>
        <v>B33 - Set</v>
      </c>
      <c r="C238" s="230" t="str">
        <f>Mprices!B244</f>
        <v>5-Piece Drawer Fronts</v>
      </c>
      <c r="D238" s="231">
        <f>IF(B238="","",INDEX(Mprices!C244:M244,1,GroupMindex))</f>
        <v>0</v>
      </c>
      <c r="E238" s="232" t="str">
        <f t="shared" si="3"/>
        <v>N/A</v>
      </c>
      <c r="F238" s="233"/>
    </row>
    <row r="239" spans="1:6" ht="15" customHeight="1" thickBot="1" x14ac:dyDescent="0.3">
      <c r="A239" s="226"/>
      <c r="B239" s="229" t="str">
        <f>IF(ISBLANK(Mprices!A245),"",Mprices!A245)</f>
        <v>B36 - Set</v>
      </c>
      <c r="C239" s="230" t="str">
        <f>Mprices!B245</f>
        <v>5-Piece Drawer Fronts</v>
      </c>
      <c r="D239" s="231">
        <f>IF(B239="","",INDEX(Mprices!C245:M245,1,GroupMindex))</f>
        <v>0</v>
      </c>
      <c r="E239" s="232" t="str">
        <f t="shared" si="3"/>
        <v>N/A</v>
      </c>
      <c r="F239" s="233"/>
    </row>
    <row r="240" spans="1:6" ht="15" customHeight="1" thickBot="1" x14ac:dyDescent="0.3">
      <c r="A240" s="226"/>
      <c r="B240" s="229" t="str">
        <f>IF(ISBLANK(Mprices!A246),"",Mprices!A246)</f>
        <v>B30/SB30 - Set</v>
      </c>
      <c r="C240" s="230" t="str">
        <f>Mprices!B246</f>
        <v>5-Piece Drawer Fronts</v>
      </c>
      <c r="D240" s="231">
        <f>IF(B240="","",INDEX(Mprices!C246:M246,1,GroupMindex))</f>
        <v>0</v>
      </c>
      <c r="E240" s="232" t="str">
        <f t="shared" si="3"/>
        <v>N/A</v>
      </c>
      <c r="F240" s="233"/>
    </row>
    <row r="241" spans="1:6" ht="15" customHeight="1" thickBot="1" x14ac:dyDescent="0.3">
      <c r="A241" s="226"/>
      <c r="B241" s="229" t="str">
        <f>IF(ISBLANK(Mprices!A247),"",Mprices!A247)</f>
        <v>B33/SB33 - Set</v>
      </c>
      <c r="C241" s="230" t="str">
        <f>Mprices!B247</f>
        <v>5-Piece Drawer Fronts</v>
      </c>
      <c r="D241" s="231">
        <f>IF(B241="","",INDEX(Mprices!C247:M247,1,GroupMindex))</f>
        <v>0</v>
      </c>
      <c r="E241" s="232" t="str">
        <f t="shared" si="3"/>
        <v>N/A</v>
      </c>
      <c r="F241" s="233"/>
    </row>
    <row r="242" spans="1:6" ht="15" customHeight="1" thickBot="1" x14ac:dyDescent="0.3">
      <c r="A242" s="226"/>
      <c r="B242" s="229" t="str">
        <f>IF(ISBLANK(Mprices!A248),"",Mprices!A248)</f>
        <v>B36/SB36 - Set</v>
      </c>
      <c r="C242" s="230" t="str">
        <f>Mprices!B248</f>
        <v>5-Piece Drawer Fronts</v>
      </c>
      <c r="D242" s="231">
        <f>IF(B242="","",INDEX(Mprices!C248:M248,1,GroupMindex))</f>
        <v>0</v>
      </c>
      <c r="E242" s="232" t="str">
        <f t="shared" si="3"/>
        <v>N/A</v>
      </c>
      <c r="F242" s="233"/>
    </row>
    <row r="243" spans="1:6" ht="15" customHeight="1" thickBot="1" x14ac:dyDescent="0.3">
      <c r="A243" s="226"/>
      <c r="B243" s="229" t="str">
        <f>IF(ISBLANK(Mprices!A249),"",Mprices!A249)</f>
        <v>B42 - Set</v>
      </c>
      <c r="C243" s="230" t="str">
        <f>Mprices!B249</f>
        <v>5-Piece Drawer Fronts</v>
      </c>
      <c r="D243" s="231">
        <f>IF(B243="","",INDEX(Mprices!C249:M249,1,GroupMindex))</f>
        <v>0</v>
      </c>
      <c r="E243" s="232" t="str">
        <f t="shared" si="3"/>
        <v>N/A</v>
      </c>
      <c r="F243" s="233"/>
    </row>
    <row r="244" spans="1:6" ht="15" customHeight="1" thickBot="1" x14ac:dyDescent="0.3">
      <c r="A244" s="226"/>
      <c r="B244" s="229" t="str">
        <f>IF(ISBLANK(Mprices!A250),"",Mprices!A250)</f>
        <v>3DB12/VDB12 - Set</v>
      </c>
      <c r="C244" s="230" t="str">
        <f>Mprices!B250</f>
        <v>5-Piece Drawer Fronts</v>
      </c>
      <c r="D244" s="231">
        <f>IF(B244="","",INDEX(Mprices!C250:M250,1,GroupMindex))</f>
        <v>0</v>
      </c>
      <c r="E244" s="232" t="str">
        <f t="shared" si="3"/>
        <v>N/A</v>
      </c>
      <c r="F244" s="233"/>
    </row>
    <row r="245" spans="1:6" ht="15" customHeight="1" thickBot="1" x14ac:dyDescent="0.3">
      <c r="A245" s="226"/>
      <c r="B245" s="229" t="str">
        <f>IF(ISBLANK(Mprices!A251),"",Mprices!A251)</f>
        <v>3DB15/VDB15 - Set</v>
      </c>
      <c r="C245" s="230" t="str">
        <f>Mprices!B251</f>
        <v>5-Piece Drawer Fronts</v>
      </c>
      <c r="D245" s="231">
        <f>IF(B245="","",INDEX(Mprices!C251:M251,1,GroupMindex))</f>
        <v>0</v>
      </c>
      <c r="E245" s="232" t="str">
        <f t="shared" si="3"/>
        <v>N/A</v>
      </c>
      <c r="F245" s="233"/>
    </row>
    <row r="246" spans="1:6" ht="15" customHeight="1" thickBot="1" x14ac:dyDescent="0.3">
      <c r="A246" s="226"/>
      <c r="B246" s="229" t="str">
        <f>IF(ISBLANK(Mprices!A252),"",Mprices!A252)</f>
        <v>3DB18/VDB18 - Set</v>
      </c>
      <c r="C246" s="230" t="str">
        <f>Mprices!B252</f>
        <v>5-Piece Drawer Fronts</v>
      </c>
      <c r="D246" s="231">
        <f>IF(B246="","",INDEX(Mprices!C252:M252,1,GroupMindex))</f>
        <v>0</v>
      </c>
      <c r="E246" s="232" t="str">
        <f t="shared" si="3"/>
        <v>N/A</v>
      </c>
      <c r="F246" s="233"/>
    </row>
    <row r="247" spans="1:6" ht="15" customHeight="1" thickBot="1" x14ac:dyDescent="0.3">
      <c r="A247" s="226"/>
      <c r="B247" s="229" t="str">
        <f>IF(ISBLANK(Mprices!A253),"",Mprices!A253)</f>
        <v>3DB24 - Set</v>
      </c>
      <c r="C247" s="230" t="str">
        <f>Mprices!B253</f>
        <v>5-Piece Drawer Fronts</v>
      </c>
      <c r="D247" s="231">
        <f>IF(B247="","",INDEX(Mprices!C253:M253,1,GroupMindex))</f>
        <v>0</v>
      </c>
      <c r="E247" s="232" t="str">
        <f t="shared" si="3"/>
        <v>N/A</v>
      </c>
      <c r="F247" s="233"/>
    </row>
    <row r="248" spans="1:6" ht="15" customHeight="1" thickBot="1" x14ac:dyDescent="0.3">
      <c r="A248" s="226"/>
      <c r="B248" s="229" t="str">
        <f>IF(ISBLANK(Mprices!A254),"",Mprices!A254)</f>
        <v>2DB30 - Set</v>
      </c>
      <c r="C248" s="230" t="str">
        <f>Mprices!B254</f>
        <v>5-Piece Drawer Fronts</v>
      </c>
      <c r="D248" s="231">
        <f>IF(B248="","",INDEX(Mprices!C254:M254,1,GroupMindex))</f>
        <v>0</v>
      </c>
      <c r="E248" s="232" t="str">
        <f t="shared" si="3"/>
        <v>N/A</v>
      </c>
      <c r="F248" s="233"/>
    </row>
    <row r="249" spans="1:6" ht="15" customHeight="1" thickBot="1" x14ac:dyDescent="0.3">
      <c r="A249" s="226"/>
      <c r="B249" s="229" t="str">
        <f>IF(ISBLANK(Mprices!A255),"",Mprices!A255)</f>
        <v>3DB30 - Set</v>
      </c>
      <c r="C249" s="230" t="str">
        <f>Mprices!B255</f>
        <v>5-Piece Drawer Fronts</v>
      </c>
      <c r="D249" s="231">
        <f>IF(B249="","",INDEX(Mprices!C255:M255,1,GroupMindex))</f>
        <v>0</v>
      </c>
      <c r="E249" s="232" t="str">
        <f t="shared" si="3"/>
        <v>N/A</v>
      </c>
      <c r="F249" s="233"/>
    </row>
    <row r="250" spans="1:6" ht="15" customHeight="1" thickBot="1" x14ac:dyDescent="0.3">
      <c r="A250" s="226"/>
      <c r="B250" s="229" t="str">
        <f>IF(ISBLANK(Mprices!A256),"",Mprices!A256)</f>
        <v>3DB36 - Set</v>
      </c>
      <c r="C250" s="230" t="str">
        <f>Mprices!B256</f>
        <v>5-Piece Drawer Fronts</v>
      </c>
      <c r="D250" s="231">
        <f>IF(B250="","",INDEX(Mprices!C256:M256,1,GroupMindex))</f>
        <v>0</v>
      </c>
      <c r="E250" s="232" t="str">
        <f t="shared" si="3"/>
        <v>N/A</v>
      </c>
      <c r="F250" s="233"/>
    </row>
    <row r="251" spans="1:6" ht="15" customHeight="1" thickBot="1" x14ac:dyDescent="0.3">
      <c r="A251" s="226"/>
      <c r="B251" s="229" t="str">
        <f>IF(ISBLANK(Mprices!A257),"",Mprices!A257)</f>
        <v>BB42</v>
      </c>
      <c r="C251" s="230" t="str">
        <f>Mprices!B257</f>
        <v>5-Piece Drawer Fronts</v>
      </c>
      <c r="D251" s="231">
        <f>IF(B251="","",INDEX(Mprices!C257:M257,1,GroupMindex))</f>
        <v>0</v>
      </c>
      <c r="E251" s="232" t="str">
        <f t="shared" si="3"/>
        <v>N/A</v>
      </c>
      <c r="F251" s="233"/>
    </row>
    <row r="252" spans="1:6" ht="15" customHeight="1" thickBot="1" x14ac:dyDescent="0.3">
      <c r="A252" s="226"/>
      <c r="B252" s="229" t="str">
        <f>IF(ISBLANK(Mprices!A258),"",Mprices!A258)</f>
        <v>CC30 - Set</v>
      </c>
      <c r="C252" s="230" t="str">
        <f>Mprices!B258</f>
        <v>5-Piece Drawer Fronts</v>
      </c>
      <c r="D252" s="231">
        <f>IF(B252="","",INDEX(Mprices!C258:M258,1,GroupMindex))</f>
        <v>0</v>
      </c>
      <c r="E252" s="232" t="str">
        <f t="shared" si="3"/>
        <v>N/A</v>
      </c>
      <c r="F252" s="233"/>
    </row>
    <row r="253" spans="1:6" ht="15" customHeight="1" thickBot="1" x14ac:dyDescent="0.3">
      <c r="A253" s="226"/>
      <c r="B253" s="229" t="str">
        <f>IF(ISBLANK(Mprices!A259),"",Mprices!A259)</f>
        <v>DDB18 - Set</v>
      </c>
      <c r="C253" s="230" t="str">
        <f>Mprices!B259</f>
        <v>5-Piece Drawer Fronts</v>
      </c>
      <c r="D253" s="231">
        <f>IF(B253="","",INDEX(Mprices!C259:M259,1,GroupMindex))</f>
        <v>0</v>
      </c>
      <c r="E253" s="232" t="str">
        <f t="shared" si="3"/>
        <v>N/A</v>
      </c>
      <c r="F253" s="233"/>
    </row>
    <row r="254" spans="1:6" ht="15" customHeight="1" thickBot="1" x14ac:dyDescent="0.3">
      <c r="A254" s="226"/>
      <c r="B254" s="229" t="str">
        <f>IF(ISBLANK(Mprices!A260),"",Mprices!A260)</f>
        <v>SB30 - Set</v>
      </c>
      <c r="C254" s="230" t="str">
        <f>Mprices!B260</f>
        <v>5-Piece Drawer Fronts</v>
      </c>
      <c r="D254" s="231">
        <f>IF(B254="","",INDEX(Mprices!C260:M260,1,GroupMindex))</f>
        <v>0</v>
      </c>
      <c r="E254" s="232" t="str">
        <f t="shared" si="3"/>
        <v>N/A</v>
      </c>
      <c r="F254" s="233"/>
    </row>
    <row r="255" spans="1:6" ht="15" customHeight="1" thickBot="1" x14ac:dyDescent="0.3">
      <c r="A255" s="226"/>
      <c r="B255" s="229" t="str">
        <f>IF(ISBLANK(Mprices!A261),"",Mprices!A261)</f>
        <v>SB33 - Set</v>
      </c>
      <c r="C255" s="230" t="str">
        <f>Mprices!B261</f>
        <v>5-Piece Drawer Fronts</v>
      </c>
      <c r="D255" s="231">
        <f>IF(B255="","",INDEX(Mprices!C261:M261,1,GroupMindex))</f>
        <v>0</v>
      </c>
      <c r="E255" s="232" t="str">
        <f t="shared" si="3"/>
        <v>N/A</v>
      </c>
      <c r="F255" s="233"/>
    </row>
    <row r="256" spans="1:6" ht="15" customHeight="1" thickBot="1" x14ac:dyDescent="0.3">
      <c r="A256" s="226"/>
      <c r="B256" s="229" t="str">
        <f>IF(ISBLANK(Mprices!A262),"",Mprices!A262)</f>
        <v>SB36 - Set</v>
      </c>
      <c r="C256" s="230" t="str">
        <f>Mprices!B262</f>
        <v>5-Piece Drawer Fronts</v>
      </c>
      <c r="D256" s="231">
        <f>IF(B256="","",INDEX(Mprices!C262:M262,1,GroupMindex))</f>
        <v>0</v>
      </c>
      <c r="E256" s="232" t="str">
        <f t="shared" si="3"/>
        <v>N/A</v>
      </c>
      <c r="F256" s="233"/>
    </row>
    <row r="257" spans="1:6" ht="15" customHeight="1" thickBot="1" x14ac:dyDescent="0.3">
      <c r="A257" s="226"/>
      <c r="B257" s="229" t="str">
        <f>IF(ISBLANK(Mprices!A263),"",Mprices!A263)</f>
        <v xml:space="preserve">DSB42 </v>
      </c>
      <c r="C257" s="230" t="str">
        <f>Mprices!B263</f>
        <v>5-Piece Drawer Fronts</v>
      </c>
      <c r="D257" s="231">
        <f>IF(B257="","",INDEX(Mprices!C263:M263,1,GroupMindex))</f>
        <v>0</v>
      </c>
      <c r="E257" s="232" t="str">
        <f t="shared" si="3"/>
        <v>N/A</v>
      </c>
      <c r="F257" s="233"/>
    </row>
    <row r="258" spans="1:6" ht="15" customHeight="1" thickBot="1" x14ac:dyDescent="0.3">
      <c r="A258" s="226"/>
      <c r="B258" s="229" t="str">
        <f>IF(ISBLANK(Mprices!A264),"",Mprices!A264)</f>
        <v>DWR15 - Set</v>
      </c>
      <c r="C258" s="230" t="str">
        <f>Mprices!B264</f>
        <v>5-Piece Drawer Fronts</v>
      </c>
      <c r="D258" s="231">
        <f>IF(B258="","",INDEX(Mprices!C264:M264,1,GroupMindex))</f>
        <v>0</v>
      </c>
      <c r="E258" s="232" t="str">
        <f t="shared" si="3"/>
        <v>N/A</v>
      </c>
      <c r="F258" s="233"/>
    </row>
    <row r="259" spans="1:6" ht="15" customHeight="1" thickBot="1" x14ac:dyDescent="0.3">
      <c r="A259" s="226"/>
      <c r="B259" s="229" t="str">
        <f>IF(ISBLANK(Mprices!A265),"",Mprices!A265)</f>
        <v>DWR18 - Set</v>
      </c>
      <c r="C259" s="230" t="str">
        <f>Mprices!B265</f>
        <v>5-Piece Drawer Fronts</v>
      </c>
      <c r="D259" s="231">
        <f>IF(B259="","",INDEX(Mprices!C265:M265,1,GroupMindex))</f>
        <v>0</v>
      </c>
      <c r="E259" s="232" t="str">
        <f t="shared" si="3"/>
        <v>N/A</v>
      </c>
      <c r="F259" s="233"/>
    </row>
    <row r="260" spans="1:6" ht="15" customHeight="1" thickBot="1" x14ac:dyDescent="0.3">
      <c r="A260" s="226"/>
      <c r="B260" s="229" t="str">
        <f>IF(ISBLANK(Mprices!A266),"",Mprices!A266)</f>
        <v>DWR24 - Set</v>
      </c>
      <c r="C260" s="230" t="str">
        <f>Mprices!B266</f>
        <v>5-Piece Drawer Fronts</v>
      </c>
      <c r="D260" s="231">
        <f>IF(B260="","",INDEX(Mprices!C266:M266,1,GroupMindex))</f>
        <v>0</v>
      </c>
      <c r="E260" s="232" t="str">
        <f t="shared" si="3"/>
        <v>N/A</v>
      </c>
      <c r="F260" s="233"/>
    </row>
    <row r="261" spans="1:6" ht="15" customHeight="1" thickBot="1" x14ac:dyDescent="0.3">
      <c r="A261" s="226"/>
      <c r="B261" s="229" t="str">
        <f>IF(ISBLANK(Mprices!A267),"",Mprices!A267)</f>
        <v>Oven Cabinet Drawer</v>
      </c>
      <c r="C261" s="230" t="str">
        <f>Mprices!B267</f>
        <v>5-Piece Drawer Fronts</v>
      </c>
      <c r="D261" s="231">
        <f>IF(B261="","",INDEX(Mprices!C267:M267,1,GroupMindex))</f>
        <v>0</v>
      </c>
      <c r="E261" s="232" t="str">
        <f t="shared" ref="E261:E268" si="4">IF(B261="","",IF(D261=0,NotAvailable,A261*D261))</f>
        <v>N/A</v>
      </c>
      <c r="F261" s="233"/>
    </row>
    <row r="262" spans="1:6" ht="15" customHeight="1" thickBot="1" x14ac:dyDescent="0.3">
      <c r="A262" s="226"/>
      <c r="B262" s="229" t="str">
        <f>IF(ISBLANK(Mprices!A268),"",Mprices!A268)</f>
        <v>V27</v>
      </c>
      <c r="C262" s="230" t="str">
        <f>Mprices!B268</f>
        <v>5-Piece Drawer Fronts</v>
      </c>
      <c r="D262" s="231">
        <f>IF(B262="","",INDEX(Mprices!C268:M268,1,GroupMindex))</f>
        <v>0</v>
      </c>
      <c r="E262" s="232" t="str">
        <f t="shared" si="4"/>
        <v>N/A</v>
      </c>
      <c r="F262" s="233"/>
    </row>
    <row r="263" spans="1:6" ht="15" customHeight="1" thickBot="1" x14ac:dyDescent="0.3">
      <c r="A263" s="226"/>
      <c r="B263" s="229" t="str">
        <f>IF(ISBLANK(Mprices!A269),"",Mprices!A269)</f>
        <v>V30</v>
      </c>
      <c r="C263" s="230" t="str">
        <f>Mprices!B269</f>
        <v>5-Piece Drawer Fronts</v>
      </c>
      <c r="D263" s="231">
        <f>IF(B263="","",INDEX(Mprices!C269:M269,1,GroupMindex))</f>
        <v>0</v>
      </c>
      <c r="E263" s="232" t="str">
        <f t="shared" si="4"/>
        <v>N/A</v>
      </c>
      <c r="F263" s="233"/>
    </row>
    <row r="264" spans="1:6" ht="15" customHeight="1" thickBot="1" x14ac:dyDescent="0.3">
      <c r="A264" s="226"/>
      <c r="B264" s="229" t="str">
        <f>IF(ISBLANK(Mprices!A270),"",Mprices!A270)</f>
        <v>VBRDB30/VBLDB30 - Set</v>
      </c>
      <c r="C264" s="230" t="str">
        <f>Mprices!B270</f>
        <v>5-Piece Drawer Fronts</v>
      </c>
      <c r="D264" s="231">
        <f>IF(B264="","",INDEX(Mprices!C270:M270,1,GroupMindex))</f>
        <v>0</v>
      </c>
      <c r="E264" s="232" t="str">
        <f t="shared" si="4"/>
        <v>N/A</v>
      </c>
      <c r="F264" s="233"/>
    </row>
    <row r="265" spans="1:6" ht="15" customHeight="1" thickBot="1" x14ac:dyDescent="0.3">
      <c r="A265" s="226"/>
      <c r="B265" s="229" t="str">
        <f>IF(ISBLANK(Mprices!A271),"",Mprices!A271)</f>
        <v>VBRDB36/VBLDB36 - Set</v>
      </c>
      <c r="C265" s="230" t="str">
        <f>Mprices!B271</f>
        <v>5-Piece Drawer Fronts</v>
      </c>
      <c r="D265" s="231">
        <f>IF(B265="","",INDEX(Mprices!C271:M271,1,GroupMindex))</f>
        <v>0</v>
      </c>
      <c r="E265" s="232" t="str">
        <f t="shared" si="4"/>
        <v>N/A</v>
      </c>
      <c r="F265" s="233"/>
    </row>
    <row r="266" spans="1:6" ht="15" customHeight="1" thickBot="1" x14ac:dyDescent="0.3">
      <c r="A266" s="226"/>
      <c r="B266" s="229" t="str">
        <f>IF(ISBLANK(Mprices!A272),"",Mprices!A272)</f>
        <v>VBEDB48 - Set</v>
      </c>
      <c r="C266" s="230" t="str">
        <f>Mprices!B272</f>
        <v>5-Piece Drawer Fronts</v>
      </c>
      <c r="D266" s="231">
        <f>IF(B266="","",INDEX(Mprices!C272:M272,1,GroupMindex))</f>
        <v>0</v>
      </c>
      <c r="E266" s="232" t="str">
        <f t="shared" si="4"/>
        <v>N/A</v>
      </c>
      <c r="F266" s="233"/>
    </row>
    <row r="267" spans="1:6" ht="15" customHeight="1" thickBot="1" x14ac:dyDescent="0.3">
      <c r="A267" s="226"/>
      <c r="B267" s="229" t="str">
        <f>IF(ISBLANK(Mprices!A273),"",Mprices!A273)</f>
        <v>VSB36 - Set</v>
      </c>
      <c r="C267" s="230" t="str">
        <f>Mprices!B273</f>
        <v>5-Piece Drawer Fronts</v>
      </c>
      <c r="D267" s="231">
        <f>IF(B267="","",INDEX(Mprices!C273:M273,1,GroupMindex))</f>
        <v>0</v>
      </c>
      <c r="E267" s="232" t="str">
        <f t="shared" si="4"/>
        <v>N/A</v>
      </c>
      <c r="F267" s="233"/>
    </row>
    <row r="268" spans="1:6" ht="15" customHeight="1" thickBot="1" x14ac:dyDescent="0.3">
      <c r="A268" s="226"/>
      <c r="B268" s="234" t="str">
        <f>IF(ISBLANK(Mprices!A274),"",Mprices!A274)</f>
        <v>VSB42 - Set</v>
      </c>
      <c r="C268" s="235" t="str">
        <f>Mprices!B274</f>
        <v>5-Piece Drawer Fronts</v>
      </c>
      <c r="D268" s="236">
        <f>IF(B268="","",INDEX(Mprices!C274:M274,1,GroupMindex))</f>
        <v>0</v>
      </c>
      <c r="E268" s="237" t="str">
        <f t="shared" si="4"/>
        <v>N/A</v>
      </c>
      <c r="F268" s="238"/>
    </row>
    <row r="269" spans="1:6" ht="0.95" customHeight="1" x14ac:dyDescent="0.25">
      <c r="A269" s="245"/>
      <c r="B269" s="239"/>
      <c r="C269" s="239"/>
      <c r="D269" s="240"/>
      <c r="E269" s="241"/>
      <c r="F269" s="239"/>
    </row>
    <row r="270" spans="1:6" ht="15" customHeight="1" x14ac:dyDescent="0.25">
      <c r="A270" s="248">
        <f>SUM(A5:A268)</f>
        <v>0</v>
      </c>
      <c r="B270" s="249" t="s">
        <v>195</v>
      </c>
      <c r="C270" s="249"/>
      <c r="D270" s="249"/>
      <c r="E270" s="249"/>
      <c r="F270" s="250"/>
    </row>
    <row r="271" spans="1:6" ht="15" customHeight="1" x14ac:dyDescent="0.25">
      <c r="A271" s="251">
        <f>Mprices!$K$275</f>
        <v>0</v>
      </c>
      <c r="B271" s="168" t="s">
        <v>196</v>
      </c>
      <c r="C271" s="168"/>
      <c r="D271" s="168"/>
      <c r="E271" s="168"/>
      <c r="F271" s="252"/>
    </row>
    <row r="272" spans="1:6" ht="15" customHeight="1" x14ac:dyDescent="0.25">
      <c r="A272" s="253">
        <f>Mprices!$M$275</f>
        <v>0</v>
      </c>
      <c r="B272" s="254" t="s">
        <v>197</v>
      </c>
      <c r="C272" s="254"/>
      <c r="D272" s="254"/>
      <c r="E272" s="254"/>
      <c r="F272" s="255"/>
    </row>
    <row r="273" spans="1:6" ht="20.100000000000001" customHeight="1" x14ac:dyDescent="0.25">
      <c r="A273" s="152"/>
      <c r="B273" s="161" t="s">
        <v>3548</v>
      </c>
      <c r="C273" s="161"/>
      <c r="D273" s="147"/>
      <c r="E273" s="167">
        <f>SUM(E4:E272)</f>
        <v>0</v>
      </c>
      <c r="F273" s="256"/>
    </row>
    <row r="274" spans="1:6" ht="5.0999999999999996" customHeight="1" thickBot="1" x14ac:dyDescent="0.3">
      <c r="A274" s="185"/>
      <c r="B274" s="146"/>
      <c r="C274" s="146"/>
      <c r="D274" s="146"/>
      <c r="E274" s="146"/>
      <c r="F274" s="186"/>
    </row>
    <row r="275" spans="1:6" ht="15" customHeight="1" thickTop="1" x14ac:dyDescent="0.25">
      <c r="A275" s="153"/>
      <c r="B275" s="168" t="s">
        <v>2379</v>
      </c>
      <c r="C275" s="148"/>
      <c r="D275" s="148"/>
      <c r="E275" s="164"/>
      <c r="F275" s="187"/>
    </row>
    <row r="276" spans="1:6" ht="5.0999999999999996" customHeight="1" thickBot="1" x14ac:dyDescent="0.3">
      <c r="A276" s="185"/>
      <c r="B276" s="146"/>
      <c r="C276" s="146"/>
      <c r="D276" s="146"/>
      <c r="E276" s="146"/>
      <c r="F276" s="186"/>
    </row>
    <row r="277" spans="1:6" s="134" customFormat="1" ht="15" customHeight="1" thickTop="1" x14ac:dyDescent="0.25">
      <c r="A277" s="153"/>
      <c r="B277" s="168" t="s">
        <v>3546</v>
      </c>
      <c r="C277" s="148"/>
      <c r="D277" s="146"/>
      <c r="E277" s="164"/>
      <c r="F277" s="187"/>
    </row>
    <row r="278" spans="1:6" ht="5.0999999999999996" customHeight="1" thickBot="1" x14ac:dyDescent="0.4">
      <c r="A278" s="152"/>
      <c r="B278" s="146"/>
      <c r="C278" s="144"/>
      <c r="D278" s="147"/>
      <c r="E278" s="145"/>
      <c r="F278" s="256"/>
    </row>
    <row r="279" spans="1:6" ht="15" customHeight="1" thickTop="1" x14ac:dyDescent="0.25">
      <c r="A279" s="152"/>
      <c r="B279" s="146" t="s">
        <v>2387</v>
      </c>
      <c r="C279" s="146"/>
      <c r="D279" s="147"/>
      <c r="E279" s="164"/>
      <c r="F279" s="256"/>
    </row>
    <row r="280" spans="1:6" ht="20.100000000000001" customHeight="1" x14ac:dyDescent="0.25">
      <c r="A280" s="152"/>
      <c r="B280" s="146" t="s">
        <v>2388</v>
      </c>
      <c r="C280" s="146"/>
      <c r="D280" s="257"/>
      <c r="E280" s="167">
        <f>Mprices!A2*ROUND(Mprices!L275,2)*AssemblyFactor</f>
        <v>0</v>
      </c>
      <c r="F280" s="256"/>
    </row>
    <row r="281" spans="1:6" ht="20.100000000000001" customHeight="1" x14ac:dyDescent="0.25">
      <c r="A281" s="258"/>
      <c r="B281" s="259" t="s">
        <v>2001</v>
      </c>
      <c r="C281" s="259"/>
      <c r="D281" s="191" t="str">
        <f>IF(E279=0,"Freight Not Included","")</f>
        <v>Freight Not Included</v>
      </c>
      <c r="E281" s="192">
        <f>SUM(E273:E280)</f>
        <v>0</v>
      </c>
      <c r="F281" s="260"/>
    </row>
    <row r="282" spans="1:6" ht="9.9499999999999993" customHeight="1" thickBot="1" x14ac:dyDescent="0.3">
      <c r="A282" s="208"/>
      <c r="B282" s="208"/>
      <c r="C282" s="208"/>
      <c r="D282" s="208"/>
      <c r="E282" s="208"/>
      <c r="F282" s="208"/>
    </row>
    <row r="283" spans="1:6" ht="15" customHeight="1" x14ac:dyDescent="0.25">
      <c r="A283" s="261"/>
      <c r="B283" s="399" t="s">
        <v>198</v>
      </c>
      <c r="C283" s="242">
        <f ca="1">TODAY()</f>
        <v>43200</v>
      </c>
      <c r="D283" s="261"/>
      <c r="E283" s="261"/>
      <c r="F283" s="261"/>
    </row>
    <row r="284" spans="1:6" ht="5.0999999999999996" customHeight="1" thickBot="1" x14ac:dyDescent="0.3">
      <c r="A284" s="261"/>
      <c r="B284" s="262"/>
      <c r="C284" s="146"/>
      <c r="D284" s="261"/>
      <c r="E284" s="261"/>
      <c r="F284" s="261"/>
    </row>
    <row r="285" spans="1:6" x14ac:dyDescent="0.25">
      <c r="A285" s="261"/>
      <c r="B285" s="399" t="s">
        <v>200</v>
      </c>
      <c r="C285" s="243" t="str">
        <f>IF(ISBLANK(Information!C9),"",Information!C9)</f>
        <v/>
      </c>
      <c r="D285" s="261"/>
      <c r="E285" s="261"/>
      <c r="F285" s="261"/>
    </row>
    <row r="286" spans="1:6" ht="5.0999999999999996" customHeight="1" thickBot="1" x14ac:dyDescent="0.3">
      <c r="A286" s="261"/>
      <c r="B286" s="262"/>
      <c r="C286" s="146"/>
      <c r="D286" s="261"/>
      <c r="E286" s="261"/>
      <c r="F286" s="261"/>
    </row>
    <row r="287" spans="1:6" x14ac:dyDescent="0.25">
      <c r="A287" s="261"/>
      <c r="B287" s="399" t="s">
        <v>202</v>
      </c>
      <c r="C287" s="243" t="str">
        <f>IF(ISBLANK(Information!C10),"",Information!C10)</f>
        <v/>
      </c>
      <c r="D287" s="261"/>
      <c r="E287" s="261"/>
      <c r="F287" s="261"/>
    </row>
    <row r="288" spans="1:6" ht="5.0999999999999996" customHeight="1" thickBot="1" x14ac:dyDescent="0.3">
      <c r="A288" s="261"/>
      <c r="B288" s="262"/>
      <c r="C288" s="146"/>
      <c r="D288" s="261"/>
      <c r="E288" s="261"/>
      <c r="F288" s="261"/>
    </row>
    <row r="289" spans="1:6" x14ac:dyDescent="0.25">
      <c r="A289" s="261"/>
      <c r="B289" s="262"/>
      <c r="C289" s="243" t="str">
        <f>IF(ISBLANK(Information!C11),"",Information!C11)</f>
        <v/>
      </c>
      <c r="D289" s="261"/>
      <c r="E289" s="261"/>
      <c r="F289" s="261"/>
    </row>
    <row r="290" spans="1:6" ht="5.0999999999999996" customHeight="1" thickBot="1" x14ac:dyDescent="0.3">
      <c r="A290" s="261"/>
      <c r="B290" s="262"/>
      <c r="C290" s="146"/>
      <c r="D290" s="261"/>
      <c r="E290" s="261"/>
      <c r="F290" s="261"/>
    </row>
    <row r="291" spans="1:6" x14ac:dyDescent="0.25">
      <c r="A291" s="261"/>
      <c r="B291" s="399" t="s">
        <v>203</v>
      </c>
      <c r="C291" s="243" t="str">
        <f>IF(ISBLANK(Information!C12),"",Information!C12)</f>
        <v/>
      </c>
      <c r="D291" s="261"/>
      <c r="E291" s="261"/>
      <c r="F291" s="261"/>
    </row>
    <row r="292" spans="1:6" ht="5.0999999999999996" customHeight="1" thickBot="1" x14ac:dyDescent="0.3">
      <c r="A292" s="261"/>
      <c r="B292" s="262"/>
      <c r="C292" s="146"/>
      <c r="D292" s="261"/>
      <c r="E292" s="261"/>
      <c r="F292" s="261"/>
    </row>
    <row r="293" spans="1:6" x14ac:dyDescent="0.25">
      <c r="A293" s="261"/>
      <c r="B293" s="399" t="s">
        <v>204</v>
      </c>
      <c r="C293" s="243" t="str">
        <f>IF(ISBLANK(Information!C13),"",Information!C13)</f>
        <v/>
      </c>
      <c r="D293" s="261"/>
      <c r="E293" s="261"/>
      <c r="F293" s="261"/>
    </row>
    <row r="294" spans="1:6" ht="9.9499999999999993" customHeight="1" thickBot="1" x14ac:dyDescent="0.3">
      <c r="A294" s="261"/>
      <c r="B294" s="244"/>
      <c r="C294" s="244"/>
      <c r="D294" s="261"/>
      <c r="E294" s="261"/>
      <c r="F294" s="261"/>
    </row>
    <row r="295" spans="1:6" x14ac:dyDescent="0.25">
      <c r="A295" s="261"/>
      <c r="B295" s="401" t="s">
        <v>199</v>
      </c>
      <c r="C295" s="243"/>
      <c r="D295" s="261"/>
      <c r="E295" s="261"/>
      <c r="F295" s="261"/>
    </row>
    <row r="296" spans="1:6" ht="5.0999999999999996" customHeight="1" thickBot="1" x14ac:dyDescent="0.3">
      <c r="A296" s="261"/>
      <c r="B296" s="389"/>
      <c r="C296" s="208"/>
      <c r="D296" s="261"/>
      <c r="E296" s="261"/>
      <c r="F296" s="261"/>
    </row>
    <row r="297" spans="1:6" x14ac:dyDescent="0.25">
      <c r="A297" s="261"/>
      <c r="B297" s="401" t="s">
        <v>201</v>
      </c>
      <c r="C297" s="243" t="str">
        <f>IF(ISBLANK(Information!C15),"",Information!C15)</f>
        <v/>
      </c>
      <c r="D297" s="261"/>
      <c r="E297" s="261"/>
      <c r="F297" s="261"/>
    </row>
    <row r="298" spans="1:6" ht="5.0999999999999996" customHeight="1" thickBot="1" x14ac:dyDescent="0.3">
      <c r="A298" s="261"/>
      <c r="B298" s="389"/>
      <c r="C298" s="208"/>
      <c r="D298" s="261"/>
      <c r="E298" s="261"/>
      <c r="F298" s="261"/>
    </row>
    <row r="299" spans="1:6" x14ac:dyDescent="0.25">
      <c r="A299" s="261"/>
      <c r="B299" s="401" t="s">
        <v>202</v>
      </c>
      <c r="C299" s="243" t="str">
        <f>IF(ISBLANK(Information!C16),"",Information!C16)</f>
        <v/>
      </c>
      <c r="D299" s="261"/>
      <c r="E299" s="261"/>
      <c r="F299" s="261"/>
    </row>
    <row r="300" spans="1:6" ht="5.0999999999999996" customHeight="1" thickBot="1" x14ac:dyDescent="0.3">
      <c r="A300" s="261"/>
      <c r="B300" s="389"/>
      <c r="C300" s="208"/>
      <c r="D300" s="261"/>
      <c r="E300" s="261"/>
      <c r="F300" s="261"/>
    </row>
    <row r="301" spans="1:6" x14ac:dyDescent="0.25">
      <c r="A301" s="261"/>
      <c r="B301" s="389"/>
      <c r="C301" s="243" t="str">
        <f>IF(ISBLANK(Information!C17),"",Information!C17)</f>
        <v/>
      </c>
      <c r="D301" s="261"/>
      <c r="E301" s="261"/>
      <c r="F301" s="261"/>
    </row>
    <row r="302" spans="1:6" ht="5.0999999999999996" customHeight="1" thickBot="1" x14ac:dyDescent="0.3">
      <c r="A302" s="261"/>
      <c r="B302" s="389"/>
      <c r="C302" s="208"/>
      <c r="D302" s="261"/>
      <c r="E302" s="261"/>
      <c r="F302" s="261"/>
    </row>
    <row r="303" spans="1:6" x14ac:dyDescent="0.25">
      <c r="A303" s="261"/>
      <c r="B303" s="401" t="s">
        <v>203</v>
      </c>
      <c r="C303" s="243" t="str">
        <f>IF(ISBLANK(Information!C18),"",Information!C18)</f>
        <v/>
      </c>
      <c r="D303" s="261"/>
      <c r="E303" s="261"/>
      <c r="F303" s="261"/>
    </row>
    <row r="304" spans="1:6" ht="5.0999999999999996" customHeight="1" thickBot="1" x14ac:dyDescent="0.3">
      <c r="A304" s="261"/>
      <c r="B304" s="389"/>
      <c r="C304" s="208"/>
      <c r="D304" s="261"/>
      <c r="E304" s="261"/>
      <c r="F304" s="261"/>
    </row>
    <row r="305" spans="1:6" x14ac:dyDescent="0.25">
      <c r="A305" s="261"/>
      <c r="B305" s="401" t="s">
        <v>204</v>
      </c>
      <c r="C305" s="243" t="str">
        <f>IF(ISBLANK(Information!C19),"",Information!C19)</f>
        <v/>
      </c>
      <c r="D305" s="261"/>
      <c r="E305" s="261"/>
      <c r="F305" s="261"/>
    </row>
  </sheetData>
  <sheetProtection password="D824" sheet="1" objects="1" scenarios="1" formatRows="0" selectLockedCells="1" autoFilter="0"/>
  <autoFilter ref="A3:A268"/>
  <conditionalFormatting sqref="B5:E268">
    <cfRule type="expression" dxfId="10" priority="3">
      <formula>($B5="")</formula>
    </cfRule>
  </conditionalFormatting>
  <dataValidations count="4">
    <dataValidation allowBlank="1" showInputMessage="1" showErrorMessage="1" prompt="Street Address" sqref="C299"/>
    <dataValidation allowBlank="1" showInputMessage="1" showErrorMessage="1" prompt="City, State   Zip" sqref="C301 C289"/>
    <dataValidation allowBlank="1" showInputMessage="1" showErrorMessage="1" prompt="Mailing Address" sqref="C287"/>
    <dataValidation type="decimal" operator="greaterThanOrEqual" allowBlank="1" showInputMessage="1" showErrorMessage="1" sqref="E279 E275 E277">
      <formula1>0</formula1>
    </dataValidation>
  </dataValidations>
  <pageMargins left="0.25" right="0.25" top="0.25" bottom="0.25" header="0.3" footer="0.3"/>
  <pageSetup scale="84"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61" r:id="rId4" name="Drop Down 37">
              <controlPr defaultSize="0" print="0" autoLine="0" autoPict="0">
                <anchor moveWithCells="1">
                  <from>
                    <xdr:col>3</xdr:col>
                    <xdr:colOff>285750</xdr:colOff>
                    <xdr:row>0</xdr:row>
                    <xdr:rowOff>0</xdr:rowOff>
                  </from>
                  <to>
                    <xdr:col>6</xdr:col>
                    <xdr:colOff>0</xdr:colOff>
                    <xdr:row>0</xdr:row>
                    <xdr:rowOff>180975</xdr:rowOff>
                  </to>
                </anchor>
              </controlPr>
            </control>
          </mc:Choice>
        </mc:AlternateContent>
        <mc:AlternateContent xmlns:mc="http://schemas.openxmlformats.org/markup-compatibility/2006">
          <mc:Choice Requires="x14">
            <control shapeId="1063" r:id="rId5" name="Check Box 39">
              <controlPr locked="0" defaultSize="0" autoFill="0" autoLine="0" autoPict="0" altText="">
                <anchor moveWithCells="1">
                  <from>
                    <xdr:col>0</xdr:col>
                    <xdr:colOff>104775</xdr:colOff>
                    <xdr:row>279</xdr:row>
                    <xdr:rowOff>57150</xdr:rowOff>
                  </from>
                  <to>
                    <xdr:col>0</xdr:col>
                    <xdr:colOff>285750</xdr:colOff>
                    <xdr:row>279</xdr:row>
                    <xdr:rowOff>238125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06"/>
  <dimension ref="A1:M275"/>
  <sheetViews>
    <sheetView showGridLines="0" showRowColHeaders="0" zoomScaleNormal="100" workbookViewId="0">
      <pane ySplit="9" topLeftCell="A10" activePane="bottomLeft" state="frozen"/>
      <selection activeCell="A10" sqref="A10"/>
      <selection pane="bottomLeft" activeCell="A10" sqref="A10"/>
    </sheetView>
  </sheetViews>
  <sheetFormatPr defaultRowHeight="12.75" x14ac:dyDescent="0.2"/>
  <cols>
    <col min="1" max="1" width="23.140625" bestFit="1" customWidth="1"/>
    <col min="10" max="12" width="8.28515625" customWidth="1"/>
  </cols>
  <sheetData>
    <row r="1" spans="1:13" ht="15" x14ac:dyDescent="0.25">
      <c r="A1" s="22">
        <v>1</v>
      </c>
      <c r="B1" s="71" t="str">
        <f t="shared" ref="B1:B8" si="0">INDEX($9:$9,1,ROW()+2)</f>
        <v>Please select door style</v>
      </c>
      <c r="D1" s="38"/>
      <c r="E1" s="1"/>
      <c r="F1" s="3"/>
      <c r="G1" s="3"/>
      <c r="H1" s="3"/>
      <c r="I1" s="1"/>
      <c r="J1" s="4"/>
      <c r="K1" s="4"/>
      <c r="L1" s="1"/>
    </row>
    <row r="2" spans="1:13" ht="15" x14ac:dyDescent="0.25">
      <c r="A2" s="26" t="b">
        <v>0</v>
      </c>
      <c r="B2" s="71" t="str">
        <f t="shared" si="0"/>
        <v>Lenox Linen Glazed</v>
      </c>
      <c r="D2" s="38"/>
      <c r="E2" s="1"/>
      <c r="F2" s="3"/>
      <c r="G2" s="3"/>
      <c r="H2" s="3"/>
      <c r="I2" s="1"/>
      <c r="J2" s="4"/>
      <c r="K2" s="4"/>
      <c r="L2" s="1"/>
    </row>
    <row r="3" spans="1:13" ht="15" x14ac:dyDescent="0.25">
      <c r="B3" s="71" t="str">
        <f t="shared" si="0"/>
        <v>Ritz Espresso Glazed</v>
      </c>
      <c r="D3" s="38"/>
      <c r="E3" s="1"/>
      <c r="F3" s="3"/>
      <c r="G3" s="3"/>
      <c r="H3" s="3"/>
      <c r="I3" s="1"/>
      <c r="J3" s="4"/>
      <c r="K3" s="4"/>
      <c r="L3" s="1"/>
    </row>
    <row r="4" spans="1:13" ht="15" x14ac:dyDescent="0.25">
      <c r="A4" s="1"/>
      <c r="B4" s="71" t="str">
        <f t="shared" si="0"/>
        <v>Shaker Bourbon</v>
      </c>
      <c r="D4" s="38"/>
      <c r="E4" s="1"/>
      <c r="F4" s="3"/>
      <c r="G4" s="3"/>
      <c r="H4" s="3"/>
      <c r="I4" s="1"/>
      <c r="J4" s="4"/>
      <c r="K4" s="4"/>
      <c r="L4" s="1"/>
    </row>
    <row r="5" spans="1:13" ht="15" x14ac:dyDescent="0.25">
      <c r="A5" s="12"/>
      <c r="B5" t="str">
        <f t="shared" si="0"/>
        <v>White Slab Shaker</v>
      </c>
      <c r="D5" s="38"/>
      <c r="E5" s="12"/>
      <c r="F5" s="12"/>
      <c r="G5" s="12"/>
      <c r="H5" s="12"/>
      <c r="I5" s="12"/>
      <c r="J5" s="12"/>
      <c r="K5" s="12"/>
      <c r="L5" s="12"/>
    </row>
    <row r="6" spans="1:13" ht="15" x14ac:dyDescent="0.25">
      <c r="A6" s="12"/>
      <c r="B6" t="str">
        <f t="shared" si="0"/>
        <v>Lenox Mocha Glazed</v>
      </c>
      <c r="D6" s="38"/>
      <c r="E6" s="12"/>
      <c r="F6" s="12"/>
      <c r="G6" s="12"/>
      <c r="H6" s="12"/>
      <c r="I6" s="12"/>
      <c r="J6" s="12"/>
      <c r="K6" s="12"/>
      <c r="L6" s="12"/>
    </row>
    <row r="7" spans="1:13" ht="15" x14ac:dyDescent="0.25">
      <c r="A7" s="12"/>
      <c r="B7" t="str">
        <f t="shared" si="0"/>
        <v>Lenox Cafe Glazed</v>
      </c>
      <c r="D7" s="38"/>
      <c r="E7" s="12"/>
      <c r="F7" s="12"/>
      <c r="G7" s="12"/>
      <c r="H7" s="12"/>
      <c r="I7" s="12"/>
      <c r="J7" s="12"/>
      <c r="K7" s="12"/>
      <c r="L7" s="12"/>
    </row>
    <row r="8" spans="1:13" ht="15" x14ac:dyDescent="0.25">
      <c r="A8" s="12"/>
      <c r="B8" t="str">
        <f t="shared" si="0"/>
        <v>Bailey Espresso</v>
      </c>
      <c r="D8" s="38"/>
      <c r="E8" s="12"/>
      <c r="F8" s="12"/>
      <c r="G8" s="12"/>
      <c r="H8" s="12"/>
      <c r="I8" s="12"/>
      <c r="J8" s="12"/>
      <c r="K8" s="12"/>
      <c r="L8" s="12"/>
    </row>
    <row r="9" spans="1:13" ht="38.25" x14ac:dyDescent="0.2">
      <c r="C9" t="s">
        <v>3315</v>
      </c>
      <c r="D9" t="s">
        <v>2382</v>
      </c>
      <c r="E9" t="s">
        <v>2383</v>
      </c>
      <c r="F9" t="s">
        <v>1574</v>
      </c>
      <c r="G9" t="s">
        <v>1375</v>
      </c>
      <c r="H9" t="s">
        <v>2384</v>
      </c>
      <c r="I9" t="s">
        <v>2381</v>
      </c>
      <c r="J9" t="s">
        <v>1575</v>
      </c>
      <c r="K9" s="68" t="s">
        <v>1040</v>
      </c>
      <c r="L9" s="69" t="s">
        <v>1041</v>
      </c>
      <c r="M9" s="70" t="s">
        <v>1573</v>
      </c>
    </row>
    <row r="10" spans="1:13" x14ac:dyDescent="0.2">
      <c r="B10" t="s">
        <v>1492</v>
      </c>
      <c r="K10" s="68"/>
      <c r="L10" s="69"/>
      <c r="M10" s="70"/>
    </row>
    <row r="11" spans="1:13" x14ac:dyDescent="0.2">
      <c r="A11" t="s">
        <v>8</v>
      </c>
      <c r="B11" t="s">
        <v>9</v>
      </c>
      <c r="C11">
        <v>0</v>
      </c>
      <c r="D11">
        <v>63.33</v>
      </c>
      <c r="E11">
        <v>61.69</v>
      </c>
      <c r="F11">
        <v>60</v>
      </c>
      <c r="G11">
        <v>60</v>
      </c>
      <c r="H11">
        <v>56.25</v>
      </c>
      <c r="I11">
        <v>56.25</v>
      </c>
      <c r="J11">
        <v>54.84</v>
      </c>
      <c r="K11">
        <v>1</v>
      </c>
      <c r="L11">
        <v>1</v>
      </c>
      <c r="M11">
        <v>22</v>
      </c>
    </row>
    <row r="12" spans="1:13" x14ac:dyDescent="0.2">
      <c r="A12" t="s">
        <v>10</v>
      </c>
      <c r="B12" t="s">
        <v>9</v>
      </c>
      <c r="C12">
        <v>0</v>
      </c>
      <c r="D12">
        <v>78.53</v>
      </c>
      <c r="E12">
        <v>76.489999999999995</v>
      </c>
      <c r="F12">
        <v>74.400000000000006</v>
      </c>
      <c r="G12">
        <v>74.400000000000006</v>
      </c>
      <c r="H12">
        <v>69.75</v>
      </c>
      <c r="I12">
        <v>69.75</v>
      </c>
      <c r="J12">
        <v>68</v>
      </c>
      <c r="K12">
        <v>1</v>
      </c>
      <c r="L12">
        <v>1</v>
      </c>
      <c r="M12">
        <v>25</v>
      </c>
    </row>
    <row r="13" spans="1:13" x14ac:dyDescent="0.2">
      <c r="A13" t="s">
        <v>11</v>
      </c>
      <c r="B13" t="s">
        <v>9</v>
      </c>
      <c r="C13">
        <v>0</v>
      </c>
      <c r="D13">
        <v>78.53</v>
      </c>
      <c r="E13">
        <v>76.489999999999995</v>
      </c>
      <c r="F13">
        <v>74.400000000000006</v>
      </c>
      <c r="G13">
        <v>74.400000000000006</v>
      </c>
      <c r="H13">
        <v>69.75</v>
      </c>
      <c r="I13">
        <v>69.75</v>
      </c>
      <c r="J13">
        <v>68</v>
      </c>
      <c r="K13">
        <v>1</v>
      </c>
      <c r="L13">
        <v>1</v>
      </c>
      <c r="M13">
        <v>25</v>
      </c>
    </row>
    <row r="14" spans="1:13" x14ac:dyDescent="0.2">
      <c r="A14" t="s">
        <v>12</v>
      </c>
      <c r="B14" t="s">
        <v>9</v>
      </c>
      <c r="C14">
        <v>0</v>
      </c>
      <c r="D14">
        <v>85.63</v>
      </c>
      <c r="E14">
        <v>83.4</v>
      </c>
      <c r="F14">
        <v>81.12</v>
      </c>
      <c r="G14">
        <v>81.12</v>
      </c>
      <c r="H14">
        <v>76.05</v>
      </c>
      <c r="I14">
        <v>76.05</v>
      </c>
      <c r="J14">
        <v>0</v>
      </c>
      <c r="K14">
        <v>1</v>
      </c>
      <c r="L14">
        <v>1</v>
      </c>
      <c r="M14">
        <v>26</v>
      </c>
    </row>
    <row r="15" spans="1:13" x14ac:dyDescent="0.2">
      <c r="A15" t="s">
        <v>13</v>
      </c>
      <c r="B15" t="s">
        <v>9</v>
      </c>
      <c r="C15">
        <v>0</v>
      </c>
      <c r="D15">
        <v>87.65</v>
      </c>
      <c r="E15">
        <v>85.38</v>
      </c>
      <c r="F15">
        <v>83.04</v>
      </c>
      <c r="G15">
        <v>83.04</v>
      </c>
      <c r="H15">
        <v>77.849999999999994</v>
      </c>
      <c r="I15">
        <v>77.849999999999994</v>
      </c>
      <c r="J15">
        <v>75.900000000000006</v>
      </c>
      <c r="K15">
        <v>1</v>
      </c>
      <c r="L15">
        <v>1</v>
      </c>
      <c r="M15">
        <v>29</v>
      </c>
    </row>
    <row r="16" spans="1:13" x14ac:dyDescent="0.2">
      <c r="B16" t="s">
        <v>1493</v>
      </c>
    </row>
    <row r="17" spans="1:13" x14ac:dyDescent="0.2">
      <c r="A17" t="s">
        <v>1494</v>
      </c>
      <c r="B17" t="s">
        <v>9</v>
      </c>
      <c r="C17">
        <v>0</v>
      </c>
      <c r="D17">
        <v>76</v>
      </c>
      <c r="E17">
        <v>74.03</v>
      </c>
      <c r="F17">
        <v>72</v>
      </c>
      <c r="G17">
        <v>72</v>
      </c>
      <c r="H17">
        <v>67.5</v>
      </c>
      <c r="I17">
        <v>0</v>
      </c>
      <c r="J17">
        <v>0</v>
      </c>
      <c r="K17">
        <v>1</v>
      </c>
      <c r="L17">
        <v>1</v>
      </c>
      <c r="M17">
        <v>17</v>
      </c>
    </row>
    <row r="18" spans="1:13" x14ac:dyDescent="0.2">
      <c r="A18" t="s">
        <v>1495</v>
      </c>
      <c r="B18" t="s">
        <v>9</v>
      </c>
      <c r="C18">
        <v>0</v>
      </c>
      <c r="D18">
        <v>81.069999999999993</v>
      </c>
      <c r="E18">
        <v>78.959999999999994</v>
      </c>
      <c r="F18">
        <v>76.8</v>
      </c>
      <c r="G18">
        <v>76.8</v>
      </c>
      <c r="H18">
        <v>72</v>
      </c>
      <c r="I18">
        <v>0</v>
      </c>
      <c r="J18">
        <v>0</v>
      </c>
      <c r="K18">
        <v>1</v>
      </c>
      <c r="L18">
        <v>1</v>
      </c>
      <c r="M18">
        <v>19</v>
      </c>
    </row>
    <row r="19" spans="1:13" x14ac:dyDescent="0.2">
      <c r="A19" t="s">
        <v>1496</v>
      </c>
      <c r="B19" t="s">
        <v>9</v>
      </c>
      <c r="C19">
        <v>0</v>
      </c>
      <c r="D19">
        <v>86.13</v>
      </c>
      <c r="E19">
        <v>83.9</v>
      </c>
      <c r="F19">
        <v>81.599999999999994</v>
      </c>
      <c r="G19">
        <v>81.599999999999994</v>
      </c>
      <c r="H19">
        <v>76.5</v>
      </c>
      <c r="I19">
        <v>0</v>
      </c>
      <c r="J19">
        <v>0</v>
      </c>
      <c r="K19">
        <v>1</v>
      </c>
      <c r="L19">
        <v>1</v>
      </c>
      <c r="M19">
        <v>20</v>
      </c>
    </row>
    <row r="20" spans="1:13" x14ac:dyDescent="0.2">
      <c r="A20" t="s">
        <v>803</v>
      </c>
      <c r="B20" t="s">
        <v>9</v>
      </c>
      <c r="C20">
        <v>0</v>
      </c>
      <c r="D20">
        <v>91.2</v>
      </c>
      <c r="E20">
        <v>88.83</v>
      </c>
      <c r="F20">
        <v>86.4</v>
      </c>
      <c r="G20">
        <v>86.4</v>
      </c>
      <c r="H20">
        <v>81</v>
      </c>
      <c r="I20">
        <v>0</v>
      </c>
      <c r="J20">
        <v>0</v>
      </c>
      <c r="K20">
        <v>1</v>
      </c>
      <c r="L20">
        <v>1</v>
      </c>
      <c r="M20">
        <v>24</v>
      </c>
    </row>
    <row r="21" spans="1:13" x14ac:dyDescent="0.2">
      <c r="A21" t="s">
        <v>1497</v>
      </c>
      <c r="B21" t="s">
        <v>9</v>
      </c>
      <c r="C21">
        <v>0</v>
      </c>
      <c r="D21">
        <v>96.27</v>
      </c>
      <c r="E21">
        <v>93.77</v>
      </c>
      <c r="F21">
        <v>91.2</v>
      </c>
      <c r="G21">
        <v>91.2</v>
      </c>
      <c r="H21">
        <v>85.5</v>
      </c>
      <c r="I21">
        <v>0</v>
      </c>
      <c r="J21">
        <v>0</v>
      </c>
      <c r="K21">
        <v>1</v>
      </c>
      <c r="L21">
        <v>1</v>
      </c>
      <c r="M21">
        <v>26</v>
      </c>
    </row>
    <row r="22" spans="1:13" x14ac:dyDescent="0.2">
      <c r="A22" t="s">
        <v>14</v>
      </c>
      <c r="B22" t="s">
        <v>9</v>
      </c>
      <c r="C22">
        <v>0</v>
      </c>
      <c r="D22">
        <v>101.33</v>
      </c>
      <c r="E22">
        <v>98.7</v>
      </c>
      <c r="F22">
        <v>96</v>
      </c>
      <c r="G22">
        <v>96</v>
      </c>
      <c r="H22">
        <v>90</v>
      </c>
      <c r="I22">
        <v>90</v>
      </c>
      <c r="J22">
        <v>87.74</v>
      </c>
      <c r="K22">
        <v>1</v>
      </c>
      <c r="L22">
        <v>1</v>
      </c>
      <c r="M22">
        <v>27</v>
      </c>
    </row>
    <row r="23" spans="1:13" x14ac:dyDescent="0.2">
      <c r="A23" t="s">
        <v>651</v>
      </c>
      <c r="B23" t="s">
        <v>9</v>
      </c>
      <c r="C23">
        <v>0</v>
      </c>
      <c r="D23">
        <v>107.92</v>
      </c>
      <c r="E23">
        <v>105.12</v>
      </c>
      <c r="F23">
        <v>102.24</v>
      </c>
      <c r="G23">
        <v>102.24</v>
      </c>
      <c r="H23">
        <v>95.85</v>
      </c>
      <c r="I23">
        <v>0</v>
      </c>
      <c r="J23">
        <v>0</v>
      </c>
      <c r="K23">
        <v>1</v>
      </c>
      <c r="L23">
        <v>1</v>
      </c>
      <c r="M23">
        <v>29</v>
      </c>
    </row>
    <row r="24" spans="1:13" x14ac:dyDescent="0.2">
      <c r="A24" t="s">
        <v>15</v>
      </c>
      <c r="B24" t="s">
        <v>9</v>
      </c>
      <c r="C24">
        <v>0</v>
      </c>
      <c r="D24">
        <v>116.53</v>
      </c>
      <c r="E24">
        <v>113.51</v>
      </c>
      <c r="F24">
        <v>110.4</v>
      </c>
      <c r="G24">
        <v>110.4</v>
      </c>
      <c r="H24">
        <v>103.5</v>
      </c>
      <c r="I24">
        <v>103.5</v>
      </c>
      <c r="J24">
        <v>100.9</v>
      </c>
      <c r="K24">
        <v>1</v>
      </c>
      <c r="L24">
        <v>1</v>
      </c>
      <c r="M24">
        <v>33</v>
      </c>
    </row>
    <row r="25" spans="1:13" x14ac:dyDescent="0.2">
      <c r="A25" t="s">
        <v>16</v>
      </c>
      <c r="B25" t="s">
        <v>9</v>
      </c>
      <c r="C25">
        <v>0</v>
      </c>
      <c r="D25">
        <v>143.88999999999999</v>
      </c>
      <c r="E25">
        <v>140.16</v>
      </c>
      <c r="F25">
        <v>136.32</v>
      </c>
      <c r="G25">
        <v>136.32</v>
      </c>
      <c r="H25">
        <v>127.8</v>
      </c>
      <c r="I25">
        <v>127.8</v>
      </c>
      <c r="J25">
        <v>0</v>
      </c>
      <c r="K25">
        <v>1</v>
      </c>
      <c r="L25">
        <v>1</v>
      </c>
      <c r="M25">
        <v>41</v>
      </c>
    </row>
    <row r="26" spans="1:13" x14ac:dyDescent="0.2">
      <c r="A26" t="s">
        <v>1498</v>
      </c>
      <c r="B26" t="s">
        <v>35</v>
      </c>
      <c r="C26">
        <v>0</v>
      </c>
      <c r="D26">
        <v>164.67</v>
      </c>
      <c r="E26">
        <v>160.38999999999999</v>
      </c>
      <c r="F26">
        <v>156</v>
      </c>
      <c r="G26">
        <v>156</v>
      </c>
      <c r="H26">
        <v>146.25</v>
      </c>
      <c r="I26">
        <v>0</v>
      </c>
      <c r="J26">
        <v>0</v>
      </c>
      <c r="K26">
        <v>1</v>
      </c>
      <c r="L26">
        <v>1</v>
      </c>
      <c r="M26">
        <v>32</v>
      </c>
    </row>
    <row r="27" spans="1:13" x14ac:dyDescent="0.2">
      <c r="A27" t="s">
        <v>1499</v>
      </c>
      <c r="B27" t="s">
        <v>35</v>
      </c>
      <c r="C27">
        <v>0</v>
      </c>
      <c r="D27">
        <v>188.48</v>
      </c>
      <c r="E27">
        <v>183.58</v>
      </c>
      <c r="F27">
        <v>178.56</v>
      </c>
      <c r="G27">
        <v>178.56</v>
      </c>
      <c r="H27">
        <v>167.4</v>
      </c>
      <c r="I27">
        <v>0</v>
      </c>
      <c r="J27">
        <v>0</v>
      </c>
      <c r="K27">
        <v>1</v>
      </c>
      <c r="L27">
        <v>1</v>
      </c>
      <c r="M27">
        <v>37</v>
      </c>
    </row>
    <row r="28" spans="1:13" x14ac:dyDescent="0.2">
      <c r="B28" t="s">
        <v>1500</v>
      </c>
    </row>
    <row r="29" spans="1:13" x14ac:dyDescent="0.2">
      <c r="A29" t="s">
        <v>17</v>
      </c>
      <c r="B29" t="s">
        <v>9</v>
      </c>
      <c r="C29">
        <v>0</v>
      </c>
      <c r="D29">
        <v>124.13</v>
      </c>
      <c r="E29">
        <v>120.91</v>
      </c>
      <c r="F29">
        <v>117.6</v>
      </c>
      <c r="G29">
        <v>117.6</v>
      </c>
      <c r="H29">
        <v>110.25</v>
      </c>
      <c r="I29">
        <v>110.25</v>
      </c>
      <c r="J29">
        <v>107.48</v>
      </c>
      <c r="K29">
        <v>1</v>
      </c>
      <c r="L29">
        <v>1</v>
      </c>
      <c r="M29">
        <v>39</v>
      </c>
    </row>
    <row r="30" spans="1:13" x14ac:dyDescent="0.2">
      <c r="A30" t="s">
        <v>18</v>
      </c>
      <c r="B30" t="s">
        <v>9</v>
      </c>
      <c r="C30">
        <v>0</v>
      </c>
      <c r="D30">
        <v>139.33000000000001</v>
      </c>
      <c r="E30">
        <v>135.71</v>
      </c>
      <c r="F30">
        <v>132</v>
      </c>
      <c r="G30">
        <v>132</v>
      </c>
      <c r="H30">
        <v>123.75</v>
      </c>
      <c r="I30">
        <v>123.75</v>
      </c>
      <c r="J30">
        <v>120.65</v>
      </c>
      <c r="K30">
        <v>1</v>
      </c>
      <c r="L30">
        <v>1</v>
      </c>
      <c r="M30">
        <v>45</v>
      </c>
    </row>
    <row r="31" spans="1:13" x14ac:dyDescent="0.2">
      <c r="A31" t="s">
        <v>19</v>
      </c>
      <c r="B31" t="s">
        <v>9</v>
      </c>
      <c r="C31">
        <v>0</v>
      </c>
      <c r="D31">
        <v>167.2</v>
      </c>
      <c r="E31">
        <v>162.86000000000001</v>
      </c>
      <c r="F31">
        <v>158.4</v>
      </c>
      <c r="G31">
        <v>158.4</v>
      </c>
      <c r="H31">
        <v>148.5</v>
      </c>
      <c r="I31">
        <v>148.5</v>
      </c>
      <c r="J31">
        <v>0</v>
      </c>
      <c r="K31">
        <v>1</v>
      </c>
      <c r="L31">
        <v>1</v>
      </c>
      <c r="M31">
        <v>50</v>
      </c>
    </row>
    <row r="32" spans="1:13" x14ac:dyDescent="0.2">
      <c r="B32" t="s">
        <v>20</v>
      </c>
    </row>
    <row r="33" spans="1:13" x14ac:dyDescent="0.2">
      <c r="A33" t="s">
        <v>21</v>
      </c>
      <c r="B33" t="s">
        <v>9</v>
      </c>
      <c r="C33">
        <v>0</v>
      </c>
      <c r="D33">
        <v>61.81</v>
      </c>
      <c r="E33">
        <v>60.21</v>
      </c>
      <c r="F33">
        <v>58.56</v>
      </c>
      <c r="G33">
        <v>58.56</v>
      </c>
      <c r="H33">
        <v>54.9</v>
      </c>
      <c r="I33">
        <v>54.9</v>
      </c>
      <c r="J33">
        <v>53.52</v>
      </c>
      <c r="K33">
        <v>1</v>
      </c>
      <c r="L33">
        <v>1</v>
      </c>
      <c r="M33">
        <v>20</v>
      </c>
    </row>
    <row r="34" spans="1:13" x14ac:dyDescent="0.2">
      <c r="A34" t="s">
        <v>22</v>
      </c>
      <c r="B34" t="s">
        <v>9</v>
      </c>
      <c r="C34">
        <v>0</v>
      </c>
      <c r="D34">
        <v>70.930000000000007</v>
      </c>
      <c r="E34">
        <v>69.09</v>
      </c>
      <c r="F34">
        <v>67.2</v>
      </c>
      <c r="G34">
        <v>67.2</v>
      </c>
      <c r="H34">
        <v>63</v>
      </c>
      <c r="I34">
        <v>63</v>
      </c>
      <c r="J34">
        <v>61.42</v>
      </c>
      <c r="K34">
        <v>1</v>
      </c>
      <c r="L34">
        <v>1</v>
      </c>
      <c r="M34">
        <v>24</v>
      </c>
    </row>
    <row r="35" spans="1:13" x14ac:dyDescent="0.2">
      <c r="A35" t="s">
        <v>23</v>
      </c>
      <c r="B35" t="s">
        <v>9</v>
      </c>
      <c r="C35">
        <v>0</v>
      </c>
      <c r="D35">
        <v>79.55</v>
      </c>
      <c r="E35">
        <v>77.48</v>
      </c>
      <c r="F35">
        <v>75.36</v>
      </c>
      <c r="G35">
        <v>75.36</v>
      </c>
      <c r="H35">
        <v>70.650000000000006</v>
      </c>
      <c r="I35">
        <v>70.650000000000006</v>
      </c>
      <c r="J35">
        <v>68.88</v>
      </c>
      <c r="K35">
        <v>1</v>
      </c>
      <c r="L35">
        <v>1</v>
      </c>
      <c r="M35">
        <v>26</v>
      </c>
    </row>
    <row r="36" spans="1:13" x14ac:dyDescent="0.2">
      <c r="A36" t="s">
        <v>24</v>
      </c>
      <c r="B36" t="s">
        <v>9</v>
      </c>
      <c r="C36">
        <v>0</v>
      </c>
      <c r="D36">
        <v>91.2</v>
      </c>
      <c r="E36">
        <v>88.83</v>
      </c>
      <c r="F36">
        <v>86.4</v>
      </c>
      <c r="G36">
        <v>86.4</v>
      </c>
      <c r="H36">
        <v>81</v>
      </c>
      <c r="I36">
        <v>81</v>
      </c>
      <c r="J36">
        <v>78.97</v>
      </c>
      <c r="K36">
        <v>1</v>
      </c>
      <c r="L36">
        <v>1</v>
      </c>
      <c r="M36">
        <v>32</v>
      </c>
    </row>
    <row r="37" spans="1:13" x14ac:dyDescent="0.2">
      <c r="A37" t="s">
        <v>25</v>
      </c>
      <c r="B37" t="s">
        <v>9</v>
      </c>
      <c r="C37">
        <v>0</v>
      </c>
      <c r="D37">
        <v>101.84</v>
      </c>
      <c r="E37">
        <v>99.19</v>
      </c>
      <c r="F37">
        <v>96.48</v>
      </c>
      <c r="G37">
        <v>96.48</v>
      </c>
      <c r="H37">
        <v>90.45</v>
      </c>
      <c r="I37">
        <v>90.45</v>
      </c>
      <c r="J37">
        <v>88.18</v>
      </c>
      <c r="K37">
        <v>1</v>
      </c>
      <c r="L37">
        <v>1</v>
      </c>
      <c r="M37">
        <v>35</v>
      </c>
    </row>
    <row r="38" spans="1:13" x14ac:dyDescent="0.2">
      <c r="A38" t="s">
        <v>27</v>
      </c>
      <c r="B38" t="s">
        <v>9</v>
      </c>
      <c r="C38">
        <v>0</v>
      </c>
      <c r="D38">
        <v>121.09</v>
      </c>
      <c r="E38">
        <v>117.95</v>
      </c>
      <c r="F38">
        <v>114.72</v>
      </c>
      <c r="G38">
        <v>114.72</v>
      </c>
      <c r="H38">
        <v>107.55</v>
      </c>
      <c r="I38">
        <v>107.55</v>
      </c>
      <c r="J38">
        <v>104.85</v>
      </c>
      <c r="K38">
        <v>1</v>
      </c>
      <c r="L38">
        <v>1</v>
      </c>
      <c r="M38">
        <v>40</v>
      </c>
    </row>
    <row r="39" spans="1:13" x14ac:dyDescent="0.2">
      <c r="A39" t="s">
        <v>28</v>
      </c>
      <c r="B39" t="s">
        <v>9</v>
      </c>
      <c r="C39">
        <v>0</v>
      </c>
      <c r="D39">
        <v>135.28</v>
      </c>
      <c r="E39">
        <v>131.77000000000001</v>
      </c>
      <c r="F39">
        <v>128.16</v>
      </c>
      <c r="G39">
        <v>128.16</v>
      </c>
      <c r="H39">
        <v>120.15</v>
      </c>
      <c r="I39">
        <v>120.15</v>
      </c>
      <c r="J39">
        <v>117.14</v>
      </c>
      <c r="K39">
        <v>1</v>
      </c>
      <c r="L39">
        <v>1</v>
      </c>
      <c r="M39">
        <v>44</v>
      </c>
    </row>
    <row r="40" spans="1:13" x14ac:dyDescent="0.2">
      <c r="A40" t="s">
        <v>29</v>
      </c>
      <c r="B40" t="s">
        <v>9</v>
      </c>
      <c r="C40">
        <v>0</v>
      </c>
      <c r="D40">
        <v>139.84</v>
      </c>
      <c r="E40">
        <v>136.21</v>
      </c>
      <c r="F40">
        <v>132.47999999999999</v>
      </c>
      <c r="G40">
        <v>132.47999999999999</v>
      </c>
      <c r="H40">
        <v>124.2</v>
      </c>
      <c r="I40">
        <v>124.2</v>
      </c>
      <c r="J40">
        <v>121.08</v>
      </c>
      <c r="K40">
        <v>1</v>
      </c>
      <c r="L40">
        <v>1</v>
      </c>
      <c r="M40">
        <v>47</v>
      </c>
    </row>
    <row r="41" spans="1:13" x14ac:dyDescent="0.2">
      <c r="A41" t="s">
        <v>30</v>
      </c>
      <c r="B41" t="s">
        <v>9</v>
      </c>
      <c r="C41">
        <v>0</v>
      </c>
      <c r="D41">
        <v>156.05000000000001</v>
      </c>
      <c r="E41">
        <v>152</v>
      </c>
      <c r="F41">
        <v>147.84</v>
      </c>
      <c r="G41">
        <v>147.84</v>
      </c>
      <c r="H41">
        <v>138.6</v>
      </c>
      <c r="I41">
        <v>138.6</v>
      </c>
      <c r="J41">
        <v>135.12</v>
      </c>
      <c r="K41">
        <v>1</v>
      </c>
      <c r="L41">
        <v>1</v>
      </c>
      <c r="M41">
        <v>51</v>
      </c>
    </row>
    <row r="42" spans="1:13" x14ac:dyDescent="0.2">
      <c r="A42" t="s">
        <v>31</v>
      </c>
      <c r="B42" t="s">
        <v>9</v>
      </c>
      <c r="C42">
        <v>0</v>
      </c>
      <c r="D42">
        <v>161.63</v>
      </c>
      <c r="E42">
        <v>157.43</v>
      </c>
      <c r="F42">
        <v>153.12</v>
      </c>
      <c r="G42">
        <v>153.12</v>
      </c>
      <c r="H42">
        <v>143.55000000000001</v>
      </c>
      <c r="I42">
        <v>143.55000000000001</v>
      </c>
      <c r="J42">
        <v>139.94999999999999</v>
      </c>
      <c r="K42">
        <v>1</v>
      </c>
      <c r="L42">
        <v>1</v>
      </c>
      <c r="M42">
        <v>56</v>
      </c>
    </row>
    <row r="43" spans="1:13" x14ac:dyDescent="0.2">
      <c r="A43" t="s">
        <v>32</v>
      </c>
      <c r="B43" t="s">
        <v>33</v>
      </c>
      <c r="C43">
        <v>0</v>
      </c>
      <c r="D43">
        <v>128.69</v>
      </c>
      <c r="E43">
        <v>125.35</v>
      </c>
      <c r="F43">
        <v>0</v>
      </c>
      <c r="G43">
        <v>121.92</v>
      </c>
      <c r="H43">
        <v>114.3</v>
      </c>
      <c r="I43">
        <v>114.3</v>
      </c>
      <c r="J43">
        <v>111.43</v>
      </c>
      <c r="K43">
        <v>1</v>
      </c>
      <c r="L43">
        <v>1</v>
      </c>
      <c r="M43">
        <v>43</v>
      </c>
    </row>
    <row r="44" spans="1:13" x14ac:dyDescent="0.2">
      <c r="A44" t="s">
        <v>662</v>
      </c>
      <c r="B44" t="s">
        <v>33</v>
      </c>
      <c r="C44">
        <v>0</v>
      </c>
      <c r="D44">
        <v>147.44</v>
      </c>
      <c r="E44">
        <v>143.61000000000001</v>
      </c>
      <c r="F44">
        <v>139.68</v>
      </c>
      <c r="G44">
        <v>139.68</v>
      </c>
      <c r="H44">
        <v>130.94999999999999</v>
      </c>
      <c r="I44">
        <v>130.94999999999999</v>
      </c>
      <c r="J44">
        <v>127.66</v>
      </c>
      <c r="K44">
        <v>1</v>
      </c>
      <c r="L44">
        <v>1</v>
      </c>
      <c r="M44">
        <v>48</v>
      </c>
    </row>
    <row r="45" spans="1:13" x14ac:dyDescent="0.2">
      <c r="A45" t="s">
        <v>34</v>
      </c>
      <c r="B45" t="s">
        <v>35</v>
      </c>
      <c r="C45">
        <v>0</v>
      </c>
      <c r="D45">
        <v>152</v>
      </c>
      <c r="E45">
        <v>148.05000000000001</v>
      </c>
      <c r="F45">
        <v>144</v>
      </c>
      <c r="G45">
        <v>144</v>
      </c>
      <c r="H45">
        <v>135</v>
      </c>
      <c r="I45">
        <v>135</v>
      </c>
      <c r="J45">
        <v>131.61000000000001</v>
      </c>
      <c r="K45">
        <v>1</v>
      </c>
      <c r="L45">
        <v>2</v>
      </c>
      <c r="M45">
        <v>55</v>
      </c>
    </row>
    <row r="46" spans="1:13" x14ac:dyDescent="0.2">
      <c r="B46" t="s">
        <v>36</v>
      </c>
    </row>
    <row r="47" spans="1:13" x14ac:dyDescent="0.2">
      <c r="A47" t="s">
        <v>37</v>
      </c>
      <c r="B47" t="s">
        <v>9</v>
      </c>
      <c r="C47">
        <v>0</v>
      </c>
      <c r="D47">
        <v>69.92</v>
      </c>
      <c r="E47">
        <v>68.099999999999994</v>
      </c>
      <c r="F47">
        <v>66.239999999999995</v>
      </c>
      <c r="G47">
        <v>66.239999999999995</v>
      </c>
      <c r="H47">
        <v>62.1</v>
      </c>
      <c r="I47">
        <v>62.1</v>
      </c>
      <c r="J47">
        <v>60.54</v>
      </c>
      <c r="K47">
        <v>1</v>
      </c>
      <c r="L47">
        <v>1</v>
      </c>
      <c r="M47">
        <v>24</v>
      </c>
    </row>
    <row r="48" spans="1:13" x14ac:dyDescent="0.2">
      <c r="A48" t="s">
        <v>38</v>
      </c>
      <c r="B48" t="s">
        <v>9</v>
      </c>
      <c r="C48">
        <v>0</v>
      </c>
      <c r="D48">
        <v>80.05</v>
      </c>
      <c r="E48">
        <v>77.97</v>
      </c>
      <c r="F48">
        <v>75.84</v>
      </c>
      <c r="G48">
        <v>75.84</v>
      </c>
      <c r="H48">
        <v>71.099999999999994</v>
      </c>
      <c r="I48">
        <v>71.099999999999994</v>
      </c>
      <c r="J48">
        <v>69.319999999999993</v>
      </c>
      <c r="K48">
        <v>1</v>
      </c>
      <c r="L48">
        <v>1</v>
      </c>
      <c r="M48">
        <v>30</v>
      </c>
    </row>
    <row r="49" spans="1:13" x14ac:dyDescent="0.2">
      <c r="A49" t="s">
        <v>39</v>
      </c>
      <c r="B49" t="s">
        <v>9</v>
      </c>
      <c r="C49">
        <v>0</v>
      </c>
      <c r="D49">
        <v>91.71</v>
      </c>
      <c r="E49">
        <v>89.32</v>
      </c>
      <c r="F49">
        <v>86.88</v>
      </c>
      <c r="G49">
        <v>86.88</v>
      </c>
      <c r="H49">
        <v>81.45</v>
      </c>
      <c r="I49">
        <v>81.45</v>
      </c>
      <c r="J49">
        <v>79.41</v>
      </c>
      <c r="K49">
        <v>1</v>
      </c>
      <c r="L49">
        <v>1</v>
      </c>
      <c r="M49">
        <v>33</v>
      </c>
    </row>
    <row r="50" spans="1:13" x14ac:dyDescent="0.2">
      <c r="A50" t="s">
        <v>40</v>
      </c>
      <c r="B50" t="s">
        <v>9</v>
      </c>
      <c r="C50">
        <v>0</v>
      </c>
      <c r="D50">
        <v>103.87</v>
      </c>
      <c r="E50">
        <v>101.17</v>
      </c>
      <c r="F50">
        <v>98.4</v>
      </c>
      <c r="G50">
        <v>98.4</v>
      </c>
      <c r="H50">
        <v>92.25</v>
      </c>
      <c r="I50">
        <v>92.25</v>
      </c>
      <c r="J50">
        <v>89.94</v>
      </c>
      <c r="K50">
        <v>1</v>
      </c>
      <c r="L50">
        <v>1</v>
      </c>
      <c r="M50">
        <v>38</v>
      </c>
    </row>
    <row r="51" spans="1:13" x14ac:dyDescent="0.2">
      <c r="A51" t="s">
        <v>41</v>
      </c>
      <c r="B51" t="s">
        <v>9</v>
      </c>
      <c r="C51">
        <v>0</v>
      </c>
      <c r="D51">
        <v>116.03</v>
      </c>
      <c r="E51">
        <v>113.01</v>
      </c>
      <c r="F51">
        <v>109.92</v>
      </c>
      <c r="G51">
        <v>109.92</v>
      </c>
      <c r="H51">
        <v>103.05</v>
      </c>
      <c r="I51">
        <v>103.05</v>
      </c>
      <c r="J51">
        <v>100.46</v>
      </c>
      <c r="K51">
        <v>1</v>
      </c>
      <c r="L51">
        <v>1</v>
      </c>
      <c r="M51">
        <v>40</v>
      </c>
    </row>
    <row r="52" spans="1:13" x14ac:dyDescent="0.2">
      <c r="A52" t="s">
        <v>42</v>
      </c>
      <c r="B52" t="s">
        <v>9</v>
      </c>
      <c r="C52">
        <v>0</v>
      </c>
      <c r="D52">
        <v>141.36000000000001</v>
      </c>
      <c r="E52">
        <v>137.69</v>
      </c>
      <c r="F52">
        <v>133.91999999999999</v>
      </c>
      <c r="G52">
        <v>133.91999999999999</v>
      </c>
      <c r="H52">
        <v>125.55</v>
      </c>
      <c r="I52">
        <v>125.55</v>
      </c>
      <c r="J52">
        <v>122.4</v>
      </c>
      <c r="K52">
        <v>1</v>
      </c>
      <c r="L52">
        <v>1</v>
      </c>
      <c r="M52">
        <v>48</v>
      </c>
    </row>
    <row r="53" spans="1:13" x14ac:dyDescent="0.2">
      <c r="A53" t="s">
        <v>43</v>
      </c>
      <c r="B53" t="s">
        <v>9</v>
      </c>
      <c r="C53">
        <v>0</v>
      </c>
      <c r="D53">
        <v>153.01</v>
      </c>
      <c r="E53">
        <v>149.04</v>
      </c>
      <c r="F53">
        <v>144.96</v>
      </c>
      <c r="G53">
        <v>144.96</v>
      </c>
      <c r="H53">
        <v>135.9</v>
      </c>
      <c r="I53">
        <v>135.9</v>
      </c>
      <c r="J53">
        <v>132.49</v>
      </c>
      <c r="K53">
        <v>1</v>
      </c>
      <c r="L53">
        <v>1</v>
      </c>
      <c r="M53">
        <v>52</v>
      </c>
    </row>
    <row r="54" spans="1:13" x14ac:dyDescent="0.2">
      <c r="A54" t="s">
        <v>44</v>
      </c>
      <c r="B54" t="s">
        <v>9</v>
      </c>
      <c r="C54">
        <v>0</v>
      </c>
      <c r="D54">
        <v>165.68</v>
      </c>
      <c r="E54">
        <v>161.38</v>
      </c>
      <c r="F54">
        <v>156.96</v>
      </c>
      <c r="G54">
        <v>156.96</v>
      </c>
      <c r="H54">
        <v>147.15</v>
      </c>
      <c r="I54">
        <v>147.15</v>
      </c>
      <c r="J54">
        <v>143.46</v>
      </c>
      <c r="K54">
        <v>1</v>
      </c>
      <c r="L54">
        <v>1</v>
      </c>
      <c r="M54">
        <v>55</v>
      </c>
    </row>
    <row r="55" spans="1:13" x14ac:dyDescent="0.2">
      <c r="A55" t="s">
        <v>45</v>
      </c>
      <c r="B55" t="s">
        <v>9</v>
      </c>
      <c r="C55">
        <v>0</v>
      </c>
      <c r="D55">
        <v>177.84</v>
      </c>
      <c r="E55">
        <v>173.22</v>
      </c>
      <c r="F55">
        <v>168.48</v>
      </c>
      <c r="G55">
        <v>168.48</v>
      </c>
      <c r="H55">
        <v>157.94999999999999</v>
      </c>
      <c r="I55">
        <v>157.94999999999999</v>
      </c>
      <c r="J55">
        <v>153.99</v>
      </c>
      <c r="K55">
        <v>1</v>
      </c>
      <c r="L55">
        <v>1</v>
      </c>
      <c r="M55">
        <v>61</v>
      </c>
    </row>
    <row r="56" spans="1:13" x14ac:dyDescent="0.2">
      <c r="A56" t="s">
        <v>46</v>
      </c>
      <c r="B56" t="s">
        <v>9</v>
      </c>
      <c r="C56">
        <v>0</v>
      </c>
      <c r="D56">
        <v>190</v>
      </c>
      <c r="E56">
        <v>185.06</v>
      </c>
      <c r="F56">
        <v>180</v>
      </c>
      <c r="G56">
        <v>180</v>
      </c>
      <c r="H56">
        <v>168.75</v>
      </c>
      <c r="I56">
        <v>168.75</v>
      </c>
      <c r="J56">
        <v>164.52</v>
      </c>
      <c r="K56">
        <v>1</v>
      </c>
      <c r="L56">
        <v>1</v>
      </c>
      <c r="M56">
        <v>65</v>
      </c>
    </row>
    <row r="57" spans="1:13" x14ac:dyDescent="0.2">
      <c r="A57" t="s">
        <v>47</v>
      </c>
      <c r="B57" t="s">
        <v>33</v>
      </c>
      <c r="C57">
        <v>0</v>
      </c>
      <c r="D57">
        <v>164.16</v>
      </c>
      <c r="E57">
        <v>159.9</v>
      </c>
      <c r="F57">
        <v>155.52000000000001</v>
      </c>
      <c r="G57">
        <v>155.52000000000001</v>
      </c>
      <c r="H57">
        <v>145.80000000000001</v>
      </c>
      <c r="I57">
        <v>145.80000000000001</v>
      </c>
      <c r="J57">
        <v>142.13999999999999</v>
      </c>
      <c r="K57">
        <v>1</v>
      </c>
      <c r="L57">
        <v>1</v>
      </c>
      <c r="M57">
        <v>59</v>
      </c>
    </row>
    <row r="58" spans="1:13" x14ac:dyDescent="0.2">
      <c r="A58" t="s">
        <v>48</v>
      </c>
      <c r="B58" t="s">
        <v>35</v>
      </c>
      <c r="C58">
        <v>0</v>
      </c>
      <c r="D58">
        <v>170.75</v>
      </c>
      <c r="E58">
        <v>166.31</v>
      </c>
      <c r="F58">
        <v>161.76</v>
      </c>
      <c r="G58">
        <v>161.76</v>
      </c>
      <c r="H58">
        <v>151.65</v>
      </c>
      <c r="I58">
        <v>151.65</v>
      </c>
      <c r="J58">
        <v>147.85</v>
      </c>
      <c r="K58">
        <v>1</v>
      </c>
      <c r="L58">
        <v>2</v>
      </c>
      <c r="M58">
        <v>63</v>
      </c>
    </row>
    <row r="59" spans="1:13" x14ac:dyDescent="0.2">
      <c r="A59" t="s">
        <v>49</v>
      </c>
      <c r="B59" t="s">
        <v>35</v>
      </c>
      <c r="C59">
        <v>0</v>
      </c>
      <c r="D59">
        <v>195.07</v>
      </c>
      <c r="E59">
        <v>190</v>
      </c>
      <c r="F59">
        <v>184.8</v>
      </c>
      <c r="G59">
        <v>184.8</v>
      </c>
      <c r="H59">
        <v>173.25</v>
      </c>
      <c r="I59">
        <v>173.25</v>
      </c>
      <c r="J59">
        <v>168.9</v>
      </c>
      <c r="K59">
        <v>1</v>
      </c>
      <c r="L59">
        <v>2</v>
      </c>
      <c r="M59">
        <v>74</v>
      </c>
    </row>
    <row r="60" spans="1:13" x14ac:dyDescent="0.2">
      <c r="B60" t="s">
        <v>50</v>
      </c>
    </row>
    <row r="61" spans="1:13" x14ac:dyDescent="0.2">
      <c r="A61" t="s">
        <v>51</v>
      </c>
      <c r="B61" t="s">
        <v>9</v>
      </c>
      <c r="C61">
        <v>0</v>
      </c>
      <c r="D61">
        <v>83.09</v>
      </c>
      <c r="E61">
        <v>80.94</v>
      </c>
      <c r="F61">
        <v>78.72</v>
      </c>
      <c r="G61">
        <v>78.72</v>
      </c>
      <c r="H61">
        <v>73.8</v>
      </c>
      <c r="I61">
        <v>73.8</v>
      </c>
      <c r="J61">
        <v>71.95</v>
      </c>
      <c r="K61">
        <v>1</v>
      </c>
      <c r="L61">
        <v>1</v>
      </c>
      <c r="M61">
        <v>28</v>
      </c>
    </row>
    <row r="62" spans="1:13" x14ac:dyDescent="0.2">
      <c r="A62" t="s">
        <v>52</v>
      </c>
      <c r="B62" t="s">
        <v>9</v>
      </c>
      <c r="C62">
        <v>0</v>
      </c>
      <c r="D62">
        <v>95.25</v>
      </c>
      <c r="E62">
        <v>92.78</v>
      </c>
      <c r="F62">
        <v>90.24</v>
      </c>
      <c r="G62">
        <v>90.24</v>
      </c>
      <c r="H62">
        <v>84.6</v>
      </c>
      <c r="I62">
        <v>84.6</v>
      </c>
      <c r="J62">
        <v>82.48</v>
      </c>
      <c r="K62">
        <v>1</v>
      </c>
      <c r="L62">
        <v>1</v>
      </c>
      <c r="M62">
        <v>35</v>
      </c>
    </row>
    <row r="63" spans="1:13" x14ac:dyDescent="0.2">
      <c r="A63" t="s">
        <v>53</v>
      </c>
      <c r="B63" t="s">
        <v>9</v>
      </c>
      <c r="C63">
        <v>0</v>
      </c>
      <c r="D63">
        <v>108.43</v>
      </c>
      <c r="E63">
        <v>105.61</v>
      </c>
      <c r="F63">
        <v>102.72</v>
      </c>
      <c r="G63">
        <v>102.72</v>
      </c>
      <c r="H63">
        <v>96.3</v>
      </c>
      <c r="I63">
        <v>96.3</v>
      </c>
      <c r="J63">
        <v>93.88</v>
      </c>
      <c r="K63">
        <v>1</v>
      </c>
      <c r="L63">
        <v>1</v>
      </c>
      <c r="M63">
        <v>39</v>
      </c>
    </row>
    <row r="64" spans="1:13" x14ac:dyDescent="0.2">
      <c r="A64" t="s">
        <v>54</v>
      </c>
      <c r="B64" t="s">
        <v>9</v>
      </c>
      <c r="C64">
        <v>0</v>
      </c>
      <c r="D64">
        <v>123.63</v>
      </c>
      <c r="E64">
        <v>120.42</v>
      </c>
      <c r="F64">
        <v>117.12</v>
      </c>
      <c r="G64">
        <v>117.12</v>
      </c>
      <c r="H64">
        <v>109.8</v>
      </c>
      <c r="I64">
        <v>109.8</v>
      </c>
      <c r="J64">
        <v>107.05</v>
      </c>
      <c r="K64">
        <v>1</v>
      </c>
      <c r="L64">
        <v>1</v>
      </c>
      <c r="M64">
        <v>44</v>
      </c>
    </row>
    <row r="65" spans="1:13" x14ac:dyDescent="0.2">
      <c r="A65" t="s">
        <v>55</v>
      </c>
      <c r="B65" t="s">
        <v>9</v>
      </c>
      <c r="C65">
        <v>0</v>
      </c>
      <c r="D65">
        <v>137.81</v>
      </c>
      <c r="E65">
        <v>134.22999999999999</v>
      </c>
      <c r="F65">
        <v>130.56</v>
      </c>
      <c r="G65">
        <v>130.56</v>
      </c>
      <c r="H65">
        <v>122.4</v>
      </c>
      <c r="I65">
        <v>122.4</v>
      </c>
      <c r="J65">
        <v>119.33</v>
      </c>
      <c r="K65">
        <v>1</v>
      </c>
      <c r="L65">
        <v>1</v>
      </c>
      <c r="M65">
        <v>45</v>
      </c>
    </row>
    <row r="66" spans="1:13" x14ac:dyDescent="0.2">
      <c r="A66" t="s">
        <v>56</v>
      </c>
      <c r="B66" t="s">
        <v>9</v>
      </c>
      <c r="C66">
        <v>0</v>
      </c>
      <c r="D66">
        <v>163.15</v>
      </c>
      <c r="E66">
        <v>158.91</v>
      </c>
      <c r="F66">
        <v>154.56</v>
      </c>
      <c r="G66">
        <v>154.56</v>
      </c>
      <c r="H66">
        <v>144.9</v>
      </c>
      <c r="I66">
        <v>144.9</v>
      </c>
      <c r="J66">
        <v>141.26</v>
      </c>
      <c r="K66">
        <v>1</v>
      </c>
      <c r="L66">
        <v>1</v>
      </c>
      <c r="M66">
        <v>56</v>
      </c>
    </row>
    <row r="67" spans="1:13" x14ac:dyDescent="0.2">
      <c r="A67" t="s">
        <v>57</v>
      </c>
      <c r="B67" t="s">
        <v>9</v>
      </c>
      <c r="C67">
        <v>0</v>
      </c>
      <c r="D67">
        <v>181.89</v>
      </c>
      <c r="E67">
        <v>177.17</v>
      </c>
      <c r="F67">
        <v>172.32</v>
      </c>
      <c r="G67">
        <v>172.32</v>
      </c>
      <c r="H67">
        <v>161.55000000000001</v>
      </c>
      <c r="I67">
        <v>161.55000000000001</v>
      </c>
      <c r="J67">
        <v>157.5</v>
      </c>
      <c r="K67">
        <v>1</v>
      </c>
      <c r="L67">
        <v>1</v>
      </c>
      <c r="M67">
        <v>60</v>
      </c>
    </row>
    <row r="68" spans="1:13" x14ac:dyDescent="0.2">
      <c r="A68" t="s">
        <v>58</v>
      </c>
      <c r="B68" t="s">
        <v>9</v>
      </c>
      <c r="C68">
        <v>0</v>
      </c>
      <c r="D68">
        <v>196.59</v>
      </c>
      <c r="E68">
        <v>191.48</v>
      </c>
      <c r="F68">
        <v>186.24</v>
      </c>
      <c r="G68">
        <v>186.24</v>
      </c>
      <c r="H68">
        <v>174.6</v>
      </c>
      <c r="I68">
        <v>174.6</v>
      </c>
      <c r="J68">
        <v>170.22</v>
      </c>
      <c r="K68">
        <v>1</v>
      </c>
      <c r="L68">
        <v>1</v>
      </c>
      <c r="M68">
        <v>62</v>
      </c>
    </row>
    <row r="69" spans="1:13" x14ac:dyDescent="0.2">
      <c r="A69" t="s">
        <v>59</v>
      </c>
      <c r="B69" t="s">
        <v>9</v>
      </c>
      <c r="C69">
        <v>0</v>
      </c>
      <c r="D69">
        <v>210.77</v>
      </c>
      <c r="E69">
        <v>205.3</v>
      </c>
      <c r="F69">
        <v>199.68</v>
      </c>
      <c r="G69">
        <v>199.68</v>
      </c>
      <c r="H69">
        <v>187.2</v>
      </c>
      <c r="I69">
        <v>187.2</v>
      </c>
      <c r="J69">
        <v>182.5</v>
      </c>
      <c r="K69">
        <v>1</v>
      </c>
      <c r="L69">
        <v>1</v>
      </c>
      <c r="M69">
        <v>70</v>
      </c>
    </row>
    <row r="70" spans="1:13" x14ac:dyDescent="0.2">
      <c r="A70" t="s">
        <v>60</v>
      </c>
      <c r="B70" t="s">
        <v>9</v>
      </c>
      <c r="C70">
        <v>0</v>
      </c>
      <c r="D70">
        <v>225.47</v>
      </c>
      <c r="E70">
        <v>219.61</v>
      </c>
      <c r="F70">
        <v>213.6</v>
      </c>
      <c r="G70">
        <v>213.6</v>
      </c>
      <c r="H70">
        <v>200.25</v>
      </c>
      <c r="I70">
        <v>200.25</v>
      </c>
      <c r="J70">
        <v>195.23</v>
      </c>
      <c r="K70">
        <v>1</v>
      </c>
      <c r="L70">
        <v>1</v>
      </c>
      <c r="M70">
        <v>73</v>
      </c>
    </row>
    <row r="71" spans="1:13" x14ac:dyDescent="0.2">
      <c r="A71" t="s">
        <v>61</v>
      </c>
      <c r="B71" t="s">
        <v>35</v>
      </c>
      <c r="C71">
        <v>0</v>
      </c>
      <c r="D71">
        <v>216.35</v>
      </c>
      <c r="E71">
        <v>210.73</v>
      </c>
      <c r="F71">
        <v>204.96</v>
      </c>
      <c r="G71">
        <v>204.96</v>
      </c>
      <c r="H71">
        <v>192.15</v>
      </c>
      <c r="I71">
        <v>192.15</v>
      </c>
      <c r="J71">
        <v>187.33</v>
      </c>
      <c r="K71">
        <v>1</v>
      </c>
      <c r="L71">
        <v>2</v>
      </c>
      <c r="M71">
        <v>71</v>
      </c>
    </row>
    <row r="72" spans="1:13" x14ac:dyDescent="0.2">
      <c r="A72" t="s">
        <v>62</v>
      </c>
      <c r="B72" t="s">
        <v>35</v>
      </c>
      <c r="C72">
        <v>0</v>
      </c>
      <c r="D72">
        <v>231.55</v>
      </c>
      <c r="E72">
        <v>225.53</v>
      </c>
      <c r="F72">
        <v>219.36</v>
      </c>
      <c r="G72">
        <v>219.36</v>
      </c>
      <c r="H72">
        <v>205.65</v>
      </c>
      <c r="I72">
        <v>205.65</v>
      </c>
      <c r="J72">
        <v>200.49</v>
      </c>
      <c r="K72">
        <v>1</v>
      </c>
      <c r="L72">
        <v>2</v>
      </c>
      <c r="M72">
        <v>87</v>
      </c>
    </row>
    <row r="73" spans="1:13" x14ac:dyDescent="0.2">
      <c r="B73" t="s">
        <v>63</v>
      </c>
    </row>
    <row r="74" spans="1:13" x14ac:dyDescent="0.2">
      <c r="A74" t="s">
        <v>64</v>
      </c>
      <c r="B74" t="s">
        <v>65</v>
      </c>
      <c r="C74">
        <v>0</v>
      </c>
      <c r="D74">
        <v>495.01</v>
      </c>
      <c r="E74">
        <v>482.16</v>
      </c>
      <c r="F74">
        <v>468.96</v>
      </c>
      <c r="G74">
        <v>468.96</v>
      </c>
      <c r="H74">
        <v>439.65</v>
      </c>
      <c r="I74">
        <v>439.65</v>
      </c>
      <c r="J74">
        <v>0</v>
      </c>
      <c r="K74">
        <v>1</v>
      </c>
      <c r="L74">
        <v>2</v>
      </c>
      <c r="M74">
        <v>176</v>
      </c>
    </row>
    <row r="75" spans="1:13" x14ac:dyDescent="0.2">
      <c r="A75" t="s">
        <v>66</v>
      </c>
      <c r="B75" t="s">
        <v>65</v>
      </c>
      <c r="C75">
        <v>0</v>
      </c>
      <c r="D75">
        <v>520.85</v>
      </c>
      <c r="E75">
        <v>507.32</v>
      </c>
      <c r="F75">
        <v>493.44</v>
      </c>
      <c r="G75">
        <v>493.44</v>
      </c>
      <c r="H75">
        <v>462.6</v>
      </c>
      <c r="I75">
        <v>462.6</v>
      </c>
      <c r="J75">
        <v>0</v>
      </c>
      <c r="K75">
        <v>1</v>
      </c>
      <c r="L75">
        <v>2</v>
      </c>
      <c r="M75">
        <v>185</v>
      </c>
    </row>
    <row r="76" spans="1:13" x14ac:dyDescent="0.2">
      <c r="A76" t="s">
        <v>67</v>
      </c>
      <c r="B76" t="s">
        <v>65</v>
      </c>
      <c r="C76">
        <v>0</v>
      </c>
      <c r="D76">
        <v>556.32000000000005</v>
      </c>
      <c r="E76">
        <v>541.87</v>
      </c>
      <c r="F76">
        <v>527.04</v>
      </c>
      <c r="G76">
        <v>527.04</v>
      </c>
      <c r="H76">
        <v>494.1</v>
      </c>
      <c r="I76">
        <v>494.1</v>
      </c>
      <c r="J76">
        <v>0</v>
      </c>
      <c r="K76">
        <v>1</v>
      </c>
      <c r="L76">
        <v>2</v>
      </c>
      <c r="M76">
        <v>190</v>
      </c>
    </row>
    <row r="77" spans="1:13" x14ac:dyDescent="0.2">
      <c r="A77" t="s">
        <v>68</v>
      </c>
      <c r="B77" t="s">
        <v>65</v>
      </c>
      <c r="C77">
        <v>0</v>
      </c>
      <c r="D77">
        <v>134.77000000000001</v>
      </c>
      <c r="E77">
        <v>131.27000000000001</v>
      </c>
      <c r="F77">
        <v>127.68</v>
      </c>
      <c r="G77">
        <v>127.68</v>
      </c>
      <c r="H77">
        <v>119.7</v>
      </c>
      <c r="I77">
        <v>119.7</v>
      </c>
      <c r="J77">
        <v>0</v>
      </c>
      <c r="K77">
        <v>1</v>
      </c>
      <c r="L77">
        <v>2</v>
      </c>
      <c r="M77">
        <v>8</v>
      </c>
    </row>
    <row r="78" spans="1:13" x14ac:dyDescent="0.2">
      <c r="B78" t="s">
        <v>69</v>
      </c>
    </row>
    <row r="79" spans="1:13" x14ac:dyDescent="0.2">
      <c r="A79" t="s">
        <v>70</v>
      </c>
      <c r="B79" t="s">
        <v>71</v>
      </c>
      <c r="C79">
        <v>0</v>
      </c>
      <c r="D79">
        <v>321.23</v>
      </c>
      <c r="E79">
        <v>312.88</v>
      </c>
      <c r="F79">
        <v>304.32</v>
      </c>
      <c r="G79">
        <v>304.32</v>
      </c>
      <c r="H79">
        <v>285.3</v>
      </c>
      <c r="I79">
        <v>285.3</v>
      </c>
      <c r="J79">
        <v>278.14</v>
      </c>
      <c r="K79">
        <v>1</v>
      </c>
      <c r="L79">
        <v>2</v>
      </c>
      <c r="M79">
        <v>105</v>
      </c>
    </row>
    <row r="80" spans="1:13" x14ac:dyDescent="0.2">
      <c r="A80" t="s">
        <v>72</v>
      </c>
      <c r="B80" t="s">
        <v>71</v>
      </c>
      <c r="C80">
        <v>0</v>
      </c>
      <c r="D80">
        <v>346.56</v>
      </c>
      <c r="E80">
        <v>337.56</v>
      </c>
      <c r="F80">
        <v>328.32</v>
      </c>
      <c r="G80">
        <v>328.32</v>
      </c>
      <c r="H80">
        <v>307.8</v>
      </c>
      <c r="I80">
        <v>307.8</v>
      </c>
      <c r="J80">
        <v>300.08</v>
      </c>
      <c r="K80">
        <v>1</v>
      </c>
      <c r="L80">
        <v>2</v>
      </c>
      <c r="M80">
        <v>118</v>
      </c>
    </row>
    <row r="81" spans="1:13" x14ac:dyDescent="0.2">
      <c r="A81" t="s">
        <v>73</v>
      </c>
      <c r="B81" t="s">
        <v>71</v>
      </c>
      <c r="C81">
        <v>0</v>
      </c>
      <c r="D81">
        <v>360.75</v>
      </c>
      <c r="E81">
        <v>351.38</v>
      </c>
      <c r="F81">
        <v>341.76</v>
      </c>
      <c r="G81">
        <v>341.76</v>
      </c>
      <c r="H81">
        <v>320.39999999999998</v>
      </c>
      <c r="I81">
        <v>320.39999999999998</v>
      </c>
      <c r="J81">
        <v>312.36</v>
      </c>
      <c r="K81">
        <v>1</v>
      </c>
      <c r="L81">
        <v>2</v>
      </c>
      <c r="M81">
        <v>130</v>
      </c>
    </row>
    <row r="82" spans="1:13" x14ac:dyDescent="0.2">
      <c r="A82" t="s">
        <v>74</v>
      </c>
      <c r="B82" t="s">
        <v>71</v>
      </c>
      <c r="C82">
        <v>0</v>
      </c>
      <c r="D82">
        <v>397.73</v>
      </c>
      <c r="E82">
        <v>387.4</v>
      </c>
      <c r="F82">
        <v>376.8</v>
      </c>
      <c r="G82">
        <v>376.8</v>
      </c>
      <c r="H82">
        <v>353.25</v>
      </c>
      <c r="I82">
        <v>353.25</v>
      </c>
      <c r="J82">
        <v>344.39</v>
      </c>
      <c r="K82">
        <v>1</v>
      </c>
      <c r="L82">
        <v>2</v>
      </c>
      <c r="M82">
        <v>135</v>
      </c>
    </row>
    <row r="83" spans="1:13" x14ac:dyDescent="0.2">
      <c r="A83" t="s">
        <v>75</v>
      </c>
      <c r="B83" t="s">
        <v>71</v>
      </c>
      <c r="C83">
        <v>0</v>
      </c>
      <c r="D83">
        <v>410.91</v>
      </c>
      <c r="E83">
        <v>400.23</v>
      </c>
      <c r="F83">
        <v>389.28</v>
      </c>
      <c r="G83">
        <v>389.28</v>
      </c>
      <c r="H83">
        <v>364.95</v>
      </c>
      <c r="I83">
        <v>364.95</v>
      </c>
      <c r="J83">
        <v>355.79</v>
      </c>
      <c r="K83">
        <v>1</v>
      </c>
      <c r="L83">
        <v>2</v>
      </c>
      <c r="M83">
        <v>148</v>
      </c>
    </row>
    <row r="84" spans="1:13" x14ac:dyDescent="0.2">
      <c r="A84" t="s">
        <v>76</v>
      </c>
      <c r="B84" t="s">
        <v>71</v>
      </c>
      <c r="C84">
        <v>0</v>
      </c>
      <c r="D84">
        <v>441.81</v>
      </c>
      <c r="E84">
        <v>430.34</v>
      </c>
      <c r="F84">
        <v>418.56</v>
      </c>
      <c r="G84">
        <v>418.56</v>
      </c>
      <c r="H84">
        <v>392.4</v>
      </c>
      <c r="I84">
        <v>392.4</v>
      </c>
      <c r="J84">
        <v>382.55</v>
      </c>
      <c r="K84">
        <v>1</v>
      </c>
      <c r="L84">
        <v>2</v>
      </c>
      <c r="M84">
        <v>160</v>
      </c>
    </row>
    <row r="85" spans="1:13" x14ac:dyDescent="0.2">
      <c r="B85" t="s">
        <v>77</v>
      </c>
    </row>
    <row r="86" spans="1:13" x14ac:dyDescent="0.2">
      <c r="A86" t="s">
        <v>78</v>
      </c>
      <c r="B86" t="s">
        <v>79</v>
      </c>
      <c r="C86">
        <v>0</v>
      </c>
      <c r="D86">
        <v>89.17</v>
      </c>
      <c r="E86">
        <v>86.86</v>
      </c>
      <c r="F86">
        <v>84.48</v>
      </c>
      <c r="G86">
        <v>84.48</v>
      </c>
      <c r="H86">
        <v>79.2</v>
      </c>
      <c r="I86">
        <v>79.2</v>
      </c>
      <c r="J86">
        <v>77.209999999999994</v>
      </c>
      <c r="K86">
        <v>1</v>
      </c>
      <c r="L86">
        <v>1</v>
      </c>
      <c r="M86">
        <v>29</v>
      </c>
    </row>
    <row r="87" spans="1:13" x14ac:dyDescent="0.2">
      <c r="A87" t="s">
        <v>80</v>
      </c>
      <c r="B87" t="s">
        <v>79</v>
      </c>
      <c r="C87">
        <v>0</v>
      </c>
      <c r="D87">
        <v>122.61</v>
      </c>
      <c r="E87">
        <v>119.43</v>
      </c>
      <c r="F87">
        <v>116.16</v>
      </c>
      <c r="G87">
        <v>116.16</v>
      </c>
      <c r="H87">
        <v>108.9</v>
      </c>
      <c r="I87">
        <v>108.9</v>
      </c>
      <c r="J87">
        <v>106.17</v>
      </c>
      <c r="K87">
        <v>1</v>
      </c>
      <c r="L87">
        <v>1</v>
      </c>
      <c r="M87">
        <v>45</v>
      </c>
    </row>
    <row r="88" spans="1:13" x14ac:dyDescent="0.2">
      <c r="A88" t="s">
        <v>81</v>
      </c>
      <c r="B88" t="s">
        <v>79</v>
      </c>
      <c r="C88">
        <v>0</v>
      </c>
      <c r="D88">
        <v>133.76</v>
      </c>
      <c r="E88">
        <v>130.29</v>
      </c>
      <c r="F88">
        <v>126.72</v>
      </c>
      <c r="G88">
        <v>126.72</v>
      </c>
      <c r="H88">
        <v>118.8</v>
      </c>
      <c r="I88">
        <v>118.8</v>
      </c>
      <c r="J88">
        <v>115.82</v>
      </c>
      <c r="K88">
        <v>1</v>
      </c>
      <c r="L88">
        <v>1</v>
      </c>
      <c r="M88">
        <v>50</v>
      </c>
    </row>
    <row r="89" spans="1:13" x14ac:dyDescent="0.2">
      <c r="A89" t="s">
        <v>82</v>
      </c>
      <c r="B89" t="s">
        <v>79</v>
      </c>
      <c r="C89">
        <v>0</v>
      </c>
      <c r="D89">
        <v>144.4</v>
      </c>
      <c r="E89">
        <v>140.65</v>
      </c>
      <c r="F89">
        <v>136.80000000000001</v>
      </c>
      <c r="G89">
        <v>136.80000000000001</v>
      </c>
      <c r="H89">
        <v>128.25</v>
      </c>
      <c r="I89">
        <v>128.25</v>
      </c>
      <c r="J89">
        <v>125.03</v>
      </c>
      <c r="K89">
        <v>1</v>
      </c>
      <c r="L89">
        <v>1</v>
      </c>
      <c r="M89">
        <v>54</v>
      </c>
    </row>
    <row r="90" spans="1:13" x14ac:dyDescent="0.2">
      <c r="A90" t="s">
        <v>83</v>
      </c>
      <c r="B90" t="s">
        <v>79</v>
      </c>
      <c r="C90">
        <v>0</v>
      </c>
      <c r="D90">
        <v>156.05000000000001</v>
      </c>
      <c r="E90">
        <v>152</v>
      </c>
      <c r="F90">
        <v>147.84</v>
      </c>
      <c r="G90">
        <v>147.84</v>
      </c>
      <c r="H90">
        <v>138.6</v>
      </c>
      <c r="I90">
        <v>138.6</v>
      </c>
      <c r="J90">
        <v>135.12</v>
      </c>
      <c r="K90">
        <v>1</v>
      </c>
      <c r="L90">
        <v>1</v>
      </c>
      <c r="M90">
        <v>58</v>
      </c>
    </row>
    <row r="91" spans="1:13" x14ac:dyDescent="0.2">
      <c r="A91" t="s">
        <v>84</v>
      </c>
      <c r="B91" t="s">
        <v>79</v>
      </c>
      <c r="C91">
        <v>0</v>
      </c>
      <c r="D91">
        <v>172.27</v>
      </c>
      <c r="E91">
        <v>167.79</v>
      </c>
      <c r="F91">
        <v>163.19999999999999</v>
      </c>
      <c r="G91">
        <v>163.19999999999999</v>
      </c>
      <c r="H91">
        <v>153</v>
      </c>
      <c r="I91">
        <v>153</v>
      </c>
      <c r="J91">
        <v>149.16</v>
      </c>
      <c r="K91">
        <v>1</v>
      </c>
      <c r="L91">
        <v>1</v>
      </c>
      <c r="M91">
        <v>70</v>
      </c>
    </row>
    <row r="92" spans="1:13" x14ac:dyDescent="0.2">
      <c r="A92" t="s">
        <v>1501</v>
      </c>
      <c r="B92" t="s">
        <v>79</v>
      </c>
      <c r="C92">
        <v>0</v>
      </c>
      <c r="D92">
        <v>167.2</v>
      </c>
      <c r="E92">
        <v>162.86000000000001</v>
      </c>
      <c r="F92">
        <v>158.4</v>
      </c>
      <c r="G92">
        <v>158.4</v>
      </c>
      <c r="H92">
        <v>148.5</v>
      </c>
      <c r="I92">
        <v>0</v>
      </c>
      <c r="J92">
        <v>144.77000000000001</v>
      </c>
      <c r="K92">
        <v>1</v>
      </c>
      <c r="L92">
        <v>1</v>
      </c>
      <c r="M92">
        <v>68</v>
      </c>
    </row>
    <row r="93" spans="1:13" x14ac:dyDescent="0.2">
      <c r="A93" t="s">
        <v>85</v>
      </c>
      <c r="B93" t="s">
        <v>79</v>
      </c>
      <c r="C93">
        <v>0</v>
      </c>
      <c r="D93">
        <v>212.8</v>
      </c>
      <c r="E93">
        <v>207.27</v>
      </c>
      <c r="F93">
        <v>201.6</v>
      </c>
      <c r="G93">
        <v>201.6</v>
      </c>
      <c r="H93">
        <v>189</v>
      </c>
      <c r="I93">
        <v>189</v>
      </c>
      <c r="J93">
        <v>184.26</v>
      </c>
      <c r="K93">
        <v>1</v>
      </c>
      <c r="L93">
        <v>1</v>
      </c>
      <c r="M93">
        <v>75</v>
      </c>
    </row>
    <row r="94" spans="1:13" x14ac:dyDescent="0.2">
      <c r="A94" t="s">
        <v>86</v>
      </c>
      <c r="B94" t="s">
        <v>79</v>
      </c>
      <c r="C94">
        <v>0</v>
      </c>
      <c r="D94">
        <v>218.88</v>
      </c>
      <c r="E94">
        <v>213.19</v>
      </c>
      <c r="F94">
        <v>207.36</v>
      </c>
      <c r="G94">
        <v>207.36</v>
      </c>
      <c r="H94">
        <v>194.4</v>
      </c>
      <c r="I94">
        <v>194.4</v>
      </c>
      <c r="J94">
        <v>189.52</v>
      </c>
      <c r="K94">
        <v>1</v>
      </c>
      <c r="L94">
        <v>1</v>
      </c>
      <c r="M94">
        <v>80</v>
      </c>
    </row>
    <row r="95" spans="1:13" x14ac:dyDescent="0.2">
      <c r="A95" t="s">
        <v>87</v>
      </c>
      <c r="B95" t="s">
        <v>79</v>
      </c>
      <c r="C95">
        <v>0</v>
      </c>
      <c r="D95">
        <v>237.63</v>
      </c>
      <c r="E95">
        <v>231.45</v>
      </c>
      <c r="F95">
        <v>225.12</v>
      </c>
      <c r="G95">
        <v>225.12</v>
      </c>
      <c r="H95">
        <v>211.05</v>
      </c>
      <c r="I95">
        <v>211.05</v>
      </c>
      <c r="J95">
        <v>205.75</v>
      </c>
      <c r="K95">
        <v>1</v>
      </c>
      <c r="L95">
        <v>1</v>
      </c>
      <c r="M95">
        <v>85</v>
      </c>
    </row>
    <row r="96" spans="1:13" x14ac:dyDescent="0.2">
      <c r="A96" t="s">
        <v>88</v>
      </c>
      <c r="B96" t="s">
        <v>79</v>
      </c>
      <c r="C96">
        <v>0</v>
      </c>
      <c r="D96">
        <v>242.69</v>
      </c>
      <c r="E96">
        <v>236.39</v>
      </c>
      <c r="F96">
        <v>229.92</v>
      </c>
      <c r="G96">
        <v>229.92</v>
      </c>
      <c r="H96">
        <v>215.55</v>
      </c>
      <c r="I96">
        <v>215.55</v>
      </c>
      <c r="J96">
        <v>210.14</v>
      </c>
      <c r="K96">
        <v>1</v>
      </c>
      <c r="L96">
        <v>1</v>
      </c>
      <c r="M96">
        <v>93</v>
      </c>
    </row>
    <row r="97" spans="1:13" x14ac:dyDescent="0.2">
      <c r="A97" t="s">
        <v>89</v>
      </c>
      <c r="B97" t="s">
        <v>79</v>
      </c>
      <c r="C97">
        <v>0</v>
      </c>
      <c r="D97">
        <v>255.36</v>
      </c>
      <c r="E97">
        <v>248.73</v>
      </c>
      <c r="F97">
        <v>241.92</v>
      </c>
      <c r="G97">
        <v>241.92</v>
      </c>
      <c r="H97">
        <v>226.8</v>
      </c>
      <c r="I97">
        <v>226.8</v>
      </c>
      <c r="J97">
        <v>221.11</v>
      </c>
      <c r="K97">
        <v>1</v>
      </c>
      <c r="L97">
        <v>1</v>
      </c>
      <c r="M97">
        <v>101</v>
      </c>
    </row>
    <row r="98" spans="1:13" x14ac:dyDescent="0.2">
      <c r="B98" t="s">
        <v>90</v>
      </c>
    </row>
    <row r="99" spans="1:13" x14ac:dyDescent="0.2">
      <c r="A99" t="s">
        <v>91</v>
      </c>
      <c r="B99" t="s">
        <v>92</v>
      </c>
      <c r="C99">
        <v>0</v>
      </c>
      <c r="D99">
        <v>16.72</v>
      </c>
      <c r="E99">
        <v>16.29</v>
      </c>
      <c r="F99">
        <v>15.84</v>
      </c>
      <c r="G99">
        <v>15.84</v>
      </c>
      <c r="H99">
        <v>14.85</v>
      </c>
      <c r="I99">
        <v>14.85</v>
      </c>
      <c r="J99">
        <v>14.48</v>
      </c>
      <c r="K99">
        <v>1</v>
      </c>
      <c r="L99">
        <f t="shared" ref="L99:L104" si="1">1/3</f>
        <v>0.33333333333333331</v>
      </c>
      <c r="M99">
        <v>10</v>
      </c>
    </row>
    <row r="100" spans="1:13" x14ac:dyDescent="0.2">
      <c r="A100" t="s">
        <v>93</v>
      </c>
      <c r="B100" t="s">
        <v>92</v>
      </c>
      <c r="C100">
        <v>0</v>
      </c>
      <c r="D100">
        <v>17.73</v>
      </c>
      <c r="E100">
        <v>17.27</v>
      </c>
      <c r="F100">
        <v>16.8</v>
      </c>
      <c r="G100">
        <v>16.8</v>
      </c>
      <c r="H100">
        <v>15.75</v>
      </c>
      <c r="I100">
        <v>15.75</v>
      </c>
      <c r="J100">
        <v>15.35</v>
      </c>
      <c r="K100">
        <v>1</v>
      </c>
      <c r="L100">
        <f t="shared" si="1"/>
        <v>0.33333333333333331</v>
      </c>
      <c r="M100">
        <v>14</v>
      </c>
    </row>
    <row r="101" spans="1:13" x14ac:dyDescent="0.2">
      <c r="A101" t="s">
        <v>94</v>
      </c>
      <c r="B101" t="s">
        <v>92</v>
      </c>
      <c r="C101">
        <v>0</v>
      </c>
      <c r="D101">
        <v>18.75</v>
      </c>
      <c r="E101">
        <v>18.260000000000002</v>
      </c>
      <c r="F101">
        <v>17.760000000000002</v>
      </c>
      <c r="G101">
        <v>17.760000000000002</v>
      </c>
      <c r="H101">
        <v>16.649999999999999</v>
      </c>
      <c r="I101">
        <v>16.649999999999999</v>
      </c>
      <c r="J101">
        <v>16.23</v>
      </c>
      <c r="K101">
        <v>1</v>
      </c>
      <c r="L101">
        <f t="shared" si="1"/>
        <v>0.33333333333333331</v>
      </c>
      <c r="M101">
        <v>15</v>
      </c>
    </row>
    <row r="102" spans="1:13" x14ac:dyDescent="0.2">
      <c r="A102" t="s">
        <v>95</v>
      </c>
      <c r="B102" t="s">
        <v>92</v>
      </c>
      <c r="C102">
        <v>0</v>
      </c>
      <c r="D102">
        <v>19.760000000000002</v>
      </c>
      <c r="E102">
        <v>19.25</v>
      </c>
      <c r="F102">
        <v>18.72</v>
      </c>
      <c r="G102">
        <v>18.72</v>
      </c>
      <c r="H102">
        <v>17.55</v>
      </c>
      <c r="I102">
        <v>17.55</v>
      </c>
      <c r="J102">
        <v>17.11</v>
      </c>
      <c r="K102">
        <v>1</v>
      </c>
      <c r="L102">
        <f t="shared" si="1"/>
        <v>0.33333333333333331</v>
      </c>
      <c r="M102">
        <v>17</v>
      </c>
    </row>
    <row r="103" spans="1:13" x14ac:dyDescent="0.2">
      <c r="A103" t="s">
        <v>1502</v>
      </c>
      <c r="B103" t="s">
        <v>92</v>
      </c>
      <c r="C103">
        <v>0</v>
      </c>
      <c r="D103">
        <v>35.97</v>
      </c>
      <c r="E103">
        <v>35.04</v>
      </c>
      <c r="F103">
        <v>34.08</v>
      </c>
      <c r="G103">
        <v>34.08</v>
      </c>
      <c r="H103">
        <v>31.95</v>
      </c>
      <c r="I103">
        <v>31.95</v>
      </c>
      <c r="J103">
        <v>31.15</v>
      </c>
      <c r="K103">
        <v>1</v>
      </c>
      <c r="L103">
        <f t="shared" si="1"/>
        <v>0.33333333333333331</v>
      </c>
      <c r="M103">
        <v>17</v>
      </c>
    </row>
    <row r="104" spans="1:13" x14ac:dyDescent="0.2">
      <c r="A104" t="s">
        <v>1503</v>
      </c>
      <c r="B104" t="s">
        <v>92</v>
      </c>
      <c r="C104">
        <v>0</v>
      </c>
      <c r="D104">
        <v>44.08</v>
      </c>
      <c r="E104">
        <v>42.94</v>
      </c>
      <c r="F104">
        <v>41.76</v>
      </c>
      <c r="G104">
        <v>41.76</v>
      </c>
      <c r="H104">
        <v>39.15</v>
      </c>
      <c r="I104">
        <v>39.15</v>
      </c>
      <c r="J104">
        <v>38.17</v>
      </c>
      <c r="K104">
        <v>1</v>
      </c>
      <c r="L104">
        <f t="shared" si="1"/>
        <v>0.33333333333333331</v>
      </c>
      <c r="M104">
        <v>19</v>
      </c>
    </row>
    <row r="105" spans="1:13" x14ac:dyDescent="0.2">
      <c r="B105" t="s">
        <v>96</v>
      </c>
    </row>
    <row r="106" spans="1:13" x14ac:dyDescent="0.2">
      <c r="A106" t="s">
        <v>97</v>
      </c>
      <c r="B106" t="s">
        <v>98</v>
      </c>
      <c r="C106">
        <v>0</v>
      </c>
      <c r="D106">
        <v>205.2</v>
      </c>
      <c r="E106">
        <v>199.87</v>
      </c>
      <c r="F106">
        <v>194.4</v>
      </c>
      <c r="G106">
        <v>194.4</v>
      </c>
      <c r="H106">
        <v>182.25</v>
      </c>
      <c r="I106">
        <v>182.25</v>
      </c>
      <c r="J106">
        <v>177.68</v>
      </c>
      <c r="K106">
        <v>1</v>
      </c>
      <c r="L106">
        <v>1</v>
      </c>
      <c r="M106">
        <v>43</v>
      </c>
    </row>
    <row r="107" spans="1:13" x14ac:dyDescent="0.2">
      <c r="A107" t="s">
        <v>99</v>
      </c>
      <c r="B107" t="s">
        <v>98</v>
      </c>
      <c r="C107">
        <v>0</v>
      </c>
      <c r="D107">
        <v>232.56</v>
      </c>
      <c r="E107">
        <v>226.52</v>
      </c>
      <c r="F107">
        <v>220.32</v>
      </c>
      <c r="G107">
        <v>220.32</v>
      </c>
      <c r="H107">
        <v>206.55</v>
      </c>
      <c r="I107">
        <v>206.55</v>
      </c>
      <c r="J107">
        <v>201.37</v>
      </c>
      <c r="K107">
        <v>1</v>
      </c>
      <c r="L107">
        <v>1</v>
      </c>
      <c r="M107">
        <v>53</v>
      </c>
    </row>
    <row r="108" spans="1:13" x14ac:dyDescent="0.2">
      <c r="A108" t="s">
        <v>100</v>
      </c>
      <c r="B108" t="s">
        <v>98</v>
      </c>
      <c r="C108">
        <v>0</v>
      </c>
      <c r="D108">
        <v>240.67</v>
      </c>
      <c r="E108">
        <v>234.42</v>
      </c>
      <c r="F108">
        <v>228</v>
      </c>
      <c r="G108">
        <v>228</v>
      </c>
      <c r="H108">
        <v>213.75</v>
      </c>
      <c r="I108">
        <v>213.75</v>
      </c>
      <c r="J108">
        <v>208.39</v>
      </c>
      <c r="K108">
        <v>1</v>
      </c>
      <c r="L108">
        <v>2</v>
      </c>
      <c r="M108">
        <v>90</v>
      </c>
    </row>
    <row r="109" spans="1:13" x14ac:dyDescent="0.2">
      <c r="A109" t="s">
        <v>101</v>
      </c>
      <c r="B109" t="s">
        <v>98</v>
      </c>
      <c r="C109">
        <v>0</v>
      </c>
      <c r="D109">
        <v>258.91000000000003</v>
      </c>
      <c r="E109">
        <v>252.18</v>
      </c>
      <c r="F109">
        <v>245.28</v>
      </c>
      <c r="G109">
        <v>245.28</v>
      </c>
      <c r="H109">
        <v>229.95</v>
      </c>
      <c r="I109">
        <v>229.95</v>
      </c>
      <c r="J109">
        <v>224.18</v>
      </c>
      <c r="K109">
        <v>1</v>
      </c>
      <c r="L109">
        <v>2</v>
      </c>
      <c r="M109">
        <v>95</v>
      </c>
    </row>
    <row r="110" spans="1:13" x14ac:dyDescent="0.2">
      <c r="A110" t="s">
        <v>102</v>
      </c>
      <c r="B110" t="s">
        <v>102</v>
      </c>
      <c r="C110">
        <v>0</v>
      </c>
      <c r="D110">
        <v>149.47</v>
      </c>
      <c r="E110">
        <v>145.58000000000001</v>
      </c>
      <c r="F110">
        <v>141.6</v>
      </c>
      <c r="G110">
        <v>141.6</v>
      </c>
      <c r="H110">
        <v>132.75</v>
      </c>
      <c r="I110">
        <v>132.75</v>
      </c>
      <c r="J110">
        <v>129.41999999999999</v>
      </c>
      <c r="K110">
        <v>1</v>
      </c>
      <c r="L110">
        <v>1</v>
      </c>
      <c r="M110">
        <v>23</v>
      </c>
    </row>
    <row r="111" spans="1:13" x14ac:dyDescent="0.2">
      <c r="B111" t="s">
        <v>103</v>
      </c>
    </row>
    <row r="112" spans="1:13" x14ac:dyDescent="0.2">
      <c r="A112" t="s">
        <v>104</v>
      </c>
      <c r="B112" t="s">
        <v>105</v>
      </c>
      <c r="C112">
        <v>0</v>
      </c>
      <c r="D112">
        <v>155.04</v>
      </c>
      <c r="E112">
        <v>151.01</v>
      </c>
      <c r="F112">
        <v>146.88</v>
      </c>
      <c r="G112">
        <v>146.88</v>
      </c>
      <c r="H112">
        <v>137.69999999999999</v>
      </c>
      <c r="I112">
        <v>137.69999999999999</v>
      </c>
      <c r="J112">
        <v>134.25</v>
      </c>
      <c r="K112">
        <v>1</v>
      </c>
      <c r="L112">
        <v>1</v>
      </c>
      <c r="M112">
        <v>54</v>
      </c>
    </row>
    <row r="113" spans="1:13" x14ac:dyDescent="0.2">
      <c r="A113" t="s">
        <v>106</v>
      </c>
      <c r="B113" t="s">
        <v>105</v>
      </c>
      <c r="C113">
        <v>0</v>
      </c>
      <c r="D113">
        <v>164.16</v>
      </c>
      <c r="E113">
        <v>159.9</v>
      </c>
      <c r="F113">
        <v>155.52000000000001</v>
      </c>
      <c r="G113">
        <v>155.52000000000001</v>
      </c>
      <c r="H113">
        <v>145.80000000000001</v>
      </c>
      <c r="I113">
        <v>145.80000000000001</v>
      </c>
      <c r="J113">
        <v>142.13999999999999</v>
      </c>
      <c r="K113">
        <v>1</v>
      </c>
      <c r="L113">
        <v>1</v>
      </c>
      <c r="M113">
        <v>56</v>
      </c>
    </row>
    <row r="114" spans="1:13" x14ac:dyDescent="0.2">
      <c r="A114" t="s">
        <v>107</v>
      </c>
      <c r="B114" t="s">
        <v>105</v>
      </c>
      <c r="C114">
        <v>0</v>
      </c>
      <c r="D114">
        <v>168.72</v>
      </c>
      <c r="E114">
        <v>164.34</v>
      </c>
      <c r="F114">
        <v>159.84</v>
      </c>
      <c r="G114">
        <v>159.84</v>
      </c>
      <c r="H114">
        <v>149.85</v>
      </c>
      <c r="I114">
        <v>149.85</v>
      </c>
      <c r="J114">
        <v>146.09</v>
      </c>
      <c r="K114">
        <v>1</v>
      </c>
      <c r="L114">
        <v>1</v>
      </c>
      <c r="M114">
        <v>62</v>
      </c>
    </row>
    <row r="115" spans="1:13" x14ac:dyDescent="0.2">
      <c r="A115" t="s">
        <v>108</v>
      </c>
      <c r="B115" t="s">
        <v>109</v>
      </c>
      <c r="C115">
        <v>0</v>
      </c>
      <c r="D115">
        <v>326.8</v>
      </c>
      <c r="E115">
        <v>318.31</v>
      </c>
      <c r="F115">
        <v>309.60000000000002</v>
      </c>
      <c r="G115">
        <v>309.60000000000002</v>
      </c>
      <c r="H115">
        <v>290.25</v>
      </c>
      <c r="I115">
        <v>290.25</v>
      </c>
      <c r="J115">
        <v>282.97000000000003</v>
      </c>
      <c r="K115">
        <v>1</v>
      </c>
      <c r="L115">
        <v>1</v>
      </c>
      <c r="M115">
        <v>80</v>
      </c>
    </row>
    <row r="116" spans="1:13" x14ac:dyDescent="0.2">
      <c r="B116" t="s">
        <v>110</v>
      </c>
    </row>
    <row r="117" spans="1:13" x14ac:dyDescent="0.2">
      <c r="A117" t="s">
        <v>1504</v>
      </c>
      <c r="B117" t="s">
        <v>696</v>
      </c>
      <c r="C117">
        <v>0</v>
      </c>
      <c r="D117">
        <v>185.44</v>
      </c>
      <c r="E117">
        <v>180.62</v>
      </c>
      <c r="F117">
        <v>175.68</v>
      </c>
      <c r="G117">
        <v>175.68</v>
      </c>
      <c r="H117">
        <v>164.7</v>
      </c>
      <c r="I117">
        <v>164.7</v>
      </c>
      <c r="J117">
        <v>160.57</v>
      </c>
      <c r="K117">
        <v>1</v>
      </c>
      <c r="L117">
        <v>1</v>
      </c>
      <c r="M117">
        <v>70</v>
      </c>
    </row>
    <row r="118" spans="1:13" x14ac:dyDescent="0.2">
      <c r="A118" t="s">
        <v>1505</v>
      </c>
      <c r="B118" t="s">
        <v>696</v>
      </c>
      <c r="C118">
        <v>0</v>
      </c>
      <c r="D118">
        <v>205.2</v>
      </c>
      <c r="E118">
        <v>199.87</v>
      </c>
      <c r="F118">
        <v>194.4</v>
      </c>
      <c r="G118">
        <v>194.4</v>
      </c>
      <c r="H118">
        <v>182.25</v>
      </c>
      <c r="I118">
        <v>182.25</v>
      </c>
      <c r="J118">
        <v>177.68</v>
      </c>
      <c r="K118">
        <v>1</v>
      </c>
      <c r="L118">
        <v>1</v>
      </c>
      <c r="M118">
        <v>75</v>
      </c>
    </row>
    <row r="119" spans="1:13" x14ac:dyDescent="0.2">
      <c r="A119" t="s">
        <v>1506</v>
      </c>
      <c r="B119" t="s">
        <v>696</v>
      </c>
      <c r="C119">
        <v>0</v>
      </c>
      <c r="D119">
        <v>220.4</v>
      </c>
      <c r="E119">
        <v>214.68</v>
      </c>
      <c r="F119">
        <v>208.8</v>
      </c>
      <c r="G119">
        <v>208.8</v>
      </c>
      <c r="H119">
        <v>195.75</v>
      </c>
      <c r="I119">
        <v>195.75</v>
      </c>
      <c r="J119">
        <v>190.84</v>
      </c>
      <c r="K119">
        <v>1</v>
      </c>
      <c r="L119">
        <v>1</v>
      </c>
      <c r="M119">
        <v>80</v>
      </c>
    </row>
    <row r="120" spans="1:13" x14ac:dyDescent="0.2">
      <c r="A120" t="s">
        <v>1507</v>
      </c>
      <c r="B120" t="s">
        <v>696</v>
      </c>
      <c r="C120">
        <v>0</v>
      </c>
      <c r="D120">
        <v>251.81</v>
      </c>
      <c r="E120">
        <v>245.27</v>
      </c>
      <c r="F120">
        <v>238.56</v>
      </c>
      <c r="G120">
        <v>238.56</v>
      </c>
      <c r="H120">
        <v>223.65</v>
      </c>
      <c r="I120">
        <v>223.65</v>
      </c>
      <c r="J120">
        <v>218.04</v>
      </c>
      <c r="K120">
        <v>1</v>
      </c>
      <c r="L120">
        <v>1</v>
      </c>
      <c r="M120">
        <v>95</v>
      </c>
    </row>
    <row r="121" spans="1:13" x14ac:dyDescent="0.2">
      <c r="A121" t="s">
        <v>1508</v>
      </c>
      <c r="B121" t="s">
        <v>696</v>
      </c>
      <c r="C121">
        <v>0</v>
      </c>
      <c r="D121">
        <v>339.47</v>
      </c>
      <c r="E121">
        <v>330.65</v>
      </c>
      <c r="F121">
        <v>321.60000000000002</v>
      </c>
      <c r="G121">
        <v>321.60000000000002</v>
      </c>
      <c r="H121">
        <v>301.5</v>
      </c>
      <c r="I121">
        <v>301.5</v>
      </c>
      <c r="J121">
        <v>0</v>
      </c>
      <c r="K121">
        <v>1</v>
      </c>
      <c r="L121">
        <v>1</v>
      </c>
      <c r="M121">
        <v>102</v>
      </c>
    </row>
    <row r="122" spans="1:13" x14ac:dyDescent="0.2">
      <c r="A122" t="s">
        <v>1509</v>
      </c>
      <c r="B122" t="s">
        <v>696</v>
      </c>
      <c r="C122">
        <v>0</v>
      </c>
      <c r="D122">
        <v>287.27999999999997</v>
      </c>
      <c r="E122">
        <v>279.82</v>
      </c>
      <c r="F122">
        <v>272.16000000000003</v>
      </c>
      <c r="G122">
        <v>272.16000000000003</v>
      </c>
      <c r="H122">
        <v>255.15</v>
      </c>
      <c r="I122">
        <v>255.15</v>
      </c>
      <c r="J122">
        <v>248.75</v>
      </c>
      <c r="K122">
        <v>1</v>
      </c>
      <c r="L122">
        <v>2</v>
      </c>
      <c r="M122">
        <v>106</v>
      </c>
    </row>
    <row r="123" spans="1:13" x14ac:dyDescent="0.2">
      <c r="A123" t="s">
        <v>1510</v>
      </c>
      <c r="B123" t="s">
        <v>696</v>
      </c>
      <c r="C123">
        <v>0</v>
      </c>
      <c r="D123">
        <v>322.75</v>
      </c>
      <c r="E123">
        <v>314.36</v>
      </c>
      <c r="F123">
        <v>305.76</v>
      </c>
      <c r="G123">
        <v>305.76</v>
      </c>
      <c r="H123">
        <v>286.64999999999998</v>
      </c>
      <c r="I123">
        <v>286.64999999999998</v>
      </c>
      <c r="J123">
        <v>279.45999999999998</v>
      </c>
      <c r="K123">
        <v>1</v>
      </c>
      <c r="L123">
        <v>2</v>
      </c>
      <c r="M123">
        <v>119</v>
      </c>
    </row>
    <row r="124" spans="1:13" x14ac:dyDescent="0.2">
      <c r="B124" t="s">
        <v>116</v>
      </c>
    </row>
    <row r="125" spans="1:13" x14ac:dyDescent="0.2">
      <c r="A125" t="s">
        <v>1511</v>
      </c>
      <c r="B125" t="s">
        <v>657</v>
      </c>
      <c r="C125">
        <v>0</v>
      </c>
      <c r="D125">
        <v>83.6</v>
      </c>
      <c r="E125">
        <v>81.430000000000007</v>
      </c>
      <c r="F125">
        <v>79.2</v>
      </c>
      <c r="G125">
        <v>79.2</v>
      </c>
      <c r="H125">
        <v>74.25</v>
      </c>
      <c r="I125">
        <v>74.25</v>
      </c>
      <c r="J125">
        <v>0</v>
      </c>
      <c r="K125">
        <v>1</v>
      </c>
      <c r="L125">
        <v>1</v>
      </c>
      <c r="M125">
        <v>19</v>
      </c>
    </row>
    <row r="126" spans="1:13" x14ac:dyDescent="0.2">
      <c r="A126" t="s">
        <v>1512</v>
      </c>
      <c r="B126" t="s">
        <v>657</v>
      </c>
      <c r="C126">
        <v>0</v>
      </c>
      <c r="D126">
        <v>96.27</v>
      </c>
      <c r="E126">
        <v>93.77</v>
      </c>
      <c r="F126">
        <v>91.2</v>
      </c>
      <c r="G126">
        <v>91.2</v>
      </c>
      <c r="H126">
        <v>85.5</v>
      </c>
      <c r="I126">
        <v>85.5</v>
      </c>
      <c r="J126">
        <v>0</v>
      </c>
      <c r="K126">
        <v>1</v>
      </c>
      <c r="L126">
        <v>1</v>
      </c>
      <c r="M126">
        <v>22</v>
      </c>
    </row>
    <row r="127" spans="1:13" x14ac:dyDescent="0.2">
      <c r="A127" t="s">
        <v>1513</v>
      </c>
      <c r="B127" t="s">
        <v>657</v>
      </c>
      <c r="C127">
        <v>0</v>
      </c>
      <c r="D127">
        <v>111.47</v>
      </c>
      <c r="E127">
        <v>108.57</v>
      </c>
      <c r="F127">
        <v>105.6</v>
      </c>
      <c r="G127">
        <v>105.6</v>
      </c>
      <c r="H127">
        <v>99</v>
      </c>
      <c r="I127">
        <v>99</v>
      </c>
      <c r="J127">
        <v>0</v>
      </c>
      <c r="K127">
        <v>1</v>
      </c>
      <c r="L127">
        <v>1</v>
      </c>
      <c r="M127">
        <v>26</v>
      </c>
    </row>
    <row r="128" spans="1:13" x14ac:dyDescent="0.2">
      <c r="A128" t="s">
        <v>1514</v>
      </c>
      <c r="B128" t="s">
        <v>2517</v>
      </c>
      <c r="C128">
        <v>0</v>
      </c>
      <c r="D128">
        <v>150.99</v>
      </c>
      <c r="E128">
        <v>147.06</v>
      </c>
      <c r="F128">
        <v>143.04</v>
      </c>
      <c r="G128">
        <v>143.04</v>
      </c>
      <c r="H128">
        <v>134.1</v>
      </c>
      <c r="I128">
        <v>134.1</v>
      </c>
      <c r="J128">
        <v>0</v>
      </c>
      <c r="K128">
        <v>1</v>
      </c>
      <c r="L128">
        <v>1</v>
      </c>
      <c r="M128">
        <v>31</v>
      </c>
    </row>
    <row r="129" spans="1:13" x14ac:dyDescent="0.2">
      <c r="A129" t="s">
        <v>1515</v>
      </c>
      <c r="B129" t="s">
        <v>2517</v>
      </c>
      <c r="C129">
        <v>0</v>
      </c>
      <c r="D129">
        <v>150.99</v>
      </c>
      <c r="E129">
        <v>147.06</v>
      </c>
      <c r="F129">
        <v>143.04</v>
      </c>
      <c r="G129">
        <v>143.04</v>
      </c>
      <c r="H129">
        <v>134.1</v>
      </c>
      <c r="I129">
        <v>134.1</v>
      </c>
      <c r="J129">
        <v>0</v>
      </c>
      <c r="K129">
        <v>1</v>
      </c>
      <c r="L129">
        <v>1</v>
      </c>
      <c r="M129">
        <v>31</v>
      </c>
    </row>
    <row r="130" spans="1:13" x14ac:dyDescent="0.2">
      <c r="A130" t="s">
        <v>117</v>
      </c>
      <c r="B130" t="s">
        <v>1516</v>
      </c>
      <c r="C130">
        <v>0</v>
      </c>
      <c r="D130">
        <v>230.53</v>
      </c>
      <c r="E130">
        <v>224.55</v>
      </c>
      <c r="F130">
        <v>218.4</v>
      </c>
      <c r="G130">
        <v>218.4</v>
      </c>
      <c r="H130">
        <v>204.75</v>
      </c>
      <c r="I130">
        <v>204.75</v>
      </c>
      <c r="J130">
        <v>0</v>
      </c>
      <c r="K130">
        <v>1</v>
      </c>
      <c r="L130">
        <v>1</v>
      </c>
      <c r="M130">
        <v>45</v>
      </c>
    </row>
    <row r="131" spans="1:13" x14ac:dyDescent="0.2">
      <c r="A131" t="s">
        <v>118</v>
      </c>
      <c r="B131" t="s">
        <v>1516</v>
      </c>
      <c r="C131">
        <v>0</v>
      </c>
      <c r="D131">
        <v>324.27</v>
      </c>
      <c r="E131">
        <v>315.83999999999997</v>
      </c>
      <c r="F131">
        <v>307.2</v>
      </c>
      <c r="G131">
        <v>307.2</v>
      </c>
      <c r="H131">
        <v>288</v>
      </c>
      <c r="I131">
        <v>288</v>
      </c>
      <c r="J131">
        <v>0</v>
      </c>
      <c r="K131">
        <v>1</v>
      </c>
      <c r="L131">
        <v>1</v>
      </c>
      <c r="M131">
        <v>64</v>
      </c>
    </row>
    <row r="132" spans="1:13" x14ac:dyDescent="0.2">
      <c r="A132" t="s">
        <v>1517</v>
      </c>
      <c r="B132" t="s">
        <v>1516</v>
      </c>
      <c r="C132">
        <v>0</v>
      </c>
      <c r="D132">
        <v>339.47</v>
      </c>
      <c r="E132">
        <v>330.65</v>
      </c>
      <c r="F132">
        <v>321.60000000000002</v>
      </c>
      <c r="G132">
        <v>321.60000000000002</v>
      </c>
      <c r="H132">
        <v>301.5</v>
      </c>
      <c r="I132">
        <v>301.5</v>
      </c>
      <c r="J132">
        <v>0</v>
      </c>
      <c r="K132">
        <v>1</v>
      </c>
      <c r="L132">
        <v>1</v>
      </c>
      <c r="M132">
        <v>80</v>
      </c>
    </row>
    <row r="133" spans="1:13" x14ac:dyDescent="0.2">
      <c r="A133" t="s">
        <v>119</v>
      </c>
      <c r="B133" s="104" t="s">
        <v>2658</v>
      </c>
      <c r="C133">
        <v>0</v>
      </c>
      <c r="D133">
        <v>187.47</v>
      </c>
      <c r="E133">
        <v>182.6</v>
      </c>
      <c r="F133">
        <v>177.6</v>
      </c>
      <c r="G133">
        <v>177.6</v>
      </c>
      <c r="H133">
        <v>166.5</v>
      </c>
      <c r="I133">
        <v>166.5</v>
      </c>
      <c r="J133">
        <v>162.32</v>
      </c>
      <c r="K133">
        <v>1</v>
      </c>
      <c r="L133">
        <v>1</v>
      </c>
      <c r="M133">
        <v>15</v>
      </c>
    </row>
    <row r="134" spans="1:13" x14ac:dyDescent="0.2">
      <c r="A134" t="s">
        <v>1518</v>
      </c>
      <c r="B134" t="s">
        <v>2520</v>
      </c>
      <c r="C134">
        <v>0</v>
      </c>
      <c r="D134">
        <v>270.56</v>
      </c>
      <c r="E134">
        <v>263.52999999999997</v>
      </c>
      <c r="F134">
        <v>256.32</v>
      </c>
      <c r="G134">
        <v>256.32</v>
      </c>
      <c r="H134">
        <v>240.3</v>
      </c>
      <c r="I134">
        <v>240.3</v>
      </c>
      <c r="J134">
        <v>234.27</v>
      </c>
      <c r="K134">
        <v>1</v>
      </c>
      <c r="L134">
        <v>1</v>
      </c>
      <c r="M134">
        <v>41</v>
      </c>
    </row>
    <row r="135" spans="1:13" x14ac:dyDescent="0.2">
      <c r="A135" t="s">
        <v>1519</v>
      </c>
      <c r="B135" t="s">
        <v>2521</v>
      </c>
      <c r="C135">
        <v>0</v>
      </c>
      <c r="D135">
        <v>58.27</v>
      </c>
      <c r="E135">
        <v>56.75</v>
      </c>
      <c r="F135">
        <v>55.2</v>
      </c>
      <c r="G135">
        <v>55.2</v>
      </c>
      <c r="H135">
        <v>51.75</v>
      </c>
      <c r="I135">
        <v>51.75</v>
      </c>
      <c r="J135">
        <v>50.45</v>
      </c>
      <c r="K135">
        <v>1</v>
      </c>
      <c r="L135">
        <v>1</v>
      </c>
      <c r="M135">
        <v>20</v>
      </c>
    </row>
    <row r="136" spans="1:13" x14ac:dyDescent="0.2">
      <c r="A136" t="s">
        <v>120</v>
      </c>
      <c r="B136" t="s">
        <v>1520</v>
      </c>
      <c r="C136">
        <v>0</v>
      </c>
      <c r="D136">
        <v>298.93</v>
      </c>
      <c r="E136">
        <v>291.17</v>
      </c>
      <c r="F136">
        <v>283.2</v>
      </c>
      <c r="G136">
        <v>283.2</v>
      </c>
      <c r="H136">
        <v>265.5</v>
      </c>
      <c r="I136">
        <v>265.5</v>
      </c>
      <c r="J136">
        <v>0</v>
      </c>
      <c r="K136">
        <v>1</v>
      </c>
      <c r="L136">
        <v>1</v>
      </c>
      <c r="M136">
        <v>106</v>
      </c>
    </row>
    <row r="137" spans="1:13" x14ac:dyDescent="0.2">
      <c r="A137" t="s">
        <v>121</v>
      </c>
      <c r="B137" t="s">
        <v>122</v>
      </c>
      <c r="C137">
        <v>0</v>
      </c>
      <c r="D137">
        <v>110.96</v>
      </c>
      <c r="E137">
        <v>108.08</v>
      </c>
      <c r="F137">
        <v>105.12</v>
      </c>
      <c r="G137">
        <v>105.12</v>
      </c>
      <c r="H137">
        <v>98.55</v>
      </c>
      <c r="I137">
        <v>98.55</v>
      </c>
      <c r="J137">
        <v>0</v>
      </c>
      <c r="K137">
        <v>1</v>
      </c>
      <c r="L137">
        <v>1</v>
      </c>
      <c r="M137">
        <v>23</v>
      </c>
    </row>
    <row r="138" spans="1:13" x14ac:dyDescent="0.2">
      <c r="A138" t="s">
        <v>123</v>
      </c>
      <c r="B138" t="s">
        <v>733</v>
      </c>
      <c r="C138">
        <v>0</v>
      </c>
      <c r="D138">
        <v>152</v>
      </c>
      <c r="E138">
        <v>148.05000000000001</v>
      </c>
      <c r="F138">
        <v>144</v>
      </c>
      <c r="G138">
        <v>144</v>
      </c>
      <c r="H138">
        <v>135</v>
      </c>
      <c r="I138">
        <v>135</v>
      </c>
      <c r="J138">
        <v>0</v>
      </c>
      <c r="K138">
        <v>1</v>
      </c>
      <c r="L138">
        <v>1</v>
      </c>
      <c r="M138">
        <v>5</v>
      </c>
    </row>
    <row r="139" spans="1:13" x14ac:dyDescent="0.2">
      <c r="A139" t="s">
        <v>124</v>
      </c>
      <c r="B139" t="s">
        <v>1521</v>
      </c>
      <c r="C139">
        <v>0</v>
      </c>
      <c r="D139">
        <v>190.51</v>
      </c>
      <c r="E139">
        <v>185.56</v>
      </c>
      <c r="F139">
        <v>180.48</v>
      </c>
      <c r="G139">
        <v>180.48</v>
      </c>
      <c r="H139">
        <v>169.2</v>
      </c>
      <c r="I139">
        <v>169.2</v>
      </c>
      <c r="J139">
        <v>0</v>
      </c>
      <c r="K139">
        <v>1</v>
      </c>
      <c r="L139">
        <v>1</v>
      </c>
      <c r="M139">
        <v>72</v>
      </c>
    </row>
    <row r="140" spans="1:13" x14ac:dyDescent="0.2">
      <c r="A140" t="s">
        <v>1883</v>
      </c>
      <c r="B140" s="104" t="s">
        <v>2525</v>
      </c>
      <c r="C140">
        <v>0</v>
      </c>
      <c r="D140">
        <v>164.67</v>
      </c>
      <c r="E140">
        <v>160.38999999999999</v>
      </c>
      <c r="F140">
        <v>156</v>
      </c>
      <c r="G140">
        <v>156</v>
      </c>
      <c r="H140">
        <v>146.25</v>
      </c>
      <c r="I140">
        <v>146.25</v>
      </c>
      <c r="J140">
        <v>142.58000000000001</v>
      </c>
      <c r="K140">
        <v>1</v>
      </c>
      <c r="L140">
        <v>1</v>
      </c>
      <c r="M140">
        <v>72</v>
      </c>
    </row>
    <row r="141" spans="1:13" x14ac:dyDescent="0.2">
      <c r="A141" t="s">
        <v>677</v>
      </c>
      <c r="B141" t="s">
        <v>126</v>
      </c>
      <c r="C141">
        <v>0</v>
      </c>
      <c r="D141">
        <v>67.39</v>
      </c>
      <c r="E141">
        <v>65.64</v>
      </c>
      <c r="F141">
        <v>63.84</v>
      </c>
      <c r="G141">
        <v>63.84</v>
      </c>
      <c r="H141">
        <v>59.85</v>
      </c>
      <c r="I141">
        <v>59.85</v>
      </c>
      <c r="J141">
        <v>0</v>
      </c>
      <c r="K141">
        <v>1</v>
      </c>
      <c r="L141">
        <v>1</v>
      </c>
      <c r="M141">
        <v>16</v>
      </c>
    </row>
    <row r="142" spans="1:13" x14ac:dyDescent="0.2">
      <c r="A142" t="s">
        <v>125</v>
      </c>
      <c r="B142" t="s">
        <v>126</v>
      </c>
      <c r="C142">
        <v>0</v>
      </c>
      <c r="D142">
        <v>88.16</v>
      </c>
      <c r="E142">
        <v>85.87</v>
      </c>
      <c r="F142">
        <v>83.52</v>
      </c>
      <c r="G142">
        <v>83.52</v>
      </c>
      <c r="H142">
        <v>78.3</v>
      </c>
      <c r="I142">
        <v>78.3</v>
      </c>
      <c r="J142">
        <v>0</v>
      </c>
      <c r="K142">
        <v>1</v>
      </c>
      <c r="L142">
        <v>1</v>
      </c>
      <c r="M142">
        <v>17</v>
      </c>
    </row>
    <row r="143" spans="1:13" x14ac:dyDescent="0.2">
      <c r="B143" t="s">
        <v>127</v>
      </c>
    </row>
    <row r="144" spans="1:13" x14ac:dyDescent="0.2">
      <c r="A144" t="s">
        <v>128</v>
      </c>
      <c r="B144" t="s">
        <v>129</v>
      </c>
      <c r="C144">
        <v>0</v>
      </c>
      <c r="D144">
        <v>32.43</v>
      </c>
      <c r="E144">
        <v>31.58</v>
      </c>
      <c r="F144">
        <v>30.72</v>
      </c>
      <c r="G144">
        <v>30.72</v>
      </c>
      <c r="H144">
        <v>28.8</v>
      </c>
      <c r="I144">
        <v>28.8</v>
      </c>
      <c r="J144">
        <v>0</v>
      </c>
      <c r="K144">
        <v>0</v>
      </c>
      <c r="L144">
        <v>0</v>
      </c>
      <c r="M144">
        <v>3</v>
      </c>
    </row>
    <row r="145" spans="1:13" x14ac:dyDescent="0.2">
      <c r="A145" t="s">
        <v>1522</v>
      </c>
      <c r="B145" t="s">
        <v>2519</v>
      </c>
      <c r="C145">
        <v>0</v>
      </c>
      <c r="D145">
        <v>59.79</v>
      </c>
      <c r="E145">
        <v>58.23</v>
      </c>
      <c r="F145">
        <v>0</v>
      </c>
      <c r="G145">
        <v>56.64</v>
      </c>
      <c r="H145">
        <v>53.1</v>
      </c>
      <c r="I145">
        <v>53.1</v>
      </c>
      <c r="J145">
        <v>51.77</v>
      </c>
      <c r="K145">
        <v>0</v>
      </c>
      <c r="L145">
        <v>0</v>
      </c>
      <c r="M145">
        <v>6</v>
      </c>
    </row>
    <row r="146" spans="1:13" x14ac:dyDescent="0.2">
      <c r="B146" t="s">
        <v>130</v>
      </c>
    </row>
    <row r="147" spans="1:13" x14ac:dyDescent="0.2">
      <c r="A147" t="s">
        <v>131</v>
      </c>
      <c r="B147" t="s">
        <v>130</v>
      </c>
      <c r="C147">
        <v>0</v>
      </c>
      <c r="D147">
        <v>119.07</v>
      </c>
      <c r="E147">
        <v>115.97</v>
      </c>
      <c r="F147">
        <v>112.8</v>
      </c>
      <c r="G147">
        <v>112.8</v>
      </c>
      <c r="H147">
        <v>105.75</v>
      </c>
      <c r="I147">
        <v>105.75</v>
      </c>
      <c r="J147">
        <v>103.1</v>
      </c>
      <c r="K147">
        <v>1</v>
      </c>
      <c r="L147">
        <v>1</v>
      </c>
      <c r="M147">
        <v>40</v>
      </c>
    </row>
    <row r="148" spans="1:13" x14ac:dyDescent="0.2">
      <c r="A148" t="s">
        <v>670</v>
      </c>
      <c r="B148" t="s">
        <v>130</v>
      </c>
      <c r="C148">
        <v>0</v>
      </c>
      <c r="D148">
        <v>138.83000000000001</v>
      </c>
      <c r="E148">
        <v>135.22</v>
      </c>
      <c r="F148">
        <v>131.52000000000001</v>
      </c>
      <c r="G148">
        <v>131.52000000000001</v>
      </c>
      <c r="H148">
        <v>123.3</v>
      </c>
      <c r="I148">
        <v>123.3</v>
      </c>
      <c r="J148">
        <v>120.21</v>
      </c>
      <c r="K148">
        <v>1</v>
      </c>
      <c r="L148">
        <v>1</v>
      </c>
      <c r="M148">
        <v>44</v>
      </c>
    </row>
    <row r="149" spans="1:13" x14ac:dyDescent="0.2">
      <c r="A149" t="s">
        <v>132</v>
      </c>
      <c r="B149" t="s">
        <v>130</v>
      </c>
      <c r="C149">
        <v>0</v>
      </c>
      <c r="D149">
        <v>143.88999999999999</v>
      </c>
      <c r="E149">
        <v>140.16</v>
      </c>
      <c r="F149">
        <v>136.32</v>
      </c>
      <c r="G149">
        <v>136.32</v>
      </c>
      <c r="H149">
        <v>127.8</v>
      </c>
      <c r="I149">
        <v>127.8</v>
      </c>
      <c r="J149">
        <v>124.59</v>
      </c>
      <c r="K149">
        <v>1</v>
      </c>
      <c r="L149">
        <v>1</v>
      </c>
      <c r="M149">
        <v>46</v>
      </c>
    </row>
    <row r="150" spans="1:13" x14ac:dyDescent="0.2">
      <c r="B150" t="s">
        <v>133</v>
      </c>
    </row>
    <row r="151" spans="1:13" x14ac:dyDescent="0.2">
      <c r="A151" t="s">
        <v>134</v>
      </c>
      <c r="B151" t="s">
        <v>133</v>
      </c>
      <c r="C151">
        <v>0</v>
      </c>
      <c r="D151">
        <v>182.4</v>
      </c>
      <c r="E151">
        <v>177.66</v>
      </c>
      <c r="F151">
        <v>172.8</v>
      </c>
      <c r="G151">
        <v>172.8</v>
      </c>
      <c r="H151">
        <v>162</v>
      </c>
      <c r="I151">
        <v>162</v>
      </c>
      <c r="J151">
        <v>157.94</v>
      </c>
      <c r="K151">
        <v>1</v>
      </c>
      <c r="L151">
        <v>1</v>
      </c>
      <c r="M151">
        <v>60</v>
      </c>
    </row>
    <row r="152" spans="1:13" x14ac:dyDescent="0.2">
      <c r="A152" t="s">
        <v>135</v>
      </c>
      <c r="B152" t="s">
        <v>133</v>
      </c>
      <c r="C152">
        <v>0</v>
      </c>
      <c r="D152">
        <v>197.09</v>
      </c>
      <c r="E152">
        <v>191.97</v>
      </c>
      <c r="F152">
        <v>186.72</v>
      </c>
      <c r="G152">
        <v>186.72</v>
      </c>
      <c r="H152">
        <v>175.05</v>
      </c>
      <c r="I152">
        <v>175.05</v>
      </c>
      <c r="J152">
        <v>170.66</v>
      </c>
      <c r="K152">
        <v>1</v>
      </c>
      <c r="L152">
        <v>1</v>
      </c>
      <c r="M152">
        <v>63</v>
      </c>
    </row>
    <row r="153" spans="1:13" x14ac:dyDescent="0.2">
      <c r="A153" t="s">
        <v>136</v>
      </c>
      <c r="B153" t="s">
        <v>133</v>
      </c>
      <c r="C153">
        <v>0</v>
      </c>
      <c r="D153">
        <v>212.29</v>
      </c>
      <c r="E153">
        <v>206.78</v>
      </c>
      <c r="F153">
        <v>201.12</v>
      </c>
      <c r="G153">
        <v>201.12</v>
      </c>
      <c r="H153">
        <v>188.55</v>
      </c>
      <c r="I153">
        <v>188.55</v>
      </c>
      <c r="J153">
        <v>0</v>
      </c>
      <c r="K153">
        <v>1</v>
      </c>
      <c r="L153">
        <v>1</v>
      </c>
      <c r="M153">
        <v>72</v>
      </c>
    </row>
    <row r="154" spans="1:13" x14ac:dyDescent="0.2">
      <c r="B154" t="s">
        <v>137</v>
      </c>
    </row>
    <row r="155" spans="1:13" x14ac:dyDescent="0.2">
      <c r="A155" t="s">
        <v>138</v>
      </c>
      <c r="B155" t="s">
        <v>137</v>
      </c>
      <c r="C155">
        <v>0</v>
      </c>
      <c r="D155">
        <v>231.55</v>
      </c>
      <c r="E155">
        <v>225.53</v>
      </c>
      <c r="F155">
        <v>219.36</v>
      </c>
      <c r="G155">
        <v>219.36</v>
      </c>
      <c r="H155">
        <v>205.65</v>
      </c>
      <c r="I155">
        <v>205.65</v>
      </c>
      <c r="J155">
        <v>200.49</v>
      </c>
      <c r="K155">
        <v>1</v>
      </c>
      <c r="L155">
        <v>1</v>
      </c>
      <c r="M155">
        <v>67</v>
      </c>
    </row>
    <row r="156" spans="1:13" x14ac:dyDescent="0.2">
      <c r="A156" t="s">
        <v>676</v>
      </c>
      <c r="B156" t="s">
        <v>137</v>
      </c>
      <c r="C156">
        <v>0</v>
      </c>
      <c r="D156">
        <v>256.37</v>
      </c>
      <c r="E156">
        <v>249.71</v>
      </c>
      <c r="F156">
        <v>242.88</v>
      </c>
      <c r="G156">
        <v>242.88</v>
      </c>
      <c r="H156">
        <v>227.7</v>
      </c>
      <c r="I156">
        <v>227.7</v>
      </c>
      <c r="J156">
        <v>221.99</v>
      </c>
      <c r="K156">
        <v>1</v>
      </c>
      <c r="L156">
        <v>1</v>
      </c>
      <c r="M156">
        <v>81</v>
      </c>
    </row>
    <row r="157" spans="1:13" x14ac:dyDescent="0.2">
      <c r="B157" t="s">
        <v>139</v>
      </c>
    </row>
    <row r="158" spans="1:13" x14ac:dyDescent="0.2">
      <c r="A158" t="s">
        <v>140</v>
      </c>
      <c r="B158" t="s">
        <v>139</v>
      </c>
      <c r="C158">
        <v>0</v>
      </c>
      <c r="D158">
        <v>260.93</v>
      </c>
      <c r="E158">
        <v>254.16</v>
      </c>
      <c r="F158">
        <v>247.2</v>
      </c>
      <c r="G158">
        <v>247.2</v>
      </c>
      <c r="H158">
        <v>231.75</v>
      </c>
      <c r="I158">
        <v>231.75</v>
      </c>
      <c r="J158">
        <v>225.94</v>
      </c>
      <c r="K158">
        <v>1</v>
      </c>
      <c r="L158">
        <v>1</v>
      </c>
      <c r="M158">
        <v>80</v>
      </c>
    </row>
    <row r="159" spans="1:13" x14ac:dyDescent="0.2">
      <c r="A159" t="s">
        <v>141</v>
      </c>
      <c r="B159" t="s">
        <v>139</v>
      </c>
      <c r="C159">
        <v>0</v>
      </c>
      <c r="D159">
        <v>260.93</v>
      </c>
      <c r="E159">
        <v>254.16</v>
      </c>
      <c r="F159">
        <v>247.2</v>
      </c>
      <c r="G159">
        <v>247.2</v>
      </c>
      <c r="H159">
        <v>231.75</v>
      </c>
      <c r="I159">
        <v>231.75</v>
      </c>
      <c r="J159">
        <v>225.94</v>
      </c>
      <c r="K159">
        <v>1</v>
      </c>
      <c r="L159">
        <v>1</v>
      </c>
      <c r="M159">
        <v>80</v>
      </c>
    </row>
    <row r="160" spans="1:13" x14ac:dyDescent="0.2">
      <c r="A160" t="s">
        <v>142</v>
      </c>
      <c r="B160" t="s">
        <v>139</v>
      </c>
      <c r="C160">
        <v>0</v>
      </c>
      <c r="D160">
        <v>269.55</v>
      </c>
      <c r="E160">
        <v>262.55</v>
      </c>
      <c r="F160">
        <v>255.36</v>
      </c>
      <c r="G160">
        <v>255.36</v>
      </c>
      <c r="H160">
        <v>239.4</v>
      </c>
      <c r="I160">
        <v>239.4</v>
      </c>
      <c r="J160">
        <v>233.39</v>
      </c>
      <c r="K160">
        <v>1</v>
      </c>
      <c r="L160">
        <v>1</v>
      </c>
      <c r="M160">
        <v>94</v>
      </c>
    </row>
    <row r="161" spans="1:13" x14ac:dyDescent="0.2">
      <c r="A161" t="s">
        <v>143</v>
      </c>
      <c r="B161" t="s">
        <v>139</v>
      </c>
      <c r="C161">
        <v>0</v>
      </c>
      <c r="D161">
        <v>269.55</v>
      </c>
      <c r="E161">
        <v>262.55</v>
      </c>
      <c r="F161">
        <v>255.36</v>
      </c>
      <c r="G161">
        <v>255.36</v>
      </c>
      <c r="H161">
        <v>239.4</v>
      </c>
      <c r="I161">
        <v>239.4</v>
      </c>
      <c r="J161">
        <v>233.39</v>
      </c>
      <c r="K161">
        <v>1</v>
      </c>
      <c r="L161">
        <v>1</v>
      </c>
      <c r="M161">
        <v>94</v>
      </c>
    </row>
    <row r="162" spans="1:13" x14ac:dyDescent="0.2">
      <c r="B162" t="s">
        <v>144</v>
      </c>
    </row>
    <row r="163" spans="1:13" x14ac:dyDescent="0.2">
      <c r="A163" t="s">
        <v>145</v>
      </c>
      <c r="B163" t="s">
        <v>144</v>
      </c>
      <c r="C163">
        <v>0</v>
      </c>
      <c r="D163">
        <v>329.33</v>
      </c>
      <c r="E163">
        <v>320.77999999999997</v>
      </c>
      <c r="F163">
        <v>312</v>
      </c>
      <c r="G163">
        <v>312</v>
      </c>
      <c r="H163">
        <v>292.5</v>
      </c>
      <c r="I163">
        <v>292.5</v>
      </c>
      <c r="J163">
        <v>285.16000000000003</v>
      </c>
      <c r="K163">
        <v>1</v>
      </c>
      <c r="L163">
        <v>1</v>
      </c>
      <c r="M163">
        <v>104</v>
      </c>
    </row>
    <row r="164" spans="1:13" x14ac:dyDescent="0.2">
      <c r="B164" t="s">
        <v>146</v>
      </c>
    </row>
    <row r="165" spans="1:13" x14ac:dyDescent="0.2">
      <c r="A165" t="s">
        <v>147</v>
      </c>
      <c r="B165" t="s">
        <v>752</v>
      </c>
      <c r="C165">
        <v>0</v>
      </c>
      <c r="D165">
        <v>35.47</v>
      </c>
      <c r="E165">
        <v>34.549999999999997</v>
      </c>
      <c r="F165">
        <v>33.6</v>
      </c>
      <c r="G165">
        <v>33.6</v>
      </c>
      <c r="H165">
        <v>31.5</v>
      </c>
      <c r="I165">
        <v>31.5</v>
      </c>
      <c r="J165">
        <v>30.71</v>
      </c>
      <c r="K165">
        <v>0</v>
      </c>
      <c r="L165">
        <v>1</v>
      </c>
      <c r="M165">
        <v>10</v>
      </c>
    </row>
    <row r="166" spans="1:13" x14ac:dyDescent="0.2">
      <c r="A166" t="s">
        <v>148</v>
      </c>
      <c r="B166" t="s">
        <v>753</v>
      </c>
      <c r="C166">
        <v>0</v>
      </c>
      <c r="D166">
        <v>99.31</v>
      </c>
      <c r="E166">
        <v>96.73</v>
      </c>
      <c r="F166">
        <v>94.08</v>
      </c>
      <c r="G166">
        <v>94.08</v>
      </c>
      <c r="H166">
        <v>88.2</v>
      </c>
      <c r="I166">
        <v>88.2</v>
      </c>
      <c r="J166">
        <v>85.99</v>
      </c>
      <c r="K166">
        <v>0</v>
      </c>
      <c r="L166">
        <v>1</v>
      </c>
      <c r="M166">
        <v>25</v>
      </c>
    </row>
    <row r="167" spans="1:13" x14ac:dyDescent="0.2">
      <c r="A167" t="s">
        <v>1523</v>
      </c>
      <c r="B167" t="s">
        <v>753</v>
      </c>
      <c r="C167">
        <v>0</v>
      </c>
      <c r="D167">
        <v>116.53</v>
      </c>
      <c r="E167">
        <v>113.51</v>
      </c>
      <c r="F167">
        <v>110.4</v>
      </c>
      <c r="G167">
        <v>110.4</v>
      </c>
      <c r="H167">
        <v>103.5</v>
      </c>
      <c r="I167">
        <v>0</v>
      </c>
      <c r="J167">
        <v>0</v>
      </c>
      <c r="K167">
        <v>0</v>
      </c>
      <c r="L167">
        <v>1</v>
      </c>
      <c r="M167">
        <v>30</v>
      </c>
    </row>
    <row r="168" spans="1:13" x14ac:dyDescent="0.2">
      <c r="A168" t="s">
        <v>1524</v>
      </c>
      <c r="B168" t="s">
        <v>2523</v>
      </c>
      <c r="C168">
        <v>0</v>
      </c>
      <c r="D168">
        <v>111.47</v>
      </c>
      <c r="E168">
        <v>108.57</v>
      </c>
      <c r="F168">
        <v>105.6</v>
      </c>
      <c r="G168">
        <v>105.6</v>
      </c>
      <c r="H168">
        <v>99</v>
      </c>
      <c r="I168">
        <v>0</v>
      </c>
      <c r="J168">
        <v>0</v>
      </c>
      <c r="K168">
        <v>0</v>
      </c>
      <c r="L168">
        <v>1</v>
      </c>
      <c r="M168">
        <v>50</v>
      </c>
    </row>
    <row r="169" spans="1:13" x14ac:dyDescent="0.2">
      <c r="A169" t="s">
        <v>1525</v>
      </c>
      <c r="B169" t="s">
        <v>2522</v>
      </c>
      <c r="C169">
        <v>0</v>
      </c>
      <c r="D169">
        <v>304</v>
      </c>
      <c r="E169">
        <v>296.10000000000002</v>
      </c>
      <c r="F169">
        <v>288</v>
      </c>
      <c r="G169">
        <v>288</v>
      </c>
      <c r="H169">
        <v>270</v>
      </c>
      <c r="I169">
        <v>270</v>
      </c>
      <c r="J169">
        <v>0</v>
      </c>
      <c r="K169">
        <v>0</v>
      </c>
      <c r="L169">
        <v>0</v>
      </c>
      <c r="M169">
        <v>45</v>
      </c>
    </row>
    <row r="170" spans="1:13" x14ac:dyDescent="0.2">
      <c r="A170" t="s">
        <v>1526</v>
      </c>
      <c r="B170" t="s">
        <v>2522</v>
      </c>
      <c r="C170">
        <v>0</v>
      </c>
      <c r="D170">
        <v>324.27</v>
      </c>
      <c r="E170">
        <v>315.83999999999997</v>
      </c>
      <c r="F170">
        <v>307.2</v>
      </c>
      <c r="G170">
        <v>307.2</v>
      </c>
      <c r="H170">
        <v>288</v>
      </c>
      <c r="I170">
        <v>288</v>
      </c>
      <c r="J170">
        <v>0</v>
      </c>
      <c r="K170">
        <v>0</v>
      </c>
      <c r="L170">
        <v>0</v>
      </c>
      <c r="M170">
        <v>50</v>
      </c>
    </row>
    <row r="171" spans="1:13" x14ac:dyDescent="0.2">
      <c r="A171" t="s">
        <v>1527</v>
      </c>
      <c r="B171" t="s">
        <v>2522</v>
      </c>
      <c r="C171">
        <v>0</v>
      </c>
      <c r="D171">
        <v>344.53</v>
      </c>
      <c r="E171">
        <v>335.58</v>
      </c>
      <c r="F171">
        <v>326.39999999999998</v>
      </c>
      <c r="G171">
        <v>326.39999999999998</v>
      </c>
      <c r="H171">
        <v>306</v>
      </c>
      <c r="I171">
        <v>306</v>
      </c>
      <c r="J171">
        <v>0</v>
      </c>
      <c r="K171">
        <v>0</v>
      </c>
      <c r="L171">
        <v>0</v>
      </c>
      <c r="M171">
        <v>55</v>
      </c>
    </row>
    <row r="172" spans="1:13" x14ac:dyDescent="0.2">
      <c r="A172" t="s">
        <v>149</v>
      </c>
      <c r="B172" t="s">
        <v>2524</v>
      </c>
      <c r="C172">
        <v>0</v>
      </c>
      <c r="D172">
        <v>76</v>
      </c>
      <c r="E172">
        <v>74.03</v>
      </c>
      <c r="F172">
        <v>72</v>
      </c>
      <c r="G172">
        <v>72</v>
      </c>
      <c r="H172">
        <v>67.5</v>
      </c>
      <c r="I172">
        <v>67.5</v>
      </c>
      <c r="J172">
        <v>0</v>
      </c>
      <c r="K172">
        <v>0</v>
      </c>
      <c r="L172">
        <v>0</v>
      </c>
      <c r="M172">
        <v>18</v>
      </c>
    </row>
    <row r="173" spans="1:13" x14ac:dyDescent="0.2">
      <c r="A173" t="s">
        <v>150</v>
      </c>
      <c r="B173" t="s">
        <v>1888</v>
      </c>
      <c r="C173">
        <v>0</v>
      </c>
      <c r="D173">
        <v>0</v>
      </c>
      <c r="E173">
        <v>81.430000000000007</v>
      </c>
      <c r="F173">
        <v>0</v>
      </c>
      <c r="G173">
        <v>0</v>
      </c>
      <c r="H173">
        <v>74.25</v>
      </c>
      <c r="I173">
        <v>74.25</v>
      </c>
      <c r="J173">
        <v>72.39</v>
      </c>
      <c r="K173">
        <v>0</v>
      </c>
      <c r="L173">
        <v>0</v>
      </c>
      <c r="M173">
        <v>22</v>
      </c>
    </row>
    <row r="174" spans="1:13" x14ac:dyDescent="0.2">
      <c r="A174" t="s">
        <v>151</v>
      </c>
      <c r="B174" t="s">
        <v>1889</v>
      </c>
      <c r="C174">
        <v>0</v>
      </c>
      <c r="D174">
        <v>0</v>
      </c>
      <c r="E174">
        <v>81.430000000000007</v>
      </c>
      <c r="F174">
        <v>0</v>
      </c>
      <c r="G174">
        <v>0</v>
      </c>
      <c r="H174">
        <v>74.25</v>
      </c>
      <c r="I174">
        <v>74.25</v>
      </c>
      <c r="J174">
        <v>72.39</v>
      </c>
      <c r="K174">
        <v>0</v>
      </c>
      <c r="L174">
        <v>0</v>
      </c>
      <c r="M174">
        <v>22</v>
      </c>
    </row>
    <row r="175" spans="1:13" x14ac:dyDescent="0.2">
      <c r="A175" t="s">
        <v>1884</v>
      </c>
      <c r="B175" t="s">
        <v>1888</v>
      </c>
      <c r="C175">
        <v>0</v>
      </c>
      <c r="D175">
        <v>0</v>
      </c>
      <c r="E175">
        <v>0</v>
      </c>
      <c r="F175">
        <v>79.2</v>
      </c>
      <c r="G175">
        <v>0</v>
      </c>
      <c r="H175">
        <v>0</v>
      </c>
      <c r="I175">
        <v>0</v>
      </c>
      <c r="J175">
        <v>0</v>
      </c>
      <c r="K175">
        <v>0</v>
      </c>
      <c r="L175">
        <v>0</v>
      </c>
      <c r="M175">
        <v>22</v>
      </c>
    </row>
    <row r="176" spans="1:13" x14ac:dyDescent="0.2">
      <c r="A176" t="s">
        <v>1885</v>
      </c>
      <c r="B176" t="s">
        <v>1889</v>
      </c>
      <c r="C176">
        <v>0</v>
      </c>
      <c r="D176">
        <v>0</v>
      </c>
      <c r="E176">
        <v>0</v>
      </c>
      <c r="F176">
        <v>79.2</v>
      </c>
      <c r="G176">
        <v>0</v>
      </c>
      <c r="H176">
        <v>0</v>
      </c>
      <c r="I176">
        <v>0</v>
      </c>
      <c r="J176">
        <v>0</v>
      </c>
      <c r="K176">
        <v>0</v>
      </c>
      <c r="L176">
        <v>0</v>
      </c>
      <c r="M176">
        <v>22</v>
      </c>
    </row>
    <row r="177" spans="1:13" x14ac:dyDescent="0.2">
      <c r="A177" t="s">
        <v>1528</v>
      </c>
      <c r="B177" t="s">
        <v>2518</v>
      </c>
      <c r="C177">
        <v>0</v>
      </c>
      <c r="D177">
        <v>83.6</v>
      </c>
      <c r="E177">
        <v>0</v>
      </c>
      <c r="F177">
        <v>0</v>
      </c>
      <c r="G177">
        <v>79.2</v>
      </c>
      <c r="H177">
        <v>0</v>
      </c>
      <c r="I177">
        <v>0</v>
      </c>
      <c r="J177">
        <v>0</v>
      </c>
      <c r="K177">
        <v>0</v>
      </c>
      <c r="L177">
        <v>0</v>
      </c>
      <c r="M177">
        <v>22</v>
      </c>
    </row>
    <row r="178" spans="1:13" x14ac:dyDescent="0.2">
      <c r="B178" t="s">
        <v>152</v>
      </c>
    </row>
    <row r="179" spans="1:13" x14ac:dyDescent="0.2">
      <c r="A179" t="s">
        <v>153</v>
      </c>
      <c r="B179" t="s">
        <v>152</v>
      </c>
      <c r="C179">
        <v>0</v>
      </c>
      <c r="D179">
        <v>46.61</v>
      </c>
      <c r="E179">
        <v>45.4</v>
      </c>
      <c r="F179">
        <v>44.16</v>
      </c>
      <c r="G179">
        <v>44.16</v>
      </c>
      <c r="H179">
        <v>41.4</v>
      </c>
      <c r="I179">
        <v>41.4</v>
      </c>
      <c r="J179">
        <v>40.36</v>
      </c>
      <c r="K179">
        <v>0</v>
      </c>
      <c r="L179">
        <v>0</v>
      </c>
      <c r="M179">
        <v>5</v>
      </c>
    </row>
    <row r="180" spans="1:13" x14ac:dyDescent="0.2">
      <c r="A180" t="s">
        <v>154</v>
      </c>
      <c r="B180" t="s">
        <v>152</v>
      </c>
      <c r="C180">
        <v>0</v>
      </c>
      <c r="D180">
        <v>54.21</v>
      </c>
      <c r="E180">
        <v>52.81</v>
      </c>
      <c r="F180">
        <v>51.36</v>
      </c>
      <c r="G180">
        <v>51.36</v>
      </c>
      <c r="H180">
        <v>48.15</v>
      </c>
      <c r="I180">
        <v>48.15</v>
      </c>
      <c r="J180">
        <v>46.94</v>
      </c>
      <c r="K180">
        <v>0</v>
      </c>
      <c r="L180">
        <v>0</v>
      </c>
      <c r="M180">
        <v>6</v>
      </c>
    </row>
    <row r="181" spans="1:13" x14ac:dyDescent="0.2">
      <c r="A181" t="s">
        <v>155</v>
      </c>
      <c r="B181" t="s">
        <v>152</v>
      </c>
      <c r="C181">
        <v>0</v>
      </c>
      <c r="D181">
        <v>61.31</v>
      </c>
      <c r="E181">
        <v>59.71</v>
      </c>
      <c r="F181">
        <v>58.08</v>
      </c>
      <c r="G181">
        <v>58.08</v>
      </c>
      <c r="H181">
        <v>54.45</v>
      </c>
      <c r="I181">
        <v>54.45</v>
      </c>
      <c r="J181">
        <v>53.08</v>
      </c>
      <c r="K181">
        <v>0</v>
      </c>
      <c r="L181">
        <v>0</v>
      </c>
      <c r="M181">
        <v>7</v>
      </c>
    </row>
    <row r="182" spans="1:13" x14ac:dyDescent="0.2">
      <c r="A182" t="s">
        <v>156</v>
      </c>
      <c r="B182" t="s">
        <v>152</v>
      </c>
      <c r="C182">
        <v>0</v>
      </c>
      <c r="D182">
        <v>93.23</v>
      </c>
      <c r="E182">
        <v>90.81</v>
      </c>
      <c r="F182">
        <v>88.32</v>
      </c>
      <c r="G182">
        <v>88.32</v>
      </c>
      <c r="H182">
        <v>82.8</v>
      </c>
      <c r="I182">
        <v>82.8</v>
      </c>
      <c r="J182">
        <v>80.72</v>
      </c>
      <c r="K182">
        <v>0</v>
      </c>
      <c r="L182">
        <v>0</v>
      </c>
      <c r="M182">
        <v>8</v>
      </c>
    </row>
    <row r="183" spans="1:13" x14ac:dyDescent="0.2">
      <c r="B183" t="s">
        <v>157</v>
      </c>
    </row>
    <row r="184" spans="1:13" x14ac:dyDescent="0.2">
      <c r="A184" t="s">
        <v>158</v>
      </c>
      <c r="B184" t="s">
        <v>157</v>
      </c>
      <c r="C184">
        <v>0</v>
      </c>
      <c r="D184">
        <v>46.61</v>
      </c>
      <c r="E184">
        <v>0</v>
      </c>
      <c r="F184">
        <v>0</v>
      </c>
      <c r="G184">
        <v>0</v>
      </c>
      <c r="H184">
        <v>0</v>
      </c>
      <c r="I184">
        <v>0</v>
      </c>
      <c r="J184">
        <v>40.36</v>
      </c>
      <c r="K184">
        <v>0</v>
      </c>
      <c r="L184">
        <v>0</v>
      </c>
      <c r="M184">
        <v>3</v>
      </c>
    </row>
    <row r="185" spans="1:13" x14ac:dyDescent="0.2">
      <c r="A185" t="s">
        <v>160</v>
      </c>
      <c r="B185" t="s">
        <v>157</v>
      </c>
      <c r="C185">
        <v>0</v>
      </c>
      <c r="D185">
        <v>0</v>
      </c>
      <c r="E185">
        <v>45.4</v>
      </c>
      <c r="F185">
        <v>0</v>
      </c>
      <c r="G185">
        <v>0</v>
      </c>
      <c r="H185">
        <v>41.4</v>
      </c>
      <c r="I185">
        <v>41.4</v>
      </c>
      <c r="J185">
        <v>0</v>
      </c>
      <c r="K185">
        <v>0</v>
      </c>
      <c r="L185">
        <v>0</v>
      </c>
      <c r="M185">
        <v>3</v>
      </c>
    </row>
    <row r="186" spans="1:13" x14ac:dyDescent="0.2">
      <c r="A186" t="s">
        <v>161</v>
      </c>
      <c r="B186" t="s">
        <v>157</v>
      </c>
      <c r="C186">
        <v>0</v>
      </c>
      <c r="D186">
        <v>57.76</v>
      </c>
      <c r="E186">
        <v>56.26</v>
      </c>
      <c r="F186">
        <v>0</v>
      </c>
      <c r="G186">
        <v>0</v>
      </c>
      <c r="H186">
        <v>51.3</v>
      </c>
      <c r="I186">
        <v>51.3</v>
      </c>
      <c r="J186">
        <v>50.01</v>
      </c>
      <c r="K186">
        <v>0</v>
      </c>
      <c r="L186">
        <v>0</v>
      </c>
      <c r="M186">
        <v>4</v>
      </c>
    </row>
    <row r="187" spans="1:13" x14ac:dyDescent="0.2">
      <c r="A187" t="s">
        <v>162</v>
      </c>
      <c r="B187" t="s">
        <v>157</v>
      </c>
      <c r="C187">
        <v>0</v>
      </c>
      <c r="D187">
        <v>0</v>
      </c>
      <c r="E187">
        <v>45.4</v>
      </c>
      <c r="F187">
        <v>0</v>
      </c>
      <c r="G187">
        <v>0</v>
      </c>
      <c r="H187">
        <v>41.4</v>
      </c>
      <c r="I187">
        <v>41.4</v>
      </c>
      <c r="J187">
        <v>0</v>
      </c>
      <c r="K187">
        <v>0</v>
      </c>
      <c r="L187">
        <v>0</v>
      </c>
      <c r="M187">
        <v>3</v>
      </c>
    </row>
    <row r="188" spans="1:13" x14ac:dyDescent="0.2">
      <c r="A188" t="s">
        <v>1529</v>
      </c>
      <c r="B188" t="s">
        <v>157</v>
      </c>
      <c r="C188">
        <v>0</v>
      </c>
      <c r="D188">
        <v>56.75</v>
      </c>
      <c r="E188">
        <v>0</v>
      </c>
      <c r="F188">
        <v>0</v>
      </c>
      <c r="G188">
        <v>0</v>
      </c>
      <c r="H188">
        <v>0</v>
      </c>
      <c r="I188">
        <v>0</v>
      </c>
      <c r="J188">
        <v>49.14</v>
      </c>
      <c r="K188">
        <v>0</v>
      </c>
      <c r="L188">
        <v>0</v>
      </c>
      <c r="M188">
        <v>4</v>
      </c>
    </row>
    <row r="189" spans="1:13" x14ac:dyDescent="0.2">
      <c r="A189" t="s">
        <v>163</v>
      </c>
      <c r="B189" t="s">
        <v>157</v>
      </c>
      <c r="C189">
        <v>0</v>
      </c>
      <c r="D189">
        <v>0</v>
      </c>
      <c r="E189">
        <v>55.27</v>
      </c>
      <c r="F189">
        <v>0</v>
      </c>
      <c r="G189">
        <v>0</v>
      </c>
      <c r="H189">
        <v>50.4</v>
      </c>
      <c r="I189">
        <v>50.4</v>
      </c>
      <c r="J189">
        <v>0</v>
      </c>
      <c r="K189">
        <v>0</v>
      </c>
      <c r="L189">
        <v>0</v>
      </c>
      <c r="M189">
        <v>4</v>
      </c>
    </row>
    <row r="190" spans="1:13" x14ac:dyDescent="0.2">
      <c r="A190" t="s">
        <v>164</v>
      </c>
      <c r="B190" t="s">
        <v>157</v>
      </c>
      <c r="C190">
        <v>0</v>
      </c>
      <c r="D190">
        <v>70.430000000000007</v>
      </c>
      <c r="E190">
        <v>68.599999999999994</v>
      </c>
      <c r="F190">
        <v>0</v>
      </c>
      <c r="G190">
        <v>0</v>
      </c>
      <c r="H190">
        <v>62.55</v>
      </c>
      <c r="I190">
        <v>62.55</v>
      </c>
      <c r="J190">
        <v>60.98</v>
      </c>
      <c r="K190">
        <v>0</v>
      </c>
      <c r="L190">
        <v>0</v>
      </c>
      <c r="M190">
        <v>5</v>
      </c>
    </row>
    <row r="191" spans="1:13" x14ac:dyDescent="0.2">
      <c r="A191" t="s">
        <v>165</v>
      </c>
      <c r="B191" t="s">
        <v>157</v>
      </c>
      <c r="C191">
        <v>0</v>
      </c>
      <c r="D191">
        <v>0</v>
      </c>
      <c r="E191">
        <v>103.64</v>
      </c>
      <c r="F191">
        <v>0</v>
      </c>
      <c r="G191">
        <v>0</v>
      </c>
      <c r="H191">
        <v>94.5</v>
      </c>
      <c r="I191">
        <v>94.5</v>
      </c>
      <c r="J191">
        <v>0</v>
      </c>
      <c r="K191">
        <v>0</v>
      </c>
      <c r="L191">
        <v>0</v>
      </c>
      <c r="M191">
        <v>4</v>
      </c>
    </row>
    <row r="192" spans="1:13" x14ac:dyDescent="0.2">
      <c r="A192" t="s">
        <v>166</v>
      </c>
      <c r="B192" t="s">
        <v>157</v>
      </c>
      <c r="C192">
        <v>0</v>
      </c>
      <c r="D192">
        <v>0</v>
      </c>
      <c r="E192">
        <v>63.66</v>
      </c>
      <c r="F192">
        <v>0</v>
      </c>
      <c r="G192">
        <v>0</v>
      </c>
      <c r="H192">
        <v>58.05</v>
      </c>
      <c r="I192">
        <v>58.05</v>
      </c>
      <c r="J192">
        <v>0</v>
      </c>
      <c r="K192">
        <v>0</v>
      </c>
      <c r="L192">
        <v>0</v>
      </c>
      <c r="M192">
        <v>4</v>
      </c>
    </row>
    <row r="193" spans="1:13" x14ac:dyDescent="0.2">
      <c r="A193" t="s">
        <v>167</v>
      </c>
      <c r="B193" t="s">
        <v>157</v>
      </c>
      <c r="C193">
        <v>0</v>
      </c>
      <c r="D193">
        <v>65.36</v>
      </c>
      <c r="E193">
        <v>0</v>
      </c>
      <c r="F193">
        <v>0</v>
      </c>
      <c r="G193">
        <v>0</v>
      </c>
      <c r="H193">
        <v>0</v>
      </c>
      <c r="I193">
        <v>0</v>
      </c>
      <c r="J193">
        <v>56.59</v>
      </c>
      <c r="K193">
        <v>0</v>
      </c>
      <c r="L193">
        <v>0</v>
      </c>
      <c r="M193">
        <v>5</v>
      </c>
    </row>
    <row r="194" spans="1:13" x14ac:dyDescent="0.2">
      <c r="A194" t="s">
        <v>168</v>
      </c>
      <c r="B194" t="s">
        <v>157</v>
      </c>
      <c r="C194">
        <v>0</v>
      </c>
      <c r="D194">
        <v>81.069999999999993</v>
      </c>
      <c r="E194">
        <v>78.959999999999994</v>
      </c>
      <c r="F194">
        <v>0</v>
      </c>
      <c r="G194">
        <v>0</v>
      </c>
      <c r="H194">
        <v>72</v>
      </c>
      <c r="I194">
        <v>72</v>
      </c>
      <c r="J194">
        <v>70.19</v>
      </c>
      <c r="K194">
        <v>0</v>
      </c>
      <c r="L194">
        <v>0</v>
      </c>
      <c r="M194">
        <v>5</v>
      </c>
    </row>
    <row r="195" spans="1:13" x14ac:dyDescent="0.2">
      <c r="A195" t="s">
        <v>169</v>
      </c>
      <c r="B195" t="s">
        <v>157</v>
      </c>
      <c r="C195">
        <v>0</v>
      </c>
      <c r="D195">
        <v>0</v>
      </c>
      <c r="E195">
        <v>63.66</v>
      </c>
      <c r="F195">
        <v>0</v>
      </c>
      <c r="G195">
        <v>0</v>
      </c>
      <c r="H195">
        <v>58.05</v>
      </c>
      <c r="I195">
        <v>58.05</v>
      </c>
      <c r="J195">
        <v>0</v>
      </c>
      <c r="K195">
        <v>0</v>
      </c>
      <c r="L195">
        <v>0</v>
      </c>
      <c r="M195">
        <v>4</v>
      </c>
    </row>
    <row r="196" spans="1:13" x14ac:dyDescent="0.2">
      <c r="B196" t="s">
        <v>170</v>
      </c>
    </row>
    <row r="197" spans="1:13" x14ac:dyDescent="0.2">
      <c r="A197" t="s">
        <v>171</v>
      </c>
      <c r="B197" t="s">
        <v>170</v>
      </c>
      <c r="C197">
        <v>0</v>
      </c>
      <c r="D197">
        <v>10.130000000000001</v>
      </c>
      <c r="E197">
        <v>9.8699999999999992</v>
      </c>
      <c r="F197">
        <v>9.6</v>
      </c>
      <c r="G197">
        <v>9.6</v>
      </c>
      <c r="H197">
        <v>9</v>
      </c>
      <c r="I197">
        <v>9</v>
      </c>
      <c r="J197">
        <v>8.77</v>
      </c>
      <c r="K197">
        <v>0</v>
      </c>
      <c r="L197">
        <v>0</v>
      </c>
      <c r="M197">
        <v>1</v>
      </c>
    </row>
    <row r="198" spans="1:13" x14ac:dyDescent="0.2">
      <c r="A198" t="s">
        <v>172</v>
      </c>
      <c r="B198" t="s">
        <v>170</v>
      </c>
      <c r="C198">
        <v>0</v>
      </c>
      <c r="D198">
        <v>18.239999999999998</v>
      </c>
      <c r="E198">
        <v>17.77</v>
      </c>
      <c r="F198">
        <v>17.28</v>
      </c>
      <c r="G198">
        <v>17.28</v>
      </c>
      <c r="H198">
        <v>16.2</v>
      </c>
      <c r="I198">
        <v>16.2</v>
      </c>
      <c r="J198">
        <v>15.79</v>
      </c>
      <c r="K198">
        <v>0</v>
      </c>
      <c r="L198">
        <v>0</v>
      </c>
      <c r="M198">
        <v>2</v>
      </c>
    </row>
    <row r="199" spans="1:13" x14ac:dyDescent="0.2">
      <c r="A199" t="s">
        <v>173</v>
      </c>
      <c r="B199" t="s">
        <v>170</v>
      </c>
      <c r="C199">
        <v>0</v>
      </c>
      <c r="D199">
        <v>36.99</v>
      </c>
      <c r="E199">
        <v>36.03</v>
      </c>
      <c r="F199">
        <v>35.04</v>
      </c>
      <c r="G199">
        <v>35.04</v>
      </c>
      <c r="H199">
        <v>32.85</v>
      </c>
      <c r="I199">
        <v>32.85</v>
      </c>
      <c r="J199">
        <v>0</v>
      </c>
      <c r="K199">
        <v>0</v>
      </c>
      <c r="L199">
        <v>0</v>
      </c>
      <c r="M199">
        <v>2</v>
      </c>
    </row>
    <row r="200" spans="1:13" x14ac:dyDescent="0.2">
      <c r="A200" t="s">
        <v>174</v>
      </c>
      <c r="B200" t="s">
        <v>170</v>
      </c>
      <c r="C200">
        <v>0</v>
      </c>
      <c r="D200">
        <v>23.81</v>
      </c>
      <c r="E200">
        <v>23.19</v>
      </c>
      <c r="F200">
        <v>22.56</v>
      </c>
      <c r="G200">
        <v>22.56</v>
      </c>
      <c r="H200">
        <v>21.15</v>
      </c>
      <c r="I200">
        <v>21.15</v>
      </c>
      <c r="J200">
        <v>0</v>
      </c>
      <c r="K200">
        <v>0</v>
      </c>
      <c r="L200">
        <v>0</v>
      </c>
      <c r="M200">
        <v>4</v>
      </c>
    </row>
    <row r="201" spans="1:13" x14ac:dyDescent="0.2">
      <c r="A201" t="s">
        <v>175</v>
      </c>
      <c r="B201" t="s">
        <v>170</v>
      </c>
      <c r="C201">
        <v>0</v>
      </c>
      <c r="D201">
        <v>47.63</v>
      </c>
      <c r="E201">
        <v>46.39</v>
      </c>
      <c r="F201">
        <v>45.12</v>
      </c>
      <c r="G201">
        <v>45.12</v>
      </c>
      <c r="H201">
        <v>42.3</v>
      </c>
      <c r="I201">
        <v>42.3</v>
      </c>
      <c r="J201">
        <v>41.24</v>
      </c>
      <c r="K201">
        <v>0</v>
      </c>
      <c r="L201">
        <v>0</v>
      </c>
      <c r="M201">
        <v>9</v>
      </c>
    </row>
    <row r="202" spans="1:13" x14ac:dyDescent="0.2">
      <c r="A202" t="s">
        <v>1530</v>
      </c>
      <c r="B202" t="s">
        <v>170</v>
      </c>
      <c r="C202">
        <v>0</v>
      </c>
      <c r="D202">
        <v>43.07</v>
      </c>
      <c r="E202">
        <v>41.95</v>
      </c>
      <c r="F202">
        <v>0</v>
      </c>
      <c r="G202">
        <v>0</v>
      </c>
      <c r="H202">
        <v>38.25</v>
      </c>
      <c r="I202">
        <v>38.25</v>
      </c>
      <c r="J202">
        <v>0</v>
      </c>
      <c r="K202">
        <v>0</v>
      </c>
      <c r="L202">
        <v>0</v>
      </c>
      <c r="M202">
        <v>3</v>
      </c>
    </row>
    <row r="203" spans="1:13" x14ac:dyDescent="0.2">
      <c r="A203" t="s">
        <v>1531</v>
      </c>
      <c r="B203" t="s">
        <v>170</v>
      </c>
      <c r="C203">
        <v>0</v>
      </c>
      <c r="D203">
        <v>60.8</v>
      </c>
      <c r="E203">
        <v>59.22</v>
      </c>
      <c r="F203">
        <v>57.6</v>
      </c>
      <c r="G203">
        <v>57.6</v>
      </c>
      <c r="H203">
        <v>54</v>
      </c>
      <c r="I203">
        <v>54</v>
      </c>
      <c r="J203">
        <v>0</v>
      </c>
      <c r="K203">
        <v>0</v>
      </c>
      <c r="L203">
        <v>0</v>
      </c>
      <c r="M203">
        <v>5</v>
      </c>
    </row>
    <row r="204" spans="1:13" x14ac:dyDescent="0.2">
      <c r="B204" t="s">
        <v>1890</v>
      </c>
    </row>
    <row r="205" spans="1:13" x14ac:dyDescent="0.2">
      <c r="A205" t="s">
        <v>1532</v>
      </c>
      <c r="B205" t="s">
        <v>1890</v>
      </c>
      <c r="C205">
        <v>0</v>
      </c>
      <c r="D205">
        <v>10.130000000000001</v>
      </c>
      <c r="E205">
        <v>9.8699999999999992</v>
      </c>
      <c r="F205">
        <v>9.6</v>
      </c>
      <c r="G205">
        <v>9.6</v>
      </c>
      <c r="H205">
        <v>9</v>
      </c>
      <c r="I205">
        <v>9</v>
      </c>
      <c r="J205">
        <v>8.77</v>
      </c>
      <c r="K205">
        <v>0</v>
      </c>
      <c r="L205">
        <v>0</v>
      </c>
      <c r="M205">
        <v>1</v>
      </c>
    </row>
    <row r="206" spans="1:13" x14ac:dyDescent="0.2">
      <c r="A206" t="s">
        <v>1533</v>
      </c>
      <c r="B206" t="s">
        <v>1890</v>
      </c>
      <c r="C206">
        <v>0</v>
      </c>
      <c r="D206">
        <v>18.239999999999998</v>
      </c>
      <c r="E206">
        <v>17.77</v>
      </c>
      <c r="F206">
        <v>17.28</v>
      </c>
      <c r="G206">
        <v>17.28</v>
      </c>
      <c r="H206">
        <v>16.2</v>
      </c>
      <c r="I206">
        <v>16.2</v>
      </c>
      <c r="J206">
        <v>15.79</v>
      </c>
      <c r="K206">
        <v>0</v>
      </c>
      <c r="L206">
        <v>0</v>
      </c>
      <c r="M206">
        <v>1</v>
      </c>
    </row>
    <row r="207" spans="1:13" x14ac:dyDescent="0.2">
      <c r="A207" t="s">
        <v>1534</v>
      </c>
      <c r="B207" t="s">
        <v>1890</v>
      </c>
      <c r="C207">
        <v>0</v>
      </c>
      <c r="D207">
        <v>20.27</v>
      </c>
      <c r="E207">
        <v>19.739999999999998</v>
      </c>
      <c r="F207">
        <v>19.2</v>
      </c>
      <c r="G207">
        <v>19.2</v>
      </c>
      <c r="H207">
        <v>18</v>
      </c>
      <c r="I207">
        <v>18</v>
      </c>
      <c r="J207">
        <v>17.55</v>
      </c>
      <c r="K207">
        <v>0</v>
      </c>
      <c r="L207">
        <v>0</v>
      </c>
      <c r="M207">
        <v>2</v>
      </c>
    </row>
    <row r="208" spans="1:13" x14ac:dyDescent="0.2">
      <c r="A208" t="s">
        <v>1535</v>
      </c>
      <c r="B208" t="s">
        <v>1890</v>
      </c>
      <c r="C208">
        <v>0</v>
      </c>
      <c r="D208">
        <v>36.99</v>
      </c>
      <c r="E208">
        <v>36.03</v>
      </c>
      <c r="F208">
        <v>35.04</v>
      </c>
      <c r="G208">
        <v>35.04</v>
      </c>
      <c r="H208">
        <v>32.85</v>
      </c>
      <c r="I208">
        <v>32.85</v>
      </c>
      <c r="J208">
        <v>0</v>
      </c>
      <c r="K208">
        <v>0</v>
      </c>
      <c r="L208">
        <v>0</v>
      </c>
      <c r="M208">
        <v>2</v>
      </c>
    </row>
    <row r="209" spans="1:13" x14ac:dyDescent="0.2">
      <c r="B209" t="s">
        <v>176</v>
      </c>
    </row>
    <row r="210" spans="1:13" x14ac:dyDescent="0.2">
      <c r="A210" t="s">
        <v>177</v>
      </c>
      <c r="B210" t="s">
        <v>176</v>
      </c>
      <c r="C210">
        <v>0</v>
      </c>
      <c r="D210">
        <v>63.84</v>
      </c>
      <c r="E210">
        <v>62.18</v>
      </c>
      <c r="F210">
        <v>60.48</v>
      </c>
      <c r="G210">
        <v>60.48</v>
      </c>
      <c r="H210">
        <v>56.7</v>
      </c>
      <c r="I210">
        <v>56.7</v>
      </c>
      <c r="J210">
        <v>0</v>
      </c>
      <c r="K210">
        <v>0</v>
      </c>
      <c r="L210">
        <v>0</v>
      </c>
      <c r="M210">
        <v>6</v>
      </c>
    </row>
    <row r="211" spans="1:13" x14ac:dyDescent="0.2">
      <c r="A211" t="s">
        <v>178</v>
      </c>
      <c r="B211" t="s">
        <v>176</v>
      </c>
      <c r="C211">
        <v>0</v>
      </c>
      <c r="D211">
        <v>97.28</v>
      </c>
      <c r="E211">
        <v>94.75</v>
      </c>
      <c r="F211">
        <v>92.16</v>
      </c>
      <c r="G211">
        <v>92.16</v>
      </c>
      <c r="H211">
        <v>86.4</v>
      </c>
      <c r="I211">
        <v>86.4</v>
      </c>
      <c r="J211">
        <v>0</v>
      </c>
      <c r="K211">
        <v>0</v>
      </c>
      <c r="L211">
        <v>0</v>
      </c>
      <c r="M211">
        <v>8</v>
      </c>
    </row>
    <row r="212" spans="1:13" x14ac:dyDescent="0.2">
      <c r="A212" t="s">
        <v>179</v>
      </c>
      <c r="B212" t="s">
        <v>176</v>
      </c>
      <c r="C212">
        <v>0</v>
      </c>
      <c r="D212">
        <v>68.91</v>
      </c>
      <c r="E212">
        <v>67.12</v>
      </c>
      <c r="F212">
        <v>65.28</v>
      </c>
      <c r="G212">
        <v>65.28</v>
      </c>
      <c r="H212">
        <v>61.2</v>
      </c>
      <c r="I212">
        <v>61.2</v>
      </c>
      <c r="J212">
        <v>0</v>
      </c>
      <c r="K212">
        <v>0</v>
      </c>
      <c r="L212">
        <v>0</v>
      </c>
      <c r="M212">
        <v>7</v>
      </c>
    </row>
    <row r="213" spans="1:13" x14ac:dyDescent="0.2">
      <c r="A213" t="s">
        <v>180</v>
      </c>
      <c r="B213" t="s">
        <v>176</v>
      </c>
      <c r="C213">
        <v>0</v>
      </c>
      <c r="D213">
        <v>34.96</v>
      </c>
      <c r="E213">
        <v>34.049999999999997</v>
      </c>
      <c r="F213">
        <v>33.119999999999997</v>
      </c>
      <c r="G213">
        <v>33.119999999999997</v>
      </c>
      <c r="H213">
        <v>31.05</v>
      </c>
      <c r="I213">
        <v>31.05</v>
      </c>
      <c r="J213">
        <v>0</v>
      </c>
      <c r="K213">
        <v>0</v>
      </c>
      <c r="L213">
        <v>0</v>
      </c>
      <c r="M213">
        <v>9</v>
      </c>
    </row>
    <row r="214" spans="1:13" x14ac:dyDescent="0.2">
      <c r="A214" t="s">
        <v>1886</v>
      </c>
      <c r="B214" t="s">
        <v>176</v>
      </c>
      <c r="C214">
        <v>0</v>
      </c>
      <c r="D214">
        <v>70.930000000000007</v>
      </c>
      <c r="E214">
        <v>69.09</v>
      </c>
      <c r="F214">
        <v>67.2</v>
      </c>
      <c r="G214">
        <v>67.2</v>
      </c>
      <c r="H214">
        <v>63</v>
      </c>
      <c r="I214">
        <v>63</v>
      </c>
      <c r="J214">
        <v>61.42</v>
      </c>
      <c r="K214">
        <v>0</v>
      </c>
      <c r="L214">
        <v>0</v>
      </c>
      <c r="M214">
        <v>10</v>
      </c>
    </row>
    <row r="215" spans="1:13" x14ac:dyDescent="0.2">
      <c r="A215" t="s">
        <v>1887</v>
      </c>
      <c r="B215" t="s">
        <v>176</v>
      </c>
      <c r="C215">
        <v>0</v>
      </c>
      <c r="D215">
        <v>70.930000000000007</v>
      </c>
      <c r="E215">
        <v>69.09</v>
      </c>
      <c r="F215">
        <v>67.2</v>
      </c>
      <c r="G215">
        <v>67.2</v>
      </c>
      <c r="H215">
        <v>63</v>
      </c>
      <c r="I215">
        <v>63</v>
      </c>
      <c r="J215">
        <v>61.42</v>
      </c>
      <c r="K215">
        <v>0</v>
      </c>
      <c r="L215">
        <v>0</v>
      </c>
      <c r="M215">
        <v>10</v>
      </c>
    </row>
    <row r="216" spans="1:13" x14ac:dyDescent="0.2">
      <c r="B216" t="s">
        <v>181</v>
      </c>
    </row>
    <row r="217" spans="1:13" x14ac:dyDescent="0.2">
      <c r="A217" t="s">
        <v>182</v>
      </c>
      <c r="B217" t="s">
        <v>181</v>
      </c>
      <c r="C217">
        <v>0</v>
      </c>
      <c r="D217">
        <v>7.6</v>
      </c>
      <c r="E217">
        <v>7.4</v>
      </c>
      <c r="F217">
        <v>7.2</v>
      </c>
      <c r="G217">
        <v>7.2</v>
      </c>
      <c r="H217">
        <v>6.75</v>
      </c>
      <c r="I217">
        <v>6.75</v>
      </c>
      <c r="J217">
        <v>6.58</v>
      </c>
      <c r="K217">
        <v>0</v>
      </c>
      <c r="L217">
        <v>0</v>
      </c>
      <c r="M217">
        <v>3</v>
      </c>
    </row>
    <row r="218" spans="1:13" x14ac:dyDescent="0.2">
      <c r="A218" t="s">
        <v>183</v>
      </c>
      <c r="B218" t="s">
        <v>181</v>
      </c>
      <c r="C218">
        <v>0</v>
      </c>
      <c r="D218">
        <v>9.6300000000000008</v>
      </c>
      <c r="E218">
        <v>9.3800000000000008</v>
      </c>
      <c r="F218">
        <v>9.1199999999999992</v>
      </c>
      <c r="G218">
        <v>9.1199999999999992</v>
      </c>
      <c r="H218">
        <v>8.5500000000000007</v>
      </c>
      <c r="I218">
        <v>8.5500000000000007</v>
      </c>
      <c r="J218">
        <v>8.34</v>
      </c>
      <c r="K218">
        <v>0</v>
      </c>
      <c r="L218">
        <v>0</v>
      </c>
      <c r="M218">
        <v>1</v>
      </c>
    </row>
    <row r="219" spans="1:13" x14ac:dyDescent="0.2">
      <c r="A219" t="s">
        <v>1536</v>
      </c>
      <c r="B219" t="s">
        <v>181</v>
      </c>
      <c r="C219">
        <v>0</v>
      </c>
      <c r="D219">
        <v>40.53</v>
      </c>
      <c r="E219">
        <v>39.479999999999997</v>
      </c>
      <c r="F219">
        <v>38.4</v>
      </c>
      <c r="G219">
        <v>38.4</v>
      </c>
      <c r="H219">
        <v>36</v>
      </c>
      <c r="I219">
        <v>36</v>
      </c>
      <c r="J219">
        <v>0</v>
      </c>
      <c r="K219">
        <v>0</v>
      </c>
      <c r="L219">
        <v>0</v>
      </c>
      <c r="M219">
        <v>1</v>
      </c>
    </row>
    <row r="220" spans="1:13" x14ac:dyDescent="0.2">
      <c r="A220" t="s">
        <v>184</v>
      </c>
      <c r="B220" t="s">
        <v>181</v>
      </c>
      <c r="C220">
        <v>0</v>
      </c>
      <c r="D220">
        <v>11.15</v>
      </c>
      <c r="E220">
        <v>10.86</v>
      </c>
      <c r="F220">
        <v>10.56</v>
      </c>
      <c r="G220">
        <v>10.56</v>
      </c>
      <c r="H220">
        <v>9.9</v>
      </c>
      <c r="I220">
        <v>9.9</v>
      </c>
      <c r="J220">
        <v>9.65</v>
      </c>
      <c r="K220">
        <v>0</v>
      </c>
      <c r="L220">
        <v>0</v>
      </c>
      <c r="M220">
        <v>1</v>
      </c>
    </row>
    <row r="221" spans="1:13" x14ac:dyDescent="0.2">
      <c r="A221" t="s">
        <v>185</v>
      </c>
      <c r="B221" t="s">
        <v>181</v>
      </c>
      <c r="C221">
        <v>0</v>
      </c>
      <c r="D221">
        <v>0</v>
      </c>
      <c r="E221">
        <v>0</v>
      </c>
      <c r="F221">
        <v>28.32</v>
      </c>
      <c r="G221">
        <v>28.32</v>
      </c>
      <c r="H221">
        <v>0</v>
      </c>
      <c r="I221">
        <v>0</v>
      </c>
      <c r="J221">
        <v>0</v>
      </c>
      <c r="K221">
        <v>0</v>
      </c>
      <c r="L221">
        <v>0</v>
      </c>
      <c r="M221">
        <v>4</v>
      </c>
    </row>
    <row r="222" spans="1:13" x14ac:dyDescent="0.2">
      <c r="A222" t="s">
        <v>186</v>
      </c>
      <c r="B222" t="s">
        <v>181</v>
      </c>
      <c r="C222">
        <v>0</v>
      </c>
      <c r="D222">
        <v>29.89</v>
      </c>
      <c r="E222">
        <v>29.12</v>
      </c>
      <c r="F222">
        <v>0</v>
      </c>
      <c r="G222">
        <v>0</v>
      </c>
      <c r="H222">
        <v>26.55</v>
      </c>
      <c r="I222">
        <v>26.55</v>
      </c>
      <c r="J222">
        <v>25.88</v>
      </c>
      <c r="K222">
        <v>0</v>
      </c>
      <c r="L222">
        <v>0</v>
      </c>
      <c r="M222">
        <v>4</v>
      </c>
    </row>
    <row r="223" spans="1:13" x14ac:dyDescent="0.2">
      <c r="A223" t="s">
        <v>187</v>
      </c>
      <c r="B223" t="s">
        <v>181</v>
      </c>
      <c r="C223">
        <v>0</v>
      </c>
      <c r="D223">
        <v>63.33</v>
      </c>
      <c r="E223">
        <v>61.69</v>
      </c>
      <c r="F223">
        <v>0</v>
      </c>
      <c r="G223">
        <v>0</v>
      </c>
      <c r="H223">
        <v>56.25</v>
      </c>
      <c r="I223">
        <v>56.25</v>
      </c>
      <c r="J223">
        <v>0</v>
      </c>
      <c r="K223">
        <v>0</v>
      </c>
      <c r="L223">
        <v>0</v>
      </c>
      <c r="M223">
        <v>6</v>
      </c>
    </row>
    <row r="224" spans="1:13" x14ac:dyDescent="0.2">
      <c r="A224" t="s">
        <v>188</v>
      </c>
      <c r="B224" t="s">
        <v>181</v>
      </c>
      <c r="C224">
        <v>0</v>
      </c>
      <c r="D224">
        <v>13.17</v>
      </c>
      <c r="E224">
        <v>12.83</v>
      </c>
      <c r="F224">
        <v>0</v>
      </c>
      <c r="G224">
        <v>0</v>
      </c>
      <c r="H224">
        <v>11.7</v>
      </c>
      <c r="I224">
        <v>11.7</v>
      </c>
      <c r="J224">
        <v>0</v>
      </c>
      <c r="K224">
        <v>0</v>
      </c>
      <c r="L224">
        <v>0</v>
      </c>
      <c r="M224">
        <v>1</v>
      </c>
    </row>
    <row r="225" spans="1:13" x14ac:dyDescent="0.2">
      <c r="A225" t="s">
        <v>189</v>
      </c>
      <c r="B225" t="s">
        <v>181</v>
      </c>
      <c r="C225">
        <v>0</v>
      </c>
      <c r="D225">
        <v>13.17</v>
      </c>
      <c r="E225">
        <v>12.83</v>
      </c>
      <c r="F225">
        <v>0</v>
      </c>
      <c r="G225">
        <v>0</v>
      </c>
      <c r="H225">
        <v>11.7</v>
      </c>
      <c r="I225">
        <v>11.7</v>
      </c>
      <c r="J225">
        <v>0</v>
      </c>
      <c r="K225">
        <v>0</v>
      </c>
      <c r="L225">
        <v>0</v>
      </c>
      <c r="M225">
        <v>1</v>
      </c>
    </row>
    <row r="226" spans="1:13" x14ac:dyDescent="0.2">
      <c r="A226" t="s">
        <v>190</v>
      </c>
      <c r="B226" t="s">
        <v>181</v>
      </c>
      <c r="C226">
        <v>0</v>
      </c>
      <c r="D226">
        <v>60.8</v>
      </c>
      <c r="E226">
        <v>59.22</v>
      </c>
      <c r="F226">
        <v>0</v>
      </c>
      <c r="G226">
        <v>0</v>
      </c>
      <c r="H226">
        <v>54</v>
      </c>
      <c r="I226">
        <v>54</v>
      </c>
      <c r="J226">
        <v>0</v>
      </c>
      <c r="K226">
        <v>0</v>
      </c>
      <c r="L226">
        <v>0</v>
      </c>
      <c r="M226">
        <v>4</v>
      </c>
    </row>
    <row r="227" spans="1:13" x14ac:dyDescent="0.2">
      <c r="A227" t="s">
        <v>191</v>
      </c>
      <c r="B227" t="s">
        <v>181</v>
      </c>
      <c r="C227">
        <v>0</v>
      </c>
      <c r="D227">
        <v>114</v>
      </c>
      <c r="E227">
        <v>111.04</v>
      </c>
      <c r="F227">
        <v>108</v>
      </c>
      <c r="G227">
        <v>108</v>
      </c>
      <c r="H227">
        <v>101.25</v>
      </c>
      <c r="I227">
        <v>101.25</v>
      </c>
      <c r="J227">
        <v>0</v>
      </c>
      <c r="K227">
        <v>0</v>
      </c>
      <c r="L227">
        <v>0</v>
      </c>
      <c r="M227">
        <v>2</v>
      </c>
    </row>
    <row r="228" spans="1:13" x14ac:dyDescent="0.2">
      <c r="A228" t="s">
        <v>1537</v>
      </c>
      <c r="B228" t="s">
        <v>181</v>
      </c>
      <c r="C228">
        <v>0</v>
      </c>
      <c r="D228">
        <v>25.33</v>
      </c>
      <c r="E228">
        <v>24.68</v>
      </c>
      <c r="F228">
        <v>24</v>
      </c>
      <c r="G228">
        <v>24</v>
      </c>
      <c r="H228">
        <v>22.5</v>
      </c>
      <c r="I228">
        <v>22.5</v>
      </c>
      <c r="J228">
        <v>0</v>
      </c>
      <c r="K228">
        <v>0</v>
      </c>
      <c r="L228">
        <v>0</v>
      </c>
      <c r="M228">
        <v>2</v>
      </c>
    </row>
    <row r="229" spans="1:13" x14ac:dyDescent="0.2">
      <c r="A229" t="s">
        <v>192</v>
      </c>
      <c r="B229" t="s">
        <v>181</v>
      </c>
      <c r="C229">
        <v>0</v>
      </c>
      <c r="D229">
        <v>42.05</v>
      </c>
      <c r="E229">
        <v>40.96</v>
      </c>
      <c r="F229">
        <v>39.840000000000003</v>
      </c>
      <c r="G229">
        <v>39.840000000000003</v>
      </c>
      <c r="H229">
        <v>37.35</v>
      </c>
      <c r="I229">
        <v>37.35</v>
      </c>
      <c r="J229">
        <v>0</v>
      </c>
      <c r="K229">
        <v>0</v>
      </c>
      <c r="L229">
        <v>0</v>
      </c>
      <c r="M229">
        <v>1</v>
      </c>
    </row>
    <row r="230" spans="1:13" x14ac:dyDescent="0.2">
      <c r="A230" t="s">
        <v>193</v>
      </c>
      <c r="B230" t="s">
        <v>181</v>
      </c>
      <c r="C230">
        <v>0</v>
      </c>
      <c r="D230">
        <v>9.1199999999999992</v>
      </c>
      <c r="E230">
        <v>8.8800000000000008</v>
      </c>
      <c r="F230">
        <v>8.64</v>
      </c>
      <c r="G230">
        <v>8.64</v>
      </c>
      <c r="H230">
        <v>8.1</v>
      </c>
      <c r="I230">
        <v>8.1</v>
      </c>
      <c r="J230">
        <v>36.409999999999997</v>
      </c>
      <c r="K230">
        <v>0</v>
      </c>
      <c r="L230">
        <v>0</v>
      </c>
      <c r="M230">
        <v>2</v>
      </c>
    </row>
    <row r="231" spans="1:13" x14ac:dyDescent="0.2">
      <c r="A231" t="s">
        <v>1538</v>
      </c>
      <c r="B231" t="s">
        <v>181</v>
      </c>
      <c r="C231">
        <v>0</v>
      </c>
      <c r="D231">
        <v>13.17</v>
      </c>
      <c r="E231">
        <v>12.83</v>
      </c>
      <c r="F231">
        <v>12.48</v>
      </c>
      <c r="G231">
        <v>12.48</v>
      </c>
      <c r="H231">
        <v>11.7</v>
      </c>
      <c r="I231">
        <v>11.7</v>
      </c>
      <c r="J231">
        <v>0</v>
      </c>
      <c r="K231">
        <v>0</v>
      </c>
      <c r="L231">
        <v>0</v>
      </c>
      <c r="M231">
        <v>1</v>
      </c>
    </row>
    <row r="232" spans="1:13" x14ac:dyDescent="0.2">
      <c r="A232" t="s">
        <v>194</v>
      </c>
      <c r="B232" t="s">
        <v>181</v>
      </c>
      <c r="C232">
        <v>0</v>
      </c>
      <c r="D232">
        <v>18.75</v>
      </c>
      <c r="E232">
        <v>18.260000000000002</v>
      </c>
      <c r="F232">
        <v>17.760000000000002</v>
      </c>
      <c r="G232">
        <v>17.760000000000002</v>
      </c>
      <c r="H232">
        <v>16.649999999999999</v>
      </c>
      <c r="I232">
        <v>16.649999999999999</v>
      </c>
      <c r="J232">
        <v>16.23</v>
      </c>
      <c r="K232">
        <v>0</v>
      </c>
      <c r="L232">
        <v>0</v>
      </c>
      <c r="M232">
        <v>1</v>
      </c>
    </row>
    <row r="233" spans="1:13" x14ac:dyDescent="0.2">
      <c r="B233" t="s">
        <v>764</v>
      </c>
    </row>
    <row r="234" spans="1:13" x14ac:dyDescent="0.2">
      <c r="A234" t="s">
        <v>1539</v>
      </c>
      <c r="B234" t="s">
        <v>1539</v>
      </c>
      <c r="C234">
        <v>0</v>
      </c>
      <c r="D234">
        <v>13.17</v>
      </c>
      <c r="E234">
        <v>12.83</v>
      </c>
      <c r="F234">
        <v>12.48</v>
      </c>
      <c r="G234">
        <v>12.48</v>
      </c>
      <c r="H234">
        <v>11.7</v>
      </c>
      <c r="I234">
        <v>11.7</v>
      </c>
      <c r="J234">
        <v>11.41</v>
      </c>
      <c r="K234">
        <v>0</v>
      </c>
      <c r="L234">
        <v>0</v>
      </c>
      <c r="M234">
        <v>1</v>
      </c>
    </row>
    <row r="235" spans="1:13" x14ac:dyDescent="0.2">
      <c r="B235" t="s">
        <v>2000</v>
      </c>
    </row>
    <row r="236" spans="1:13" x14ac:dyDescent="0.2">
      <c r="A236" t="s">
        <v>80</v>
      </c>
      <c r="B236" t="s">
        <v>1540</v>
      </c>
      <c r="C236">
        <v>0</v>
      </c>
      <c r="D236">
        <v>0</v>
      </c>
      <c r="E236">
        <v>0</v>
      </c>
      <c r="F236">
        <v>3.46</v>
      </c>
      <c r="G236">
        <v>3.46</v>
      </c>
      <c r="H236">
        <v>0</v>
      </c>
      <c r="I236">
        <v>0</v>
      </c>
      <c r="J236">
        <v>0</v>
      </c>
      <c r="K236">
        <v>0</v>
      </c>
      <c r="L236">
        <v>0</v>
      </c>
      <c r="M236">
        <v>1</v>
      </c>
    </row>
    <row r="237" spans="1:13" x14ac:dyDescent="0.2">
      <c r="A237" t="s">
        <v>81</v>
      </c>
      <c r="B237" t="s">
        <v>1540</v>
      </c>
      <c r="C237">
        <v>0</v>
      </c>
      <c r="D237">
        <v>0</v>
      </c>
      <c r="E237">
        <v>0</v>
      </c>
      <c r="F237">
        <v>4.49</v>
      </c>
      <c r="G237">
        <v>4.49</v>
      </c>
      <c r="H237">
        <v>0</v>
      </c>
      <c r="I237">
        <v>0</v>
      </c>
      <c r="J237">
        <v>0</v>
      </c>
      <c r="K237">
        <v>0</v>
      </c>
      <c r="L237">
        <v>0</v>
      </c>
      <c r="M237">
        <v>1</v>
      </c>
    </row>
    <row r="238" spans="1:13" x14ac:dyDescent="0.2">
      <c r="A238" t="s">
        <v>82</v>
      </c>
      <c r="B238" t="s">
        <v>1540</v>
      </c>
      <c r="C238">
        <v>0</v>
      </c>
      <c r="D238">
        <v>0</v>
      </c>
      <c r="E238">
        <v>0</v>
      </c>
      <c r="F238">
        <v>5.53</v>
      </c>
      <c r="G238">
        <v>5.53</v>
      </c>
      <c r="H238">
        <v>0</v>
      </c>
      <c r="I238">
        <v>0</v>
      </c>
      <c r="J238">
        <v>0</v>
      </c>
      <c r="K238">
        <v>0</v>
      </c>
      <c r="L238">
        <v>0</v>
      </c>
      <c r="M238">
        <v>1</v>
      </c>
    </row>
    <row r="239" spans="1:13" x14ac:dyDescent="0.2">
      <c r="A239" t="s">
        <v>83</v>
      </c>
      <c r="B239" t="s">
        <v>1540</v>
      </c>
      <c r="C239">
        <v>0</v>
      </c>
      <c r="D239">
        <v>0</v>
      </c>
      <c r="E239">
        <v>0</v>
      </c>
      <c r="F239">
        <v>6.22</v>
      </c>
      <c r="G239">
        <v>6.22</v>
      </c>
      <c r="H239">
        <v>0</v>
      </c>
      <c r="I239">
        <v>0</v>
      </c>
      <c r="J239">
        <v>0</v>
      </c>
      <c r="K239">
        <v>0</v>
      </c>
      <c r="L239">
        <v>0</v>
      </c>
      <c r="M239">
        <v>1</v>
      </c>
    </row>
    <row r="240" spans="1:13" x14ac:dyDescent="0.2">
      <c r="A240" t="s">
        <v>1541</v>
      </c>
      <c r="B240" t="s">
        <v>1540</v>
      </c>
      <c r="C240">
        <v>0</v>
      </c>
      <c r="D240">
        <v>0</v>
      </c>
      <c r="E240">
        <v>0</v>
      </c>
      <c r="F240">
        <v>7.26</v>
      </c>
      <c r="G240">
        <v>7.26</v>
      </c>
      <c r="H240">
        <v>0</v>
      </c>
      <c r="I240">
        <v>0</v>
      </c>
      <c r="J240">
        <v>0</v>
      </c>
      <c r="K240">
        <v>0</v>
      </c>
      <c r="L240">
        <v>0</v>
      </c>
      <c r="M240">
        <v>2</v>
      </c>
    </row>
    <row r="241" spans="1:13" x14ac:dyDescent="0.2">
      <c r="A241" t="s">
        <v>1542</v>
      </c>
      <c r="B241" t="s">
        <v>1540</v>
      </c>
      <c r="C241">
        <v>0</v>
      </c>
      <c r="D241">
        <v>0</v>
      </c>
      <c r="E241">
        <v>0</v>
      </c>
      <c r="F241">
        <v>8.2899999999999991</v>
      </c>
      <c r="G241">
        <v>0</v>
      </c>
      <c r="H241">
        <v>0</v>
      </c>
      <c r="I241">
        <v>0</v>
      </c>
      <c r="J241">
        <v>0</v>
      </c>
      <c r="K241">
        <v>0</v>
      </c>
      <c r="L241">
        <v>0</v>
      </c>
      <c r="M241">
        <v>2</v>
      </c>
    </row>
    <row r="242" spans="1:13" x14ac:dyDescent="0.2">
      <c r="A242" t="s">
        <v>1543</v>
      </c>
      <c r="B242" t="s">
        <v>1540</v>
      </c>
      <c r="C242">
        <v>0</v>
      </c>
      <c r="D242">
        <v>0</v>
      </c>
      <c r="E242">
        <v>0</v>
      </c>
      <c r="F242">
        <v>0</v>
      </c>
      <c r="G242">
        <v>8.2899999999999991</v>
      </c>
      <c r="H242">
        <v>0</v>
      </c>
      <c r="I242">
        <v>0</v>
      </c>
      <c r="J242">
        <v>0</v>
      </c>
      <c r="K242">
        <v>0</v>
      </c>
      <c r="L242">
        <v>0</v>
      </c>
      <c r="M242">
        <v>2</v>
      </c>
    </row>
    <row r="243" spans="1:13" x14ac:dyDescent="0.2">
      <c r="A243" t="s">
        <v>1544</v>
      </c>
      <c r="B243" t="s">
        <v>1540</v>
      </c>
      <c r="C243">
        <v>0</v>
      </c>
      <c r="D243">
        <v>0</v>
      </c>
      <c r="E243">
        <v>0</v>
      </c>
      <c r="F243">
        <v>0</v>
      </c>
      <c r="G243">
        <v>8.99</v>
      </c>
      <c r="H243">
        <v>0</v>
      </c>
      <c r="I243">
        <v>0</v>
      </c>
      <c r="J243">
        <v>0</v>
      </c>
      <c r="K243">
        <v>0</v>
      </c>
      <c r="L243">
        <v>0</v>
      </c>
      <c r="M243">
        <v>2</v>
      </c>
    </row>
    <row r="244" spans="1:13" x14ac:dyDescent="0.2">
      <c r="A244" t="s">
        <v>1545</v>
      </c>
      <c r="B244" t="s">
        <v>1540</v>
      </c>
      <c r="C244">
        <v>0</v>
      </c>
      <c r="D244">
        <v>0</v>
      </c>
      <c r="E244">
        <v>0</v>
      </c>
      <c r="F244">
        <v>0</v>
      </c>
      <c r="G244">
        <v>10.02</v>
      </c>
      <c r="H244">
        <v>0</v>
      </c>
      <c r="I244">
        <v>0</v>
      </c>
      <c r="J244">
        <v>0</v>
      </c>
      <c r="K244">
        <v>0</v>
      </c>
      <c r="L244">
        <v>0</v>
      </c>
      <c r="M244">
        <v>2</v>
      </c>
    </row>
    <row r="245" spans="1:13" x14ac:dyDescent="0.2">
      <c r="A245" t="s">
        <v>1546</v>
      </c>
      <c r="B245" t="s">
        <v>1540</v>
      </c>
      <c r="C245">
        <v>0</v>
      </c>
      <c r="D245">
        <v>0</v>
      </c>
      <c r="E245">
        <v>0</v>
      </c>
      <c r="F245">
        <v>0</v>
      </c>
      <c r="G245">
        <v>11.06</v>
      </c>
      <c r="H245">
        <v>0</v>
      </c>
      <c r="I245">
        <v>0</v>
      </c>
      <c r="J245">
        <v>0</v>
      </c>
      <c r="K245">
        <v>0</v>
      </c>
      <c r="L245">
        <v>0</v>
      </c>
      <c r="M245">
        <v>2</v>
      </c>
    </row>
    <row r="246" spans="1:13" x14ac:dyDescent="0.2">
      <c r="A246" t="s">
        <v>1547</v>
      </c>
      <c r="B246" t="s">
        <v>1540</v>
      </c>
      <c r="C246">
        <v>0</v>
      </c>
      <c r="D246">
        <v>0</v>
      </c>
      <c r="E246">
        <v>0</v>
      </c>
      <c r="F246">
        <v>8.99</v>
      </c>
      <c r="G246">
        <v>0</v>
      </c>
      <c r="H246">
        <v>0</v>
      </c>
      <c r="I246">
        <v>0</v>
      </c>
      <c r="J246">
        <v>0</v>
      </c>
      <c r="K246">
        <v>0</v>
      </c>
      <c r="L246">
        <v>0</v>
      </c>
      <c r="M246">
        <v>2</v>
      </c>
    </row>
    <row r="247" spans="1:13" x14ac:dyDescent="0.2">
      <c r="A247" t="s">
        <v>1548</v>
      </c>
      <c r="B247" t="s">
        <v>1540</v>
      </c>
      <c r="C247">
        <v>0</v>
      </c>
      <c r="D247">
        <v>0</v>
      </c>
      <c r="E247">
        <v>0</v>
      </c>
      <c r="F247">
        <v>10.02</v>
      </c>
      <c r="G247">
        <v>0</v>
      </c>
      <c r="H247">
        <v>0</v>
      </c>
      <c r="I247">
        <v>0</v>
      </c>
      <c r="J247">
        <v>0</v>
      </c>
      <c r="K247">
        <v>0</v>
      </c>
      <c r="L247">
        <v>0</v>
      </c>
      <c r="M247">
        <v>2</v>
      </c>
    </row>
    <row r="248" spans="1:13" x14ac:dyDescent="0.2">
      <c r="A248" t="s">
        <v>1549</v>
      </c>
      <c r="B248" t="s">
        <v>1540</v>
      </c>
      <c r="C248">
        <v>0</v>
      </c>
      <c r="D248">
        <v>0</v>
      </c>
      <c r="E248">
        <v>0</v>
      </c>
      <c r="F248">
        <v>11.06</v>
      </c>
      <c r="G248">
        <v>0</v>
      </c>
      <c r="H248">
        <v>0</v>
      </c>
      <c r="I248">
        <v>0</v>
      </c>
      <c r="J248">
        <v>0</v>
      </c>
      <c r="K248">
        <v>0</v>
      </c>
      <c r="L248">
        <v>0</v>
      </c>
      <c r="M248">
        <v>2</v>
      </c>
    </row>
    <row r="249" spans="1:13" x14ac:dyDescent="0.2">
      <c r="A249" t="s">
        <v>1550</v>
      </c>
      <c r="B249" t="s">
        <v>1540</v>
      </c>
      <c r="C249">
        <v>0</v>
      </c>
      <c r="D249">
        <v>0</v>
      </c>
      <c r="E249">
        <v>0</v>
      </c>
      <c r="F249">
        <v>12.79</v>
      </c>
      <c r="G249">
        <v>12.79</v>
      </c>
      <c r="H249">
        <v>0</v>
      </c>
      <c r="I249">
        <v>0</v>
      </c>
      <c r="J249">
        <v>0</v>
      </c>
      <c r="K249">
        <v>0</v>
      </c>
      <c r="L249">
        <v>0</v>
      </c>
      <c r="M249">
        <v>3</v>
      </c>
    </row>
    <row r="250" spans="1:13" x14ac:dyDescent="0.2">
      <c r="A250" t="s">
        <v>1551</v>
      </c>
      <c r="B250" t="s">
        <v>1540</v>
      </c>
      <c r="C250">
        <v>0</v>
      </c>
      <c r="D250">
        <v>0</v>
      </c>
      <c r="E250">
        <v>0</v>
      </c>
      <c r="F250">
        <v>14.52</v>
      </c>
      <c r="G250">
        <v>14.52</v>
      </c>
      <c r="H250">
        <v>0</v>
      </c>
      <c r="I250">
        <v>0</v>
      </c>
      <c r="J250">
        <v>0</v>
      </c>
      <c r="K250">
        <v>0</v>
      </c>
      <c r="L250">
        <v>0</v>
      </c>
      <c r="M250">
        <v>5</v>
      </c>
    </row>
    <row r="251" spans="1:13" x14ac:dyDescent="0.2">
      <c r="A251" t="s">
        <v>1552</v>
      </c>
      <c r="B251" t="s">
        <v>1540</v>
      </c>
      <c r="C251">
        <v>0</v>
      </c>
      <c r="D251">
        <v>0</v>
      </c>
      <c r="E251">
        <v>0</v>
      </c>
      <c r="F251">
        <v>18.14</v>
      </c>
      <c r="G251">
        <v>18.14</v>
      </c>
      <c r="H251">
        <v>0</v>
      </c>
      <c r="I251">
        <v>0</v>
      </c>
      <c r="J251">
        <v>0</v>
      </c>
      <c r="K251">
        <v>0</v>
      </c>
      <c r="L251">
        <v>0</v>
      </c>
      <c r="M251">
        <v>5</v>
      </c>
    </row>
    <row r="252" spans="1:13" x14ac:dyDescent="0.2">
      <c r="A252" t="s">
        <v>1553</v>
      </c>
      <c r="B252" t="s">
        <v>1540</v>
      </c>
      <c r="C252">
        <v>0</v>
      </c>
      <c r="D252">
        <v>0</v>
      </c>
      <c r="E252">
        <v>0</v>
      </c>
      <c r="F252">
        <v>21.77</v>
      </c>
      <c r="G252">
        <v>21.77</v>
      </c>
      <c r="H252">
        <v>0</v>
      </c>
      <c r="I252">
        <v>0</v>
      </c>
      <c r="J252">
        <v>0</v>
      </c>
      <c r="K252">
        <v>0</v>
      </c>
      <c r="L252">
        <v>0</v>
      </c>
      <c r="M252">
        <v>5</v>
      </c>
    </row>
    <row r="253" spans="1:13" x14ac:dyDescent="0.2">
      <c r="A253" t="s">
        <v>1554</v>
      </c>
      <c r="B253" t="s">
        <v>1540</v>
      </c>
      <c r="C253">
        <v>0</v>
      </c>
      <c r="D253">
        <v>0</v>
      </c>
      <c r="E253">
        <v>0</v>
      </c>
      <c r="F253">
        <v>29.38</v>
      </c>
      <c r="G253">
        <v>29.38</v>
      </c>
      <c r="H253">
        <v>0</v>
      </c>
      <c r="I253">
        <v>0</v>
      </c>
      <c r="J253">
        <v>0</v>
      </c>
      <c r="K253">
        <v>0</v>
      </c>
      <c r="L253">
        <v>0</v>
      </c>
      <c r="M253">
        <v>6</v>
      </c>
    </row>
    <row r="254" spans="1:13" x14ac:dyDescent="0.2">
      <c r="A254" t="s">
        <v>1555</v>
      </c>
      <c r="B254" t="s">
        <v>1540</v>
      </c>
      <c r="C254">
        <v>0</v>
      </c>
      <c r="D254">
        <v>0</v>
      </c>
      <c r="E254">
        <v>0</v>
      </c>
      <c r="F254">
        <v>36.630000000000003</v>
      </c>
      <c r="G254">
        <v>36.630000000000003</v>
      </c>
      <c r="H254">
        <v>0</v>
      </c>
      <c r="I254">
        <v>0</v>
      </c>
      <c r="J254">
        <v>0</v>
      </c>
      <c r="K254">
        <v>0</v>
      </c>
      <c r="L254">
        <v>0</v>
      </c>
      <c r="M254">
        <v>8</v>
      </c>
    </row>
    <row r="255" spans="1:13" x14ac:dyDescent="0.2">
      <c r="A255" t="s">
        <v>1556</v>
      </c>
      <c r="B255" t="s">
        <v>1540</v>
      </c>
      <c r="C255">
        <v>0</v>
      </c>
      <c r="D255">
        <v>0</v>
      </c>
      <c r="E255">
        <v>0</v>
      </c>
      <c r="F255">
        <v>38.020000000000003</v>
      </c>
      <c r="G255">
        <v>38.020000000000003</v>
      </c>
      <c r="H255">
        <v>0</v>
      </c>
      <c r="I255">
        <v>0</v>
      </c>
      <c r="J255">
        <v>0</v>
      </c>
      <c r="K255">
        <v>0</v>
      </c>
      <c r="L255">
        <v>0</v>
      </c>
      <c r="M255">
        <v>10</v>
      </c>
    </row>
    <row r="256" spans="1:13" x14ac:dyDescent="0.2">
      <c r="A256" t="s">
        <v>1557</v>
      </c>
      <c r="B256" t="s">
        <v>1540</v>
      </c>
      <c r="C256">
        <v>0</v>
      </c>
      <c r="D256">
        <v>0</v>
      </c>
      <c r="E256">
        <v>0</v>
      </c>
      <c r="F256">
        <v>44.93</v>
      </c>
      <c r="G256">
        <v>44.93</v>
      </c>
      <c r="H256">
        <v>0</v>
      </c>
      <c r="I256">
        <v>0</v>
      </c>
      <c r="J256">
        <v>0</v>
      </c>
      <c r="K256">
        <v>0</v>
      </c>
      <c r="L256">
        <v>0</v>
      </c>
      <c r="M256">
        <v>10</v>
      </c>
    </row>
    <row r="257" spans="1:13" x14ac:dyDescent="0.2">
      <c r="A257" t="s">
        <v>99</v>
      </c>
      <c r="B257" t="s">
        <v>1540</v>
      </c>
      <c r="C257">
        <v>0</v>
      </c>
      <c r="D257">
        <v>0</v>
      </c>
      <c r="E257">
        <v>0</v>
      </c>
      <c r="F257">
        <v>5.53</v>
      </c>
      <c r="G257">
        <v>5.53</v>
      </c>
      <c r="H257">
        <v>0</v>
      </c>
      <c r="I257">
        <v>0</v>
      </c>
      <c r="J257">
        <v>0</v>
      </c>
      <c r="K257">
        <v>0</v>
      </c>
      <c r="L257">
        <v>0</v>
      </c>
      <c r="M257">
        <v>1</v>
      </c>
    </row>
    <row r="258" spans="1:13" x14ac:dyDescent="0.2">
      <c r="A258" t="s">
        <v>1558</v>
      </c>
      <c r="B258" t="s">
        <v>1540</v>
      </c>
      <c r="C258">
        <v>0</v>
      </c>
      <c r="D258">
        <v>0</v>
      </c>
      <c r="E258">
        <v>0</v>
      </c>
      <c r="F258">
        <v>38.020000000000003</v>
      </c>
      <c r="G258">
        <v>38.020000000000003</v>
      </c>
      <c r="H258">
        <v>0</v>
      </c>
      <c r="I258">
        <v>0</v>
      </c>
      <c r="J258">
        <v>0</v>
      </c>
      <c r="K258">
        <v>0</v>
      </c>
      <c r="L258">
        <v>0</v>
      </c>
      <c r="M258">
        <v>10</v>
      </c>
    </row>
    <row r="259" spans="1:13" x14ac:dyDescent="0.2">
      <c r="A259" t="s">
        <v>1559</v>
      </c>
      <c r="B259" t="s">
        <v>1540</v>
      </c>
      <c r="C259">
        <v>0</v>
      </c>
      <c r="D259">
        <v>0</v>
      </c>
      <c r="E259">
        <v>0</v>
      </c>
      <c r="F259">
        <v>18.32</v>
      </c>
      <c r="G259">
        <v>18.32</v>
      </c>
      <c r="H259">
        <v>0</v>
      </c>
      <c r="I259">
        <v>0</v>
      </c>
      <c r="J259">
        <v>0</v>
      </c>
      <c r="K259">
        <v>0</v>
      </c>
      <c r="L259">
        <v>0</v>
      </c>
      <c r="M259">
        <v>8</v>
      </c>
    </row>
    <row r="260" spans="1:13" x14ac:dyDescent="0.2">
      <c r="A260" t="s">
        <v>1560</v>
      </c>
      <c r="B260" t="s">
        <v>1540</v>
      </c>
      <c r="C260">
        <v>0</v>
      </c>
      <c r="D260">
        <v>0</v>
      </c>
      <c r="E260">
        <v>0</v>
      </c>
      <c r="F260">
        <v>0</v>
      </c>
      <c r="G260">
        <v>8.99</v>
      </c>
      <c r="H260">
        <v>0</v>
      </c>
      <c r="I260">
        <v>0</v>
      </c>
      <c r="J260">
        <v>0</v>
      </c>
      <c r="K260">
        <v>0</v>
      </c>
      <c r="L260">
        <v>0</v>
      </c>
      <c r="M260">
        <v>2</v>
      </c>
    </row>
    <row r="261" spans="1:13" x14ac:dyDescent="0.2">
      <c r="A261" t="s">
        <v>1561</v>
      </c>
      <c r="B261" t="s">
        <v>1540</v>
      </c>
      <c r="C261">
        <v>0</v>
      </c>
      <c r="D261">
        <v>0</v>
      </c>
      <c r="E261">
        <v>0</v>
      </c>
      <c r="F261">
        <v>0</v>
      </c>
      <c r="G261">
        <v>10.02</v>
      </c>
      <c r="H261">
        <v>0</v>
      </c>
      <c r="I261">
        <v>0</v>
      </c>
      <c r="J261">
        <v>0</v>
      </c>
      <c r="K261">
        <v>0</v>
      </c>
      <c r="L261">
        <v>0</v>
      </c>
      <c r="M261">
        <v>2</v>
      </c>
    </row>
    <row r="262" spans="1:13" x14ac:dyDescent="0.2">
      <c r="A262" t="s">
        <v>1562</v>
      </c>
      <c r="B262" t="s">
        <v>1540</v>
      </c>
      <c r="C262">
        <v>0</v>
      </c>
      <c r="D262">
        <v>0</v>
      </c>
      <c r="E262">
        <v>0</v>
      </c>
      <c r="F262">
        <v>0</v>
      </c>
      <c r="G262">
        <v>11.06</v>
      </c>
      <c r="H262">
        <v>0</v>
      </c>
      <c r="I262">
        <v>0</v>
      </c>
      <c r="J262">
        <v>0</v>
      </c>
      <c r="K262">
        <v>0</v>
      </c>
      <c r="L262">
        <v>0</v>
      </c>
      <c r="M262">
        <v>2</v>
      </c>
    </row>
    <row r="263" spans="1:13" x14ac:dyDescent="0.2">
      <c r="A263" t="s">
        <v>1563</v>
      </c>
      <c r="B263" t="s">
        <v>1540</v>
      </c>
      <c r="C263">
        <v>0</v>
      </c>
      <c r="D263">
        <v>0</v>
      </c>
      <c r="E263">
        <v>0</v>
      </c>
      <c r="F263">
        <v>7.78</v>
      </c>
      <c r="G263">
        <v>7.78</v>
      </c>
      <c r="H263">
        <v>0</v>
      </c>
      <c r="I263">
        <v>0</v>
      </c>
      <c r="J263">
        <v>0</v>
      </c>
      <c r="K263">
        <v>0</v>
      </c>
      <c r="L263">
        <v>0</v>
      </c>
      <c r="M263">
        <v>2</v>
      </c>
    </row>
    <row r="264" spans="1:13" x14ac:dyDescent="0.2">
      <c r="A264" t="s">
        <v>1564</v>
      </c>
      <c r="B264" t="s">
        <v>1540</v>
      </c>
      <c r="C264">
        <v>0</v>
      </c>
      <c r="D264">
        <v>0</v>
      </c>
      <c r="E264">
        <v>0</v>
      </c>
      <c r="F264">
        <v>10.71</v>
      </c>
      <c r="G264">
        <v>10.71</v>
      </c>
      <c r="H264">
        <v>0</v>
      </c>
      <c r="I264">
        <v>0</v>
      </c>
      <c r="J264">
        <v>0</v>
      </c>
      <c r="K264">
        <v>0</v>
      </c>
      <c r="L264">
        <v>0</v>
      </c>
      <c r="M264">
        <v>3</v>
      </c>
    </row>
    <row r="265" spans="1:13" x14ac:dyDescent="0.2">
      <c r="A265" t="s">
        <v>1565</v>
      </c>
      <c r="B265" t="s">
        <v>1540</v>
      </c>
      <c r="C265">
        <v>0</v>
      </c>
      <c r="D265">
        <v>0</v>
      </c>
      <c r="E265">
        <v>0</v>
      </c>
      <c r="F265">
        <v>12.79</v>
      </c>
      <c r="G265">
        <v>12.79</v>
      </c>
      <c r="H265">
        <v>0</v>
      </c>
      <c r="I265">
        <v>0</v>
      </c>
      <c r="J265">
        <v>0</v>
      </c>
      <c r="K265">
        <v>0</v>
      </c>
      <c r="L265">
        <v>0</v>
      </c>
      <c r="M265">
        <v>3</v>
      </c>
    </row>
    <row r="266" spans="1:13" x14ac:dyDescent="0.2">
      <c r="A266" t="s">
        <v>1566</v>
      </c>
      <c r="B266" t="s">
        <v>1540</v>
      </c>
      <c r="C266">
        <v>0</v>
      </c>
      <c r="D266">
        <v>0</v>
      </c>
      <c r="E266">
        <v>0</v>
      </c>
      <c r="F266">
        <v>17.97</v>
      </c>
      <c r="G266">
        <v>17.97</v>
      </c>
      <c r="H266">
        <v>0</v>
      </c>
      <c r="I266">
        <v>0</v>
      </c>
      <c r="J266">
        <v>0</v>
      </c>
      <c r="K266">
        <v>0</v>
      </c>
      <c r="L266">
        <v>0</v>
      </c>
      <c r="M266">
        <v>4</v>
      </c>
    </row>
    <row r="267" spans="1:13" x14ac:dyDescent="0.2">
      <c r="A267" t="s">
        <v>1567</v>
      </c>
      <c r="B267" t="s">
        <v>1540</v>
      </c>
      <c r="C267">
        <v>0</v>
      </c>
      <c r="D267">
        <v>0</v>
      </c>
      <c r="E267">
        <v>0</v>
      </c>
      <c r="F267">
        <v>10.37</v>
      </c>
      <c r="G267">
        <v>10.37</v>
      </c>
      <c r="H267">
        <v>0</v>
      </c>
      <c r="I267">
        <v>0</v>
      </c>
      <c r="J267">
        <v>0</v>
      </c>
      <c r="K267">
        <v>0</v>
      </c>
      <c r="L267">
        <v>0</v>
      </c>
      <c r="M267">
        <v>8</v>
      </c>
    </row>
    <row r="268" spans="1:13" x14ac:dyDescent="0.2">
      <c r="A268" t="s">
        <v>670</v>
      </c>
      <c r="B268" t="s">
        <v>1540</v>
      </c>
      <c r="C268">
        <v>0</v>
      </c>
      <c r="D268">
        <v>0</v>
      </c>
      <c r="E268">
        <v>0</v>
      </c>
      <c r="F268">
        <v>0</v>
      </c>
      <c r="G268">
        <v>0</v>
      </c>
      <c r="H268">
        <v>0</v>
      </c>
      <c r="I268">
        <v>0</v>
      </c>
      <c r="J268">
        <v>0</v>
      </c>
      <c r="K268">
        <v>0</v>
      </c>
      <c r="L268">
        <v>0</v>
      </c>
      <c r="M268">
        <v>2</v>
      </c>
    </row>
    <row r="269" spans="1:13" x14ac:dyDescent="0.2">
      <c r="A269" t="s">
        <v>132</v>
      </c>
      <c r="B269" t="s">
        <v>1540</v>
      </c>
      <c r="C269">
        <v>0</v>
      </c>
      <c r="D269">
        <v>0</v>
      </c>
      <c r="E269">
        <v>0</v>
      </c>
      <c r="F269">
        <v>0</v>
      </c>
      <c r="G269">
        <v>0</v>
      </c>
      <c r="H269">
        <v>0</v>
      </c>
      <c r="I269">
        <v>0</v>
      </c>
      <c r="J269">
        <v>0</v>
      </c>
      <c r="K269">
        <v>0</v>
      </c>
      <c r="L269">
        <v>0</v>
      </c>
      <c r="M269">
        <v>2</v>
      </c>
    </row>
    <row r="270" spans="1:13" x14ac:dyDescent="0.2">
      <c r="A270" t="s">
        <v>1568</v>
      </c>
      <c r="B270" t="s">
        <v>1540</v>
      </c>
      <c r="C270">
        <v>0</v>
      </c>
      <c r="D270">
        <v>0</v>
      </c>
      <c r="E270">
        <v>0</v>
      </c>
      <c r="F270">
        <v>19.87</v>
      </c>
      <c r="G270">
        <v>19.87</v>
      </c>
      <c r="H270">
        <v>0</v>
      </c>
      <c r="I270">
        <v>0</v>
      </c>
      <c r="J270">
        <v>0</v>
      </c>
      <c r="K270">
        <v>0</v>
      </c>
      <c r="L270">
        <v>0</v>
      </c>
      <c r="M270">
        <v>6</v>
      </c>
    </row>
    <row r="271" spans="1:13" x14ac:dyDescent="0.2">
      <c r="A271" t="s">
        <v>1569</v>
      </c>
      <c r="B271" t="s">
        <v>1540</v>
      </c>
      <c r="C271">
        <v>0</v>
      </c>
      <c r="D271">
        <v>0</v>
      </c>
      <c r="E271">
        <v>0</v>
      </c>
      <c r="F271">
        <v>24.88</v>
      </c>
      <c r="G271">
        <v>24.88</v>
      </c>
      <c r="H271">
        <v>0</v>
      </c>
      <c r="I271">
        <v>0</v>
      </c>
      <c r="J271">
        <v>0</v>
      </c>
      <c r="K271">
        <v>0</v>
      </c>
      <c r="L271">
        <v>0</v>
      </c>
      <c r="M271">
        <v>6</v>
      </c>
    </row>
    <row r="272" spans="1:13" x14ac:dyDescent="0.2">
      <c r="A272" t="s">
        <v>1570</v>
      </c>
      <c r="B272" t="s">
        <v>1540</v>
      </c>
      <c r="C272">
        <v>0</v>
      </c>
      <c r="D272">
        <v>0</v>
      </c>
      <c r="E272">
        <v>0</v>
      </c>
      <c r="F272">
        <v>36.29</v>
      </c>
      <c r="G272">
        <v>36.29</v>
      </c>
      <c r="H272">
        <v>0</v>
      </c>
      <c r="I272">
        <v>0</v>
      </c>
      <c r="J272">
        <v>0</v>
      </c>
      <c r="K272">
        <v>0</v>
      </c>
      <c r="L272">
        <v>0</v>
      </c>
      <c r="M272">
        <v>10</v>
      </c>
    </row>
    <row r="273" spans="1:13" x14ac:dyDescent="0.2">
      <c r="A273" t="s">
        <v>1571</v>
      </c>
      <c r="B273" t="s">
        <v>1540</v>
      </c>
      <c r="C273">
        <v>0</v>
      </c>
      <c r="D273">
        <v>0</v>
      </c>
      <c r="E273">
        <v>0</v>
      </c>
      <c r="F273">
        <v>11.23</v>
      </c>
      <c r="G273">
        <v>11.23</v>
      </c>
      <c r="H273">
        <v>0</v>
      </c>
      <c r="I273">
        <v>0</v>
      </c>
      <c r="J273">
        <v>0</v>
      </c>
      <c r="K273">
        <v>0</v>
      </c>
      <c r="L273">
        <v>0</v>
      </c>
      <c r="M273">
        <v>2</v>
      </c>
    </row>
    <row r="274" spans="1:13" x14ac:dyDescent="0.2">
      <c r="A274" t="s">
        <v>1572</v>
      </c>
      <c r="B274" t="s">
        <v>1540</v>
      </c>
      <c r="C274">
        <v>0</v>
      </c>
      <c r="D274">
        <v>0</v>
      </c>
      <c r="E274">
        <v>0</v>
      </c>
      <c r="F274">
        <v>12.96</v>
      </c>
      <c r="G274">
        <v>12.96</v>
      </c>
      <c r="H274">
        <v>0</v>
      </c>
      <c r="I274">
        <v>0</v>
      </c>
      <c r="J274">
        <v>0</v>
      </c>
      <c r="K274">
        <v>0</v>
      </c>
      <c r="L274">
        <v>0</v>
      </c>
      <c r="M274">
        <v>3</v>
      </c>
    </row>
    <row r="275" spans="1:13" x14ac:dyDescent="0.2">
      <c r="A275" t="s">
        <v>1999</v>
      </c>
      <c r="D275">
        <f t="array" ref="D275">SUM(D11:D274*'GROUP M'!$A$5:$A$268)</f>
        <v>0</v>
      </c>
      <c r="E275">
        <f t="array" ref="E275">SUM(E11:E274*'GROUP M'!$A$5:$A$268)</f>
        <v>0</v>
      </c>
      <c r="F275">
        <f t="array" ref="F275">SUM(F11:F274*'GROUP M'!$A$5:$A$268)</f>
        <v>0</v>
      </c>
      <c r="G275">
        <f t="array" ref="G275">SUM(G11:G274*'GROUP M'!$A$5:$A$268)</f>
        <v>0</v>
      </c>
      <c r="H275">
        <f t="array" ref="H275">SUM(H11:H274*'GROUP M'!$A$5:$A$268)</f>
        <v>0</v>
      </c>
      <c r="I275">
        <f t="array" ref="I275">SUM(I11:I274*'GROUP M'!$A$5:$A$268)</f>
        <v>0</v>
      </c>
      <c r="J275">
        <f t="array" ref="J275">SUM(J11:J274*'GROUP M'!$A$5:$A$268)</f>
        <v>0</v>
      </c>
      <c r="K275">
        <f t="array" ref="K275">SUM(K11:K274*'GROUP M'!$A$5:$A$268)</f>
        <v>0</v>
      </c>
      <c r="L275">
        <f t="array" ref="L275">SUM(L11:L274*'GROUP M'!$A$5:$A$268)</f>
        <v>0</v>
      </c>
      <c r="M275">
        <f t="array" ref="M275">SUM(M11:M274*'GROUP M'!$A$5:$A$268)</f>
        <v>0</v>
      </c>
    </row>
  </sheetData>
  <sheetProtection password="D824" sheet="1" objects="1" scenarios="1" formatRows="0" autoFilter="0"/>
  <dataValidations disablePrompts="1" count="1">
    <dataValidation operator="notEqual" allowBlank="1" showInputMessage="1" showErrorMessage="1" sqref="A1"/>
  </dataValidations>
  <pageMargins left="0.7" right="0.7" top="0.75" bottom="0.75" header="0.3" footer="0.3"/>
  <pageSetup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07">
    <pageSetUpPr fitToPage="1"/>
  </sheetPr>
  <dimension ref="A1:F366"/>
  <sheetViews>
    <sheetView showGridLines="0" showRowColHeaders="0" zoomScaleNormal="100" workbookViewId="0">
      <pane ySplit="3" topLeftCell="A4" activePane="bottomLeft" state="frozen"/>
      <selection activeCell="A5" sqref="A5"/>
      <selection pane="bottomLeft" activeCell="A5" sqref="A5"/>
    </sheetView>
  </sheetViews>
  <sheetFormatPr defaultColWidth="9.140625" defaultRowHeight="15" x14ac:dyDescent="0.25"/>
  <cols>
    <col min="1" max="1" width="5.7109375" style="2" customWidth="1"/>
    <col min="2" max="2" width="23.7109375" style="1" customWidth="1"/>
    <col min="3" max="3" width="66.7109375" style="1" customWidth="1"/>
    <col min="4" max="4" width="9.7109375" style="5" customWidth="1"/>
    <col min="5" max="5" width="14.7109375" style="1" customWidth="1"/>
    <col min="6" max="6" width="1.7109375" style="1" customWidth="1"/>
    <col min="7" max="16384" width="9.140625" style="1"/>
  </cols>
  <sheetData>
    <row r="1" spans="1:6" ht="35.1" customHeight="1" x14ac:dyDescent="0.55000000000000004">
      <c r="A1" s="80"/>
      <c r="C1" s="130" t="str">
        <f>DWOFtype&amp;" Direct Order Form"</f>
        <v>Dealer Direct Order Form</v>
      </c>
      <c r="D1" s="78"/>
    </row>
    <row r="2" spans="1:6" ht="24.95" customHeight="1" x14ac:dyDescent="0.4">
      <c r="B2"/>
      <c r="C2" s="131" t="str">
        <f>INDEX(GroupG2Styles,GroupG2index)</f>
        <v>Please select door style</v>
      </c>
      <c r="D2" s="79"/>
      <c r="E2" s="79"/>
    </row>
    <row r="3" spans="1:6" ht="15" customHeight="1" thickBot="1" x14ac:dyDescent="0.3">
      <c r="A3" s="213" t="s">
        <v>5</v>
      </c>
      <c r="B3" s="281" t="s">
        <v>4</v>
      </c>
      <c r="C3" s="132" t="str">
        <f>"Group G2, "&amp;TEXT(ModificationDate,"mm/dd/yyyy")</f>
        <v>Group G2, 04/10/2018</v>
      </c>
      <c r="D3" s="215" t="s">
        <v>643</v>
      </c>
      <c r="E3" s="282" t="s">
        <v>7</v>
      </c>
      <c r="F3" s="91"/>
    </row>
    <row r="4" spans="1:6" ht="15" customHeight="1" thickBot="1" x14ac:dyDescent="0.3">
      <c r="A4" s="300"/>
      <c r="B4" s="289" t="str">
        <f>IF(ISBLANK(G2prices!B4),"",G2prices!B4)</f>
        <v/>
      </c>
      <c r="C4" s="291" t="str">
        <f>G2prices!C4</f>
        <v>Base Cabinets</v>
      </c>
      <c r="D4" s="290"/>
      <c r="E4" s="218"/>
      <c r="F4" s="219"/>
    </row>
    <row r="5" spans="1:6" ht="15" customHeight="1" thickBot="1" x14ac:dyDescent="0.3">
      <c r="A5" s="171"/>
      <c r="B5" s="284" t="str">
        <f>IF(ISBLANK(G2prices!B5),"",G2prices!B5)</f>
        <v>BT9</v>
      </c>
      <c r="C5" s="285" t="str">
        <f>G2prices!C5</f>
        <v>Base Cabinet</v>
      </c>
      <c r="D5" s="286">
        <f>IF(B5="","",INDEX(G2prices!D5:R5,1,GroupG2index))</f>
        <v>0</v>
      </c>
      <c r="E5" s="287" t="str">
        <f t="shared" ref="E5:E73" si="0">IF(B5="","",IF(D5=0,NotAvailable,D5*A5))</f>
        <v>N/A</v>
      </c>
      <c r="F5" s="288"/>
    </row>
    <row r="6" spans="1:6" ht="15" customHeight="1" thickBot="1" x14ac:dyDescent="0.3">
      <c r="A6" s="171"/>
      <c r="B6" s="204" t="str">
        <f>IF(ISBLANK(G2prices!B6),"",G2prices!B6)</f>
        <v>B12</v>
      </c>
      <c r="C6" s="25" t="str">
        <f>G2prices!C6</f>
        <v>Base Cabinet</v>
      </c>
      <c r="D6" s="205">
        <f>IF(B6="","",INDEX(G2prices!D6:R6,1,GroupG2index))</f>
        <v>0</v>
      </c>
      <c r="E6" s="206" t="str">
        <f t="shared" si="0"/>
        <v>N/A</v>
      </c>
      <c r="F6" s="220"/>
    </row>
    <row r="7" spans="1:6" ht="15" customHeight="1" thickBot="1" x14ac:dyDescent="0.3">
      <c r="A7" s="171"/>
      <c r="B7" s="204" t="str">
        <f>IF(ISBLANK(G2prices!B7),"",G2prices!B7)</f>
        <v>B15</v>
      </c>
      <c r="C7" s="25" t="str">
        <f>G2prices!C7</f>
        <v>Base Cabinet</v>
      </c>
      <c r="D7" s="205">
        <f>IF(B7="","",INDEX(G2prices!D7:R7,1,GroupG2index))</f>
        <v>0</v>
      </c>
      <c r="E7" s="206" t="str">
        <f t="shared" si="0"/>
        <v>N/A</v>
      </c>
      <c r="F7" s="220"/>
    </row>
    <row r="8" spans="1:6" ht="15" customHeight="1" thickBot="1" x14ac:dyDescent="0.3">
      <c r="A8" s="171"/>
      <c r="B8" s="204" t="str">
        <f>IF(ISBLANK(G2prices!B8),"",G2prices!B8)</f>
        <v>B18</v>
      </c>
      <c r="C8" s="25" t="str">
        <f>G2prices!C8</f>
        <v>Base Cabinet</v>
      </c>
      <c r="D8" s="205">
        <f>IF(B8="","",INDEX(G2prices!D8:R8,1,GroupG2index))</f>
        <v>0</v>
      </c>
      <c r="E8" s="206" t="str">
        <f t="shared" si="0"/>
        <v>N/A</v>
      </c>
      <c r="F8" s="220"/>
    </row>
    <row r="9" spans="1:6" ht="15" customHeight="1" thickBot="1" x14ac:dyDescent="0.3">
      <c r="A9" s="171"/>
      <c r="B9" s="204" t="str">
        <f>IF(ISBLANK(G2prices!B9),"",G2prices!B9)</f>
        <v>B21</v>
      </c>
      <c r="C9" s="25" t="str">
        <f>G2prices!C9</f>
        <v>Base Cabinet</v>
      </c>
      <c r="D9" s="205">
        <f>IF(B9="","",INDEX(G2prices!D9:R9,1,GroupG2index))</f>
        <v>0</v>
      </c>
      <c r="E9" s="206" t="str">
        <f t="shared" si="0"/>
        <v>N/A</v>
      </c>
      <c r="F9" s="220"/>
    </row>
    <row r="10" spans="1:6" ht="15" customHeight="1" thickBot="1" x14ac:dyDescent="0.3">
      <c r="A10" s="171"/>
      <c r="B10" s="204" t="str">
        <f>IF(ISBLANK(G2prices!B10),"",G2prices!B10)</f>
        <v>B24</v>
      </c>
      <c r="C10" s="25" t="str">
        <f>G2prices!C10</f>
        <v>Base Cabinet</v>
      </c>
      <c r="D10" s="205">
        <f>IF(B10="","",INDEX(G2prices!D10:R10,1,GroupG2index))</f>
        <v>0</v>
      </c>
      <c r="E10" s="206" t="str">
        <f t="shared" si="0"/>
        <v>N/A</v>
      </c>
      <c r="F10" s="220"/>
    </row>
    <row r="11" spans="1:6" ht="15" customHeight="1" thickBot="1" x14ac:dyDescent="0.3">
      <c r="A11" s="171"/>
      <c r="B11" s="204" t="str">
        <f>IF(ISBLANK(G2prices!B11),"",G2prices!B11)</f>
        <v>B27</v>
      </c>
      <c r="C11" s="25" t="str">
        <f>G2prices!C11</f>
        <v>Base Cabinet</v>
      </c>
      <c r="D11" s="205">
        <f>IF(B11="","",INDEX(G2prices!D11:R11,1,GroupG2index))</f>
        <v>0</v>
      </c>
      <c r="E11" s="206" t="str">
        <f t="shared" si="0"/>
        <v>N/A</v>
      </c>
      <c r="F11" s="220"/>
    </row>
    <row r="12" spans="1:6" ht="15" customHeight="1" thickBot="1" x14ac:dyDescent="0.3">
      <c r="A12" s="171"/>
      <c r="B12" s="204" t="str">
        <f>IF(ISBLANK(G2prices!B12),"",G2prices!B12)</f>
        <v>B30</v>
      </c>
      <c r="C12" s="25" t="str">
        <f>G2prices!C12</f>
        <v>Base Cabinet</v>
      </c>
      <c r="D12" s="205">
        <f>IF(B12="","",INDEX(G2prices!D12:R12,1,GroupG2index))</f>
        <v>0</v>
      </c>
      <c r="E12" s="206" t="str">
        <f t="shared" si="0"/>
        <v>N/A</v>
      </c>
      <c r="F12" s="220"/>
    </row>
    <row r="13" spans="1:6" ht="15" customHeight="1" thickBot="1" x14ac:dyDescent="0.3">
      <c r="A13" s="171"/>
      <c r="B13" s="204" t="str">
        <f>IF(ISBLANK(G2prices!B13),"",G2prices!B13)</f>
        <v>B33</v>
      </c>
      <c r="C13" s="25" t="str">
        <f>G2prices!C13</f>
        <v>Base Cabinet</v>
      </c>
      <c r="D13" s="205">
        <f>IF(B13="","",INDEX(G2prices!D13:R13,1,GroupG2index))</f>
        <v>0</v>
      </c>
      <c r="E13" s="206" t="str">
        <f t="shared" si="0"/>
        <v>N/A</v>
      </c>
      <c r="F13" s="220"/>
    </row>
    <row r="14" spans="1:6" ht="15" customHeight="1" thickBot="1" x14ac:dyDescent="0.3">
      <c r="A14" s="171"/>
      <c r="B14" s="204" t="str">
        <f>IF(ISBLANK(G2prices!B14),"",G2prices!B14)</f>
        <v>B36</v>
      </c>
      <c r="C14" s="25" t="str">
        <f>G2prices!C14</f>
        <v>Base Cabinet</v>
      </c>
      <c r="D14" s="205">
        <f>IF(B14="","",INDEX(G2prices!D14:R14,1,GroupG2index))</f>
        <v>0</v>
      </c>
      <c r="E14" s="206" t="str">
        <f t="shared" si="0"/>
        <v>N/A</v>
      </c>
      <c r="F14" s="220"/>
    </row>
    <row r="15" spans="1:6" ht="15" customHeight="1" thickBot="1" x14ac:dyDescent="0.3">
      <c r="A15" s="171"/>
      <c r="B15" s="204" t="str">
        <f>IF(ISBLANK(G2prices!B15),"",G2prices!B15)</f>
        <v>B39</v>
      </c>
      <c r="C15" s="25" t="str">
        <f>G2prices!C15</f>
        <v>Base Cabinet</v>
      </c>
      <c r="D15" s="205">
        <f>IF(B15="","",INDEX(G2prices!D15:R15,1,GroupG2index))</f>
        <v>0</v>
      </c>
      <c r="E15" s="206" t="str">
        <f t="shared" si="0"/>
        <v>N/A</v>
      </c>
      <c r="F15" s="220"/>
    </row>
    <row r="16" spans="1:6" ht="15" customHeight="1" thickBot="1" x14ac:dyDescent="0.3">
      <c r="A16" s="171"/>
      <c r="B16" s="204" t="str">
        <f>IF(ISBLANK(G2prices!B16),"",G2prices!B16)</f>
        <v>B42</v>
      </c>
      <c r="C16" s="25" t="str">
        <f>G2prices!C16</f>
        <v>Base Cabinet</v>
      </c>
      <c r="D16" s="205">
        <f>IF(B16="","",INDEX(G2prices!D16:R16,1,GroupG2index))</f>
        <v>0</v>
      </c>
      <c r="E16" s="206" t="str">
        <f t="shared" si="0"/>
        <v>N/A</v>
      </c>
      <c r="F16" s="220"/>
    </row>
    <row r="17" spans="1:6" ht="15" customHeight="1" thickBot="1" x14ac:dyDescent="0.3">
      <c r="A17" s="171"/>
      <c r="B17" s="204" t="str">
        <f>IF(ISBLANK(G2prices!B17),"",G2prices!B17)</f>
        <v>B48</v>
      </c>
      <c r="C17" s="25" t="str">
        <f>G2prices!C17</f>
        <v>Base Cabinet</v>
      </c>
      <c r="D17" s="205">
        <f>IF(B17="","",INDEX(G2prices!D17:R17,1,GroupG2index))</f>
        <v>0</v>
      </c>
      <c r="E17" s="206" t="str">
        <f t="shared" si="0"/>
        <v>N/A</v>
      </c>
      <c r="F17" s="220"/>
    </row>
    <row r="18" spans="1:6" ht="15" customHeight="1" thickBot="1" x14ac:dyDescent="0.3">
      <c r="A18" s="171"/>
      <c r="B18" s="204" t="str">
        <f>IF(ISBLANK(G2prices!B18),"",G2prices!B18)</f>
        <v/>
      </c>
      <c r="C18" s="25" t="str">
        <f>G2prices!C18</f>
        <v>Sink Bases</v>
      </c>
      <c r="D18" s="205" t="str">
        <f>IF(B18="","",INDEX(G2prices!D18:R18,1,GroupG2index))</f>
        <v/>
      </c>
      <c r="E18" s="206" t="str">
        <f t="shared" si="0"/>
        <v/>
      </c>
      <c r="F18" s="220"/>
    </row>
    <row r="19" spans="1:6" ht="15" customHeight="1" thickBot="1" x14ac:dyDescent="0.3">
      <c r="A19" s="171"/>
      <c r="B19" s="204" t="str">
        <f>IF(ISBLANK(G2prices!B19),"",G2prices!B19)</f>
        <v>SB30</v>
      </c>
      <c r="C19" s="25" t="str">
        <f>G2prices!C19</f>
        <v>Sink Base</v>
      </c>
      <c r="D19" s="205">
        <f>IF(B19="","",INDEX(G2prices!D19:R19,1,GroupG2index))</f>
        <v>0</v>
      </c>
      <c r="E19" s="206" t="str">
        <f t="shared" si="0"/>
        <v>N/A</v>
      </c>
      <c r="F19" s="220"/>
    </row>
    <row r="20" spans="1:6" ht="15" customHeight="1" thickBot="1" x14ac:dyDescent="0.3">
      <c r="A20" s="171"/>
      <c r="B20" s="204" t="str">
        <f>IF(ISBLANK(G2prices!B20),"",G2prices!B20)</f>
        <v>SB33</v>
      </c>
      <c r="C20" s="25" t="str">
        <f>G2prices!C20</f>
        <v>Sink Base</v>
      </c>
      <c r="D20" s="205">
        <f>IF(B20="","",INDEX(G2prices!D20:R20,1,GroupG2index))</f>
        <v>0</v>
      </c>
      <c r="E20" s="206" t="str">
        <f t="shared" si="0"/>
        <v>N/A</v>
      </c>
      <c r="F20" s="220"/>
    </row>
    <row r="21" spans="1:6" ht="15" customHeight="1" thickBot="1" x14ac:dyDescent="0.3">
      <c r="A21" s="171"/>
      <c r="B21" s="204" t="str">
        <f>IF(ISBLANK(G2prices!B21),"",G2prices!B21)</f>
        <v>SB36</v>
      </c>
      <c r="C21" s="25" t="str">
        <f>G2prices!C21</f>
        <v>Sink Base</v>
      </c>
      <c r="D21" s="205">
        <f>IF(B21="","",INDEX(G2prices!D21:R21,1,GroupG2index))</f>
        <v>0</v>
      </c>
      <c r="E21" s="206" t="str">
        <f t="shared" si="0"/>
        <v>N/A</v>
      </c>
      <c r="F21" s="220"/>
    </row>
    <row r="22" spans="1:6" ht="15" customHeight="1" thickBot="1" x14ac:dyDescent="0.3">
      <c r="A22" s="171"/>
      <c r="B22" s="204" t="str">
        <f>IF(ISBLANK(G2prices!B22),"",G2prices!B22)</f>
        <v>SB42</v>
      </c>
      <c r="C22" s="25" t="str">
        <f>G2prices!C22</f>
        <v>Sink Base</v>
      </c>
      <c r="D22" s="205">
        <f>IF(B22="","",INDEX(G2prices!D22:R22,1,GroupG2index))</f>
        <v>0</v>
      </c>
      <c r="E22" s="206" t="str">
        <f t="shared" si="0"/>
        <v>N/A</v>
      </c>
      <c r="F22" s="220"/>
    </row>
    <row r="23" spans="1:6" ht="15" customHeight="1" thickBot="1" x14ac:dyDescent="0.3">
      <c r="A23" s="171"/>
      <c r="B23" s="204" t="str">
        <f>IF(ISBLANK(G2prices!B23),"",G2prices!B23)</f>
        <v>FSB36</v>
      </c>
      <c r="C23" s="25" t="str">
        <f>G2prices!C23</f>
        <v>Farmhouse Sink Base</v>
      </c>
      <c r="D23" s="205">
        <f>IF(B23="","",INDEX(G2prices!D23:R23,1,GroupG2index))</f>
        <v>0</v>
      </c>
      <c r="E23" s="206" t="str">
        <f t="shared" si="0"/>
        <v>N/A</v>
      </c>
      <c r="F23" s="220"/>
    </row>
    <row r="24" spans="1:6" ht="15" customHeight="1" thickBot="1" x14ac:dyDescent="0.3">
      <c r="A24" s="171"/>
      <c r="B24" s="204" t="str">
        <f>IF(ISBLANK(G2prices!B24),"",G2prices!B24)</f>
        <v>DCSF42</v>
      </c>
      <c r="C24" s="25" t="str">
        <f>G2prices!C24</f>
        <v>Corner Sink Base Front (Goes w/SBF4242)</v>
      </c>
      <c r="D24" s="205">
        <f>IF(B24="","",INDEX(G2prices!D24:R24,1,GroupG2index))</f>
        <v>0</v>
      </c>
      <c r="E24" s="206" t="str">
        <f t="shared" si="0"/>
        <v>N/A</v>
      </c>
      <c r="F24" s="220"/>
    </row>
    <row r="25" spans="1:6" ht="15" customHeight="1" thickBot="1" x14ac:dyDescent="0.3">
      <c r="A25" s="171"/>
      <c r="B25" s="204" t="str">
        <f>IF(ISBLANK(G2prices!B25),"",G2prices!B25)</f>
        <v>SBF4242</v>
      </c>
      <c r="C25" s="25" t="str">
        <f>G2prices!C25</f>
        <v xml:space="preserve">Corner Sink Front Floor </v>
      </c>
      <c r="D25" s="205">
        <f>IF(B25="","",INDEX(G2prices!D25:R25,1,GroupG2index))</f>
        <v>0</v>
      </c>
      <c r="E25" s="206" t="str">
        <f t="shared" si="0"/>
        <v>N/A</v>
      </c>
      <c r="F25" s="220"/>
    </row>
    <row r="26" spans="1:6" ht="15" customHeight="1" thickBot="1" x14ac:dyDescent="0.3">
      <c r="A26" s="171"/>
      <c r="B26" s="204" t="str">
        <f>IF(ISBLANK(G2prices!B26),"",G2prices!B26)</f>
        <v/>
      </c>
      <c r="C26" s="25" t="str">
        <f>G2prices!C26</f>
        <v>Drawer Bases</v>
      </c>
      <c r="D26" s="205" t="str">
        <f>IF(B26="","",INDEX(G2prices!D26:R26,1,GroupG2index))</f>
        <v/>
      </c>
      <c r="E26" s="206" t="str">
        <f t="shared" si="0"/>
        <v/>
      </c>
      <c r="F26" s="220"/>
    </row>
    <row r="27" spans="1:6" ht="15" customHeight="1" thickBot="1" x14ac:dyDescent="0.3">
      <c r="A27" s="171"/>
      <c r="B27" s="204" t="str">
        <f>IF(ISBLANK(G2prices!B27),"",G2prices!B27)</f>
        <v>1DB30</v>
      </c>
      <c r="C27" s="25" t="str">
        <f>G2prices!C27</f>
        <v>1 Drawer Base 30" W, 15" H, 21" D</v>
      </c>
      <c r="D27" s="205">
        <f>IF(B27="","",INDEX(G2prices!D27:R27,1,GroupG2index))</f>
        <v>0</v>
      </c>
      <c r="E27" s="206" t="str">
        <f t="shared" ref="E27:E31" si="1">IF(B27="","",IF(D27=0,NotAvailable,D27*A27))</f>
        <v>N/A</v>
      </c>
      <c r="F27" s="220"/>
    </row>
    <row r="28" spans="1:6" ht="15" customHeight="1" thickBot="1" x14ac:dyDescent="0.3">
      <c r="A28" s="171"/>
      <c r="B28" s="204" t="str">
        <f>IF(ISBLANK(G2prices!B28),"",G2prices!B28)</f>
        <v>2DB18</v>
      </c>
      <c r="C28" s="25" t="str">
        <f>G2prices!C28</f>
        <v>2 Drawer Base 18" Wide</v>
      </c>
      <c r="D28" s="205">
        <f>IF(B28="","",INDEX(G2prices!D28:R28,1,GroupG2index))</f>
        <v>0</v>
      </c>
      <c r="E28" s="206" t="str">
        <f t="shared" si="1"/>
        <v>N/A</v>
      </c>
      <c r="F28" s="220"/>
    </row>
    <row r="29" spans="1:6" ht="15" customHeight="1" thickBot="1" x14ac:dyDescent="0.3">
      <c r="A29" s="171"/>
      <c r="B29" s="204" t="str">
        <f>IF(ISBLANK(G2prices!B29),"",G2prices!B29)</f>
        <v>2DB24</v>
      </c>
      <c r="C29" s="25" t="str">
        <f>G2prices!C29</f>
        <v>2 Drawer Base 24" Wide</v>
      </c>
      <c r="D29" s="205">
        <f>IF(B29="","",INDEX(G2prices!D29:R29,1,GroupG2index))</f>
        <v>0</v>
      </c>
      <c r="E29" s="206" t="str">
        <f t="shared" si="1"/>
        <v>N/A</v>
      </c>
      <c r="F29" s="220"/>
    </row>
    <row r="30" spans="1:6" ht="15" customHeight="1" thickBot="1" x14ac:dyDescent="0.3">
      <c r="A30" s="171"/>
      <c r="B30" s="204" t="str">
        <f>IF(ISBLANK(G2prices!B30),"",G2prices!B30)</f>
        <v>2DB30</v>
      </c>
      <c r="C30" s="25" t="str">
        <f>G2prices!C30</f>
        <v>2 Drawer Base 30" Wide</v>
      </c>
      <c r="D30" s="205">
        <f>IF(B30="","",INDEX(G2prices!D30:R30,1,GroupG2index))</f>
        <v>0</v>
      </c>
      <c r="E30" s="206" t="str">
        <f t="shared" si="1"/>
        <v>N/A</v>
      </c>
      <c r="F30" s="220"/>
    </row>
    <row r="31" spans="1:6" ht="15" customHeight="1" thickBot="1" x14ac:dyDescent="0.3">
      <c r="A31" s="171"/>
      <c r="B31" s="204" t="str">
        <f>IF(ISBLANK(G2prices!B31),"",G2prices!B31)</f>
        <v>2DB36</v>
      </c>
      <c r="C31" s="25" t="str">
        <f>G2prices!C31</f>
        <v>2 Drawer Base 36" Wide</v>
      </c>
      <c r="D31" s="205">
        <f>IF(B31="","",INDEX(G2prices!D31:R31,1,GroupG2index))</f>
        <v>0</v>
      </c>
      <c r="E31" s="206" t="str">
        <f t="shared" si="1"/>
        <v>N/A</v>
      </c>
      <c r="F31" s="220"/>
    </row>
    <row r="32" spans="1:6" ht="15" customHeight="1" thickBot="1" x14ac:dyDescent="0.3">
      <c r="A32" s="171"/>
      <c r="B32" s="204" t="str">
        <f>IF(ISBLANK(G2prices!B32),"",G2prices!B32)</f>
        <v>3DB12</v>
      </c>
      <c r="C32" s="25" t="str">
        <f>G2prices!C32</f>
        <v>Drawer Base Cabinet - 3DRA</v>
      </c>
      <c r="D32" s="205">
        <f>IF(B32="","",INDEX(G2prices!D32:R32,1,GroupG2index))</f>
        <v>0</v>
      </c>
      <c r="E32" s="206" t="str">
        <f t="shared" si="0"/>
        <v>N/A</v>
      </c>
      <c r="F32" s="220"/>
    </row>
    <row r="33" spans="1:6" ht="15" customHeight="1" thickBot="1" x14ac:dyDescent="0.3">
      <c r="A33" s="171"/>
      <c r="B33" s="204" t="str">
        <f>IF(ISBLANK(G2prices!B33),"",G2prices!B33)</f>
        <v>3DB15</v>
      </c>
      <c r="C33" s="25" t="str">
        <f>G2prices!C33</f>
        <v>Drawer Base Cabinet - 3DRA</v>
      </c>
      <c r="D33" s="205">
        <f>IF(B33="","",INDEX(G2prices!D33:R33,1,GroupG2index))</f>
        <v>0</v>
      </c>
      <c r="E33" s="206" t="str">
        <f t="shared" si="0"/>
        <v>N/A</v>
      </c>
      <c r="F33" s="220"/>
    </row>
    <row r="34" spans="1:6" ht="15" customHeight="1" thickBot="1" x14ac:dyDescent="0.3">
      <c r="A34" s="171"/>
      <c r="B34" s="204" t="str">
        <f>IF(ISBLANK(G2prices!B34),"",G2prices!B34)</f>
        <v>3DB18</v>
      </c>
      <c r="C34" s="25" t="str">
        <f>G2prices!C34</f>
        <v>Drawer Base Cabinet - 3DRA</v>
      </c>
      <c r="D34" s="205">
        <f>IF(B34="","",INDEX(G2prices!D34:R34,1,GroupG2index))</f>
        <v>0</v>
      </c>
      <c r="E34" s="206" t="str">
        <f t="shared" si="0"/>
        <v>N/A</v>
      </c>
      <c r="F34" s="220"/>
    </row>
    <row r="35" spans="1:6" ht="15" customHeight="1" thickBot="1" x14ac:dyDescent="0.3">
      <c r="A35" s="171"/>
      <c r="B35" s="204" t="str">
        <f>IF(ISBLANK(G2prices!B35),"",G2prices!B35)</f>
        <v>3DB21</v>
      </c>
      <c r="C35" s="25" t="str">
        <f>G2prices!C35</f>
        <v>Drawer Base Cabinet - 3DRA</v>
      </c>
      <c r="D35" s="205">
        <f>IF(B35="","",INDEX(G2prices!D35:R35,1,GroupG2index))</f>
        <v>0</v>
      </c>
      <c r="E35" s="206" t="str">
        <f t="shared" si="0"/>
        <v>N/A</v>
      </c>
      <c r="F35" s="220"/>
    </row>
    <row r="36" spans="1:6" ht="15" customHeight="1" thickBot="1" x14ac:dyDescent="0.3">
      <c r="A36" s="171"/>
      <c r="B36" s="204" t="str">
        <f>IF(ISBLANK(G2prices!B36),"",G2prices!B36)</f>
        <v>3DB24</v>
      </c>
      <c r="C36" s="25" t="str">
        <f>G2prices!C36</f>
        <v>Drawer Base Cabinet - 3DRA</v>
      </c>
      <c r="D36" s="205">
        <f>IF(B36="","",INDEX(G2prices!D36:R36,1,GroupG2index))</f>
        <v>0</v>
      </c>
      <c r="E36" s="206" t="str">
        <f t="shared" si="0"/>
        <v>N/A</v>
      </c>
      <c r="F36" s="220"/>
    </row>
    <row r="37" spans="1:6" ht="15" customHeight="1" thickBot="1" x14ac:dyDescent="0.3">
      <c r="A37" s="171"/>
      <c r="B37" s="204" t="str">
        <f>IF(ISBLANK(G2prices!B37),"",G2prices!B37)</f>
        <v>3DB30</v>
      </c>
      <c r="C37" s="25" t="str">
        <f>G2prices!C37</f>
        <v>Drawer Base Cabinet - 3DRA</v>
      </c>
      <c r="D37" s="205">
        <f>IF(B37="","",INDEX(G2prices!D37:R37,1,GroupG2index))</f>
        <v>0</v>
      </c>
      <c r="E37" s="206" t="str">
        <f t="shared" si="0"/>
        <v>N/A</v>
      </c>
      <c r="F37" s="220"/>
    </row>
    <row r="38" spans="1:6" ht="15" customHeight="1" thickBot="1" x14ac:dyDescent="0.3">
      <c r="A38" s="171"/>
      <c r="B38" s="204" t="str">
        <f>IF(ISBLANK(G2prices!B38),"",G2prices!B38)</f>
        <v>3DB36</v>
      </c>
      <c r="C38" s="25" t="str">
        <f>G2prices!C38</f>
        <v>Drawer Base Cabinet - 3DRA</v>
      </c>
      <c r="D38" s="205">
        <f>IF(B38="","",INDEX(G2prices!D38:R38,1,GroupG2index))</f>
        <v>0</v>
      </c>
      <c r="E38" s="206" t="str">
        <f t="shared" si="0"/>
        <v>N/A</v>
      </c>
      <c r="F38" s="220"/>
    </row>
    <row r="39" spans="1:6" ht="15" customHeight="1" thickBot="1" x14ac:dyDescent="0.3">
      <c r="A39" s="171"/>
      <c r="B39" s="204" t="str">
        <f>IF(ISBLANK(G2prices!B39),"",G2prices!B39)</f>
        <v/>
      </c>
      <c r="C39" s="25" t="str">
        <f>G2prices!C39</f>
        <v>Base Corner Cabinet</v>
      </c>
      <c r="D39" s="205" t="str">
        <f>IF(B39="","",INDEX(G2prices!D39:R39,1,GroupG2index))</f>
        <v/>
      </c>
      <c r="E39" s="206" t="str">
        <f t="shared" si="0"/>
        <v/>
      </c>
      <c r="F39" s="220"/>
    </row>
    <row r="40" spans="1:6" ht="15" customHeight="1" thickBot="1" x14ac:dyDescent="0.3">
      <c r="A40" s="171"/>
      <c r="B40" s="204" t="str">
        <f>IF(ISBLANK(G2prices!B40),"",G2prices!B40)</f>
        <v>BER33</v>
      </c>
      <c r="C40" s="25" t="str">
        <f>G2prices!C40</f>
        <v>Base Easy Reach Cabinet</v>
      </c>
      <c r="D40" s="205">
        <f>IF(B40="","",INDEX(G2prices!D40:R40,1,GroupG2index))</f>
        <v>0</v>
      </c>
      <c r="E40" s="206" t="str">
        <f t="shared" si="0"/>
        <v>N/A</v>
      </c>
      <c r="F40" s="220"/>
    </row>
    <row r="41" spans="1:6" ht="15" customHeight="1" thickBot="1" x14ac:dyDescent="0.3">
      <c r="A41" s="171"/>
      <c r="B41" s="204" t="str">
        <f>IF(ISBLANK(G2prices!B41),"",G2prices!B41)</f>
        <v>BER36</v>
      </c>
      <c r="C41" s="25" t="str">
        <f>G2prices!C41</f>
        <v>Base Easy Reach Cabinet</v>
      </c>
      <c r="D41" s="205">
        <f>IF(B41="","",INDEX(G2prices!D41:R41,1,GroupG2index))</f>
        <v>0</v>
      </c>
      <c r="E41" s="206" t="str">
        <f t="shared" si="0"/>
        <v>N/A</v>
      </c>
      <c r="F41" s="220"/>
    </row>
    <row r="42" spans="1:6" ht="15" customHeight="1" thickBot="1" x14ac:dyDescent="0.3">
      <c r="A42" s="171"/>
      <c r="B42" s="204" t="str">
        <f>IF(ISBLANK(G2prices!B42),"",G2prices!B42)</f>
        <v>LSB33</v>
      </c>
      <c r="C42" s="25" t="str">
        <f>G2prices!C42</f>
        <v xml:space="preserve">Lazy Susan Cabinet </v>
      </c>
      <c r="D42" s="205">
        <f>IF(B42="","",INDEX(G2prices!D42:R42,1,GroupG2index))</f>
        <v>0</v>
      </c>
      <c r="E42" s="206" t="str">
        <f t="shared" si="0"/>
        <v>N/A</v>
      </c>
      <c r="F42" s="220"/>
    </row>
    <row r="43" spans="1:6" ht="15" customHeight="1" thickBot="1" x14ac:dyDescent="0.3">
      <c r="A43" s="171"/>
      <c r="B43" s="204" t="str">
        <f>IF(ISBLANK(G2prices!B43),"",G2prices!B43)</f>
        <v>LSB36</v>
      </c>
      <c r="C43" s="25" t="str">
        <f>G2prices!C43</f>
        <v xml:space="preserve">Lazy Susan Cabinet </v>
      </c>
      <c r="D43" s="205">
        <f>IF(B43="","",INDEX(G2prices!D43:R43,1,GroupG2index))</f>
        <v>0</v>
      </c>
      <c r="E43" s="206" t="str">
        <f t="shared" si="0"/>
        <v>N/A</v>
      </c>
      <c r="F43" s="220"/>
    </row>
    <row r="44" spans="1:6" ht="15" customHeight="1" thickBot="1" x14ac:dyDescent="0.3">
      <c r="A44" s="171"/>
      <c r="B44" s="204" t="str">
        <f>IF(ISBLANK(G2prices!B44),"",G2prices!B44)</f>
        <v>BBC36</v>
      </c>
      <c r="C44" s="25" t="str">
        <f>G2prices!C44</f>
        <v xml:space="preserve">Blind Base Corner Cabinet -1DRA-1S </v>
      </c>
      <c r="D44" s="205">
        <f>IF(B44="","",INDEX(G2prices!D44:R44,1,GroupG2index))</f>
        <v>0</v>
      </c>
      <c r="E44" s="206" t="str">
        <f t="shared" si="0"/>
        <v>N/A</v>
      </c>
      <c r="F44" s="220"/>
    </row>
    <row r="45" spans="1:6" ht="15" customHeight="1" thickBot="1" x14ac:dyDescent="0.3">
      <c r="A45" s="171"/>
      <c r="B45" s="204" t="str">
        <f>IF(ISBLANK(G2prices!B45),"",G2prices!B45)</f>
        <v>BBC42</v>
      </c>
      <c r="C45" s="25" t="str">
        <f>G2prices!C45</f>
        <v xml:space="preserve">Blind Base Corner Cabinet -1DRA-1S </v>
      </c>
      <c r="D45" s="205">
        <f>IF(B45="","",INDEX(G2prices!D45:R45,1,GroupG2index))</f>
        <v>0</v>
      </c>
      <c r="E45" s="206" t="str">
        <f t="shared" si="0"/>
        <v>N/A</v>
      </c>
      <c r="F45" s="220"/>
    </row>
    <row r="46" spans="1:6" ht="15" customHeight="1" thickBot="1" x14ac:dyDescent="0.3">
      <c r="A46" s="171"/>
      <c r="B46" s="204" t="str">
        <f>IF(ISBLANK(G2prices!B46),"",G2prices!B46)</f>
        <v/>
      </c>
      <c r="C46" s="25" t="str">
        <f>G2prices!C46</f>
        <v>Accessory Base Cabinet</v>
      </c>
      <c r="D46" s="205" t="str">
        <f>IF(B46="","",INDEX(G2prices!D46:R46,1,GroupG2index))</f>
        <v/>
      </c>
      <c r="E46" s="206" t="str">
        <f t="shared" si="0"/>
        <v/>
      </c>
      <c r="F46" s="220"/>
    </row>
    <row r="47" spans="1:6" ht="15" customHeight="1" thickBot="1" x14ac:dyDescent="0.3">
      <c r="A47" s="171"/>
      <c r="B47" s="204" t="str">
        <f>IF(ISBLANK(G2prices!B47),"",G2prices!B47)</f>
        <v>BMW30</v>
      </c>
      <c r="C47" s="25" t="str">
        <f>G2prices!C47</f>
        <v>Microwave Base Cabinet</v>
      </c>
      <c r="D47" s="205">
        <f>IF(B47="","",INDEX(G2prices!D47:R47,1,GroupG2index))</f>
        <v>0</v>
      </c>
      <c r="E47" s="206" t="str">
        <f t="shared" si="0"/>
        <v>N/A</v>
      </c>
      <c r="F47" s="220"/>
    </row>
    <row r="48" spans="1:6" ht="15" customHeight="1" thickBot="1" x14ac:dyDescent="0.3">
      <c r="A48" s="171"/>
      <c r="B48" s="204" t="str">
        <f>IF(ISBLANK(G2prices!B48),"",G2prices!B48)</f>
        <v>BEC24</v>
      </c>
      <c r="C48" s="25" t="str">
        <f>G2prices!C48</f>
        <v xml:space="preserve">Angle Base Cabinet </v>
      </c>
      <c r="D48" s="205">
        <f>IF(B48="","",INDEX(G2prices!D48:R48,1,GroupG2index))</f>
        <v>0</v>
      </c>
      <c r="E48" s="206" t="str">
        <f t="shared" si="0"/>
        <v>N/A</v>
      </c>
      <c r="F48" s="220"/>
    </row>
    <row r="49" spans="1:6" ht="15" customHeight="1" thickBot="1" x14ac:dyDescent="0.3">
      <c r="A49" s="171"/>
      <c r="B49" s="204" t="str">
        <f>IF(ISBLANK(G2prices!B49),"",G2prices!B49)</f>
        <v>DFB18</v>
      </c>
      <c r="C49" s="25" t="str">
        <f>G2prices!C49</f>
        <v xml:space="preserve">Two Drawer File Base Cabinet  </v>
      </c>
      <c r="D49" s="205">
        <f>IF(B49="","",INDEX(G2prices!D49:R49,1,GroupG2index))</f>
        <v>0</v>
      </c>
      <c r="E49" s="206" t="str">
        <f t="shared" si="0"/>
        <v>N/A</v>
      </c>
      <c r="F49" s="220"/>
    </row>
    <row r="50" spans="1:6" ht="15" customHeight="1" thickBot="1" x14ac:dyDescent="0.3">
      <c r="A50" s="171"/>
      <c r="B50" s="204" t="str">
        <f>IF(ISBLANK(G2prices!B50),"",G2prices!B50)</f>
        <v/>
      </c>
      <c r="C50" s="25" t="str">
        <f>G2prices!C50</f>
        <v>Wall Cabinet- 12" H</v>
      </c>
      <c r="D50" s="205" t="str">
        <f>IF(B50="","",INDEX(G2prices!D50:R50,1,GroupG2index))</f>
        <v/>
      </c>
      <c r="E50" s="206" t="str">
        <f t="shared" si="0"/>
        <v/>
      </c>
      <c r="F50" s="220"/>
    </row>
    <row r="51" spans="1:6" ht="15" customHeight="1" thickBot="1" x14ac:dyDescent="0.3">
      <c r="A51" s="171"/>
      <c r="B51" s="204" t="str">
        <f>IF(ISBLANK(G2prices!B51),"",G2prices!B51)</f>
        <v>W3012</v>
      </c>
      <c r="C51" s="25" t="str">
        <f>G2prices!C51</f>
        <v>Wall Cabinet -2D</v>
      </c>
      <c r="D51" s="205">
        <f>IF(B51="","",INDEX(G2prices!D51:R51,1,GroupG2index))</f>
        <v>0</v>
      </c>
      <c r="E51" s="206" t="str">
        <f t="shared" si="0"/>
        <v>N/A</v>
      </c>
      <c r="F51" s="220"/>
    </row>
    <row r="52" spans="1:6" ht="15" customHeight="1" thickBot="1" x14ac:dyDescent="0.3">
      <c r="A52" s="171"/>
      <c r="B52" s="204" t="str">
        <f>IF(ISBLANK(G2prices!B52),"",G2prices!B52)</f>
        <v>W301224</v>
      </c>
      <c r="C52" s="25" t="str">
        <f>G2prices!C52</f>
        <v>Wall Cabinet -2D</v>
      </c>
      <c r="D52" s="205">
        <f>IF(B52="","",INDEX(G2prices!D52:R52,1,GroupG2index))</f>
        <v>0</v>
      </c>
      <c r="E52" s="206" t="str">
        <f t="shared" si="0"/>
        <v>N/A</v>
      </c>
      <c r="F52" s="220"/>
    </row>
    <row r="53" spans="1:6" ht="15" customHeight="1" thickBot="1" x14ac:dyDescent="0.3">
      <c r="A53" s="171"/>
      <c r="B53" s="204" t="str">
        <f>IF(ISBLANK(G2prices!B53),"",G2prices!B53)</f>
        <v>W3312</v>
      </c>
      <c r="C53" s="25" t="str">
        <f>G2prices!C53</f>
        <v>Wall Cabinet -2D</v>
      </c>
      <c r="D53" s="205">
        <f>IF(B53="","",INDEX(G2prices!D53:R53,1,GroupG2index))</f>
        <v>0</v>
      </c>
      <c r="E53" s="206" t="str">
        <f t="shared" si="0"/>
        <v>N/A</v>
      </c>
      <c r="F53" s="220"/>
    </row>
    <row r="54" spans="1:6" ht="15" customHeight="1" thickBot="1" x14ac:dyDescent="0.3">
      <c r="A54" s="171"/>
      <c r="B54" s="204" t="str">
        <f>IF(ISBLANK(G2prices!B54),"",G2prices!B54)</f>
        <v>W331224</v>
      </c>
      <c r="C54" s="25" t="str">
        <f>G2prices!C54</f>
        <v>Wall Cabinet -2D</v>
      </c>
      <c r="D54" s="205">
        <f>IF(B54="","",INDEX(G2prices!D54:R54,1,GroupG2index))</f>
        <v>0</v>
      </c>
      <c r="E54" s="206" t="str">
        <f t="shared" si="0"/>
        <v>N/A</v>
      </c>
      <c r="F54" s="220"/>
    </row>
    <row r="55" spans="1:6" ht="15" customHeight="1" thickBot="1" x14ac:dyDescent="0.3">
      <c r="A55" s="171"/>
      <c r="B55" s="204" t="str">
        <f>IF(ISBLANK(G2prices!B55),"",G2prices!B55)</f>
        <v>W3612</v>
      </c>
      <c r="C55" s="25" t="str">
        <f>G2prices!C55</f>
        <v>Wall Cabinet -2D</v>
      </c>
      <c r="D55" s="205">
        <f>IF(B55="","",INDEX(G2prices!D55:R55,1,GroupG2index))</f>
        <v>0</v>
      </c>
      <c r="E55" s="206" t="str">
        <f t="shared" si="0"/>
        <v>N/A</v>
      </c>
      <c r="F55" s="220"/>
    </row>
    <row r="56" spans="1:6" ht="15" customHeight="1" thickBot="1" x14ac:dyDescent="0.3">
      <c r="A56" s="171"/>
      <c r="B56" s="204" t="str">
        <f>IF(ISBLANK(G2prices!B56),"",G2prices!B56)</f>
        <v>W361224</v>
      </c>
      <c r="C56" s="25" t="str">
        <f>G2prices!C56</f>
        <v>Wall Cabinet -2D</v>
      </c>
      <c r="D56" s="205">
        <f>IF(B56="","",INDEX(G2prices!D56:R56,1,GroupG2index))</f>
        <v>0</v>
      </c>
      <c r="E56" s="206" t="str">
        <f t="shared" si="0"/>
        <v>N/A</v>
      </c>
      <c r="F56" s="220"/>
    </row>
    <row r="57" spans="1:6" ht="15" customHeight="1" thickBot="1" x14ac:dyDescent="0.3">
      <c r="A57" s="171"/>
      <c r="B57" s="204" t="str">
        <f>IF(ISBLANK(G2prices!B57),"",G2prices!B57)</f>
        <v>W3912</v>
      </c>
      <c r="C57" s="25" t="str">
        <f>G2prices!C57</f>
        <v>Wall Cabinet -2D</v>
      </c>
      <c r="D57" s="205">
        <f>IF(B57="","",INDEX(G2prices!D57:R57,1,GroupG2index))</f>
        <v>0</v>
      </c>
      <c r="E57" s="206" t="str">
        <f t="shared" si="0"/>
        <v>N/A</v>
      </c>
      <c r="F57" s="220"/>
    </row>
    <row r="58" spans="1:6" ht="15" customHeight="1" thickBot="1" x14ac:dyDescent="0.3">
      <c r="A58" s="171"/>
      <c r="B58" s="204" t="str">
        <f>IF(ISBLANK(G2prices!B58),"",G2prices!B58)</f>
        <v/>
      </c>
      <c r="C58" s="25" t="str">
        <f>G2prices!C58</f>
        <v>Wall Cabinet- 15" H</v>
      </c>
      <c r="D58" s="205" t="str">
        <f>IF(B58="","",INDEX(G2prices!D58:R58,1,GroupG2index))</f>
        <v/>
      </c>
      <c r="E58" s="206" t="str">
        <f t="shared" si="0"/>
        <v/>
      </c>
      <c r="F58" s="220"/>
    </row>
    <row r="59" spans="1:6" ht="15" customHeight="1" thickBot="1" x14ac:dyDescent="0.3">
      <c r="A59" s="171"/>
      <c r="B59" s="204" t="str">
        <f>IF(ISBLANK(G2prices!B59),"",G2prices!B59)</f>
        <v>W3015</v>
      </c>
      <c r="C59" s="25" t="str">
        <f>G2prices!C59</f>
        <v>Wall Cabinet -2D</v>
      </c>
      <c r="D59" s="205">
        <f>IF(B59="","",INDEX(G2prices!D59:R59,1,GroupG2index))</f>
        <v>0</v>
      </c>
      <c r="E59" s="206" t="str">
        <f t="shared" si="0"/>
        <v>N/A</v>
      </c>
      <c r="F59" s="220"/>
    </row>
    <row r="60" spans="1:6" ht="15" customHeight="1" thickBot="1" x14ac:dyDescent="0.3">
      <c r="A60" s="171"/>
      <c r="B60" s="204" t="str">
        <f>IF(ISBLANK(G2prices!B60),"",G2prices!B60)</f>
        <v>W301524</v>
      </c>
      <c r="C60" s="25" t="str">
        <f>G2prices!C60</f>
        <v>Wall Cabinet -2D</v>
      </c>
      <c r="D60" s="205">
        <f>IF(B60="","",INDEX(G2prices!D60:R60,1,GroupG2index))</f>
        <v>0</v>
      </c>
      <c r="E60" s="206" t="str">
        <f t="shared" si="0"/>
        <v>N/A</v>
      </c>
      <c r="F60" s="220"/>
    </row>
    <row r="61" spans="1:6" ht="15" customHeight="1" thickBot="1" x14ac:dyDescent="0.3">
      <c r="A61" s="171"/>
      <c r="B61" s="204" t="str">
        <f>IF(ISBLANK(G2prices!B61),"",G2prices!B61)</f>
        <v>W3315</v>
      </c>
      <c r="C61" s="25" t="str">
        <f>G2prices!C61</f>
        <v>Wall Cabinet -2D</v>
      </c>
      <c r="D61" s="205">
        <f>IF(B61="","",INDEX(G2prices!D61:R61,1,GroupG2index))</f>
        <v>0</v>
      </c>
      <c r="E61" s="206" t="str">
        <f t="shared" si="0"/>
        <v>N/A</v>
      </c>
      <c r="F61" s="220"/>
    </row>
    <row r="62" spans="1:6" ht="15" customHeight="1" thickBot="1" x14ac:dyDescent="0.3">
      <c r="A62" s="171"/>
      <c r="B62" s="204" t="str">
        <f>IF(ISBLANK(G2prices!B62),"",G2prices!B62)</f>
        <v>W331524</v>
      </c>
      <c r="C62" s="25" t="str">
        <f>G2prices!C62</f>
        <v>Wall Cabinet -2D</v>
      </c>
      <c r="D62" s="205">
        <f>IF(B62="","",INDEX(G2prices!D62:R62,1,GroupG2index))</f>
        <v>0</v>
      </c>
      <c r="E62" s="206" t="str">
        <f t="shared" si="0"/>
        <v>N/A</v>
      </c>
      <c r="F62" s="220"/>
    </row>
    <row r="63" spans="1:6" ht="15" customHeight="1" thickBot="1" x14ac:dyDescent="0.3">
      <c r="A63" s="171"/>
      <c r="B63" s="204" t="str">
        <f>IF(ISBLANK(G2prices!B63),"",G2prices!B63)</f>
        <v>W3615</v>
      </c>
      <c r="C63" s="25" t="str">
        <f>G2prices!C63</f>
        <v>Wall Cabinet -2D</v>
      </c>
      <c r="D63" s="205">
        <f>IF(B63="","",INDEX(G2prices!D63:R63,1,GroupG2index))</f>
        <v>0</v>
      </c>
      <c r="E63" s="206" t="str">
        <f t="shared" si="0"/>
        <v>N/A</v>
      </c>
      <c r="F63" s="220"/>
    </row>
    <row r="64" spans="1:6" ht="15" customHeight="1" thickBot="1" x14ac:dyDescent="0.3">
      <c r="A64" s="171"/>
      <c r="B64" s="204" t="str">
        <f>IF(ISBLANK(G2prices!B64),"",G2prices!B64)</f>
        <v>W361524</v>
      </c>
      <c r="C64" s="25" t="str">
        <f>G2prices!C64</f>
        <v>Wall Refrigerator Cabinet - 24"D-2D</v>
      </c>
      <c r="D64" s="205">
        <f>IF(B64="","",INDEX(G2prices!D64:R64,1,GroupG2index))</f>
        <v>0</v>
      </c>
      <c r="E64" s="206" t="str">
        <f t="shared" si="0"/>
        <v>N/A</v>
      </c>
      <c r="F64" s="220"/>
    </row>
    <row r="65" spans="1:6" ht="15" customHeight="1" thickBot="1" x14ac:dyDescent="0.3">
      <c r="A65" s="171"/>
      <c r="B65" s="204" t="str">
        <f>IF(ISBLANK(G2prices!B65),"",G2prices!B65)</f>
        <v>W3915</v>
      </c>
      <c r="C65" s="25" t="str">
        <f>G2prices!C65</f>
        <v>Wall Cabinet -2D</v>
      </c>
      <c r="D65" s="205">
        <f>IF(B65="","",INDEX(G2prices!D65:R65,1,GroupG2index))</f>
        <v>0</v>
      </c>
      <c r="E65" s="206" t="str">
        <f t="shared" si="0"/>
        <v>N/A</v>
      </c>
      <c r="F65" s="220"/>
    </row>
    <row r="66" spans="1:6" ht="15" customHeight="1" thickBot="1" x14ac:dyDescent="0.3">
      <c r="A66" s="171"/>
      <c r="B66" s="204" t="str">
        <f>IF(ISBLANK(G2prices!B66),"",G2prices!B66)</f>
        <v/>
      </c>
      <c r="C66" s="25" t="str">
        <f>G2prices!C66</f>
        <v>Wall Cabinet- 18" H</v>
      </c>
      <c r="D66" s="205" t="str">
        <f>IF(B66="","",INDEX(G2prices!D66:R66,1,GroupG2index))</f>
        <v/>
      </c>
      <c r="E66" s="206" t="str">
        <f t="shared" si="0"/>
        <v/>
      </c>
      <c r="F66" s="220"/>
    </row>
    <row r="67" spans="1:6" ht="15" customHeight="1" thickBot="1" x14ac:dyDescent="0.3">
      <c r="A67" s="171"/>
      <c r="B67" s="204" t="str">
        <f>IF(ISBLANK(G2prices!B67),"",G2prices!B67)</f>
        <v>W3018</v>
      </c>
      <c r="C67" s="25" t="str">
        <f>G2prices!C67</f>
        <v>Wall Cabinet -2D</v>
      </c>
      <c r="D67" s="205">
        <f>IF(B67="","",INDEX(G2prices!D67:R67,1,GroupG2index))</f>
        <v>0</v>
      </c>
      <c r="E67" s="206" t="str">
        <f t="shared" si="0"/>
        <v>N/A</v>
      </c>
      <c r="F67" s="220"/>
    </row>
    <row r="68" spans="1:6" ht="15" customHeight="1" thickBot="1" x14ac:dyDescent="0.3">
      <c r="A68" s="171"/>
      <c r="B68" s="204" t="str">
        <f>IF(ISBLANK(G2prices!B68),"",G2prices!B68)</f>
        <v>W301824</v>
      </c>
      <c r="C68" s="25" t="str">
        <f>G2prices!C68</f>
        <v>Wall Cabinet -2D</v>
      </c>
      <c r="D68" s="205">
        <f>IF(B68="","",INDEX(G2prices!D68:R68,1,GroupG2index))</f>
        <v>0</v>
      </c>
      <c r="E68" s="206" t="str">
        <f t="shared" si="0"/>
        <v>N/A</v>
      </c>
      <c r="F68" s="220"/>
    </row>
    <row r="69" spans="1:6" ht="15" customHeight="1" thickBot="1" x14ac:dyDescent="0.3">
      <c r="A69" s="171"/>
      <c r="B69" s="204" t="str">
        <f>IF(ISBLANK(G2prices!B69),"",G2prices!B69)</f>
        <v>W3318</v>
      </c>
      <c r="C69" s="25" t="str">
        <f>G2prices!C69</f>
        <v>Wall Cabinet -2D</v>
      </c>
      <c r="D69" s="205">
        <f>IF(B69="","",INDEX(G2prices!D69:R69,1,GroupG2index))</f>
        <v>0</v>
      </c>
      <c r="E69" s="206" t="str">
        <f t="shared" si="0"/>
        <v>N/A</v>
      </c>
      <c r="F69" s="220"/>
    </row>
    <row r="70" spans="1:6" ht="15" customHeight="1" thickBot="1" x14ac:dyDescent="0.3">
      <c r="A70" s="171"/>
      <c r="B70" s="204" t="str">
        <f>IF(ISBLANK(G2prices!B70),"",G2prices!B70)</f>
        <v>W331824</v>
      </c>
      <c r="C70" s="25" t="str">
        <f>G2prices!C70</f>
        <v>Wall Cabinet -2D</v>
      </c>
      <c r="D70" s="205">
        <f>IF(B70="","",INDEX(G2prices!D70:R70,1,GroupG2index))</f>
        <v>0</v>
      </c>
      <c r="E70" s="206" t="str">
        <f t="shared" si="0"/>
        <v>N/A</v>
      </c>
      <c r="F70" s="220"/>
    </row>
    <row r="71" spans="1:6" ht="15" customHeight="1" thickBot="1" x14ac:dyDescent="0.3">
      <c r="A71" s="171"/>
      <c r="B71" s="204" t="str">
        <f>IF(ISBLANK(G2prices!B71),"",G2prices!B71)</f>
        <v>W3618</v>
      </c>
      <c r="C71" s="25" t="str">
        <f>G2prices!C71</f>
        <v>Wall Cabinet -2D</v>
      </c>
      <c r="D71" s="205">
        <f>IF(B71="","",INDEX(G2prices!D71:R71,1,GroupG2index))</f>
        <v>0</v>
      </c>
      <c r="E71" s="206" t="str">
        <f t="shared" si="0"/>
        <v>N/A</v>
      </c>
      <c r="F71" s="220"/>
    </row>
    <row r="72" spans="1:6" ht="15" customHeight="1" thickBot="1" x14ac:dyDescent="0.3">
      <c r="A72" s="171"/>
      <c r="B72" s="204" t="str">
        <f>IF(ISBLANK(G2prices!B72),"",G2prices!B72)</f>
        <v>W361824</v>
      </c>
      <c r="C72" s="25" t="str">
        <f>G2prices!C72</f>
        <v>Wall Refrigerator Cabinet - 24"D-2D</v>
      </c>
      <c r="D72" s="205">
        <f>IF(B72="","",INDEX(G2prices!D72:R72,1,GroupG2index))</f>
        <v>0</v>
      </c>
      <c r="E72" s="206" t="str">
        <f t="shared" si="0"/>
        <v>N/A</v>
      </c>
      <c r="F72" s="220"/>
    </row>
    <row r="73" spans="1:6" ht="15" customHeight="1" thickBot="1" x14ac:dyDescent="0.3">
      <c r="A73" s="171"/>
      <c r="B73" s="204" t="str">
        <f>IF(ISBLANK(G2prices!B73),"",G2prices!B73)</f>
        <v/>
      </c>
      <c r="C73" s="25" t="str">
        <f>G2prices!C73</f>
        <v>Wall Cabinet- 24" H</v>
      </c>
      <c r="D73" s="205" t="str">
        <f>IF(B73="","",INDEX(G2prices!D73:R73,1,GroupG2index))</f>
        <v/>
      </c>
      <c r="E73" s="206" t="str">
        <f t="shared" si="0"/>
        <v/>
      </c>
      <c r="F73" s="220"/>
    </row>
    <row r="74" spans="1:6" ht="15" customHeight="1" thickBot="1" x14ac:dyDescent="0.3">
      <c r="A74" s="171"/>
      <c r="B74" s="204" t="str">
        <f>IF(ISBLANK(G2prices!B74),"",G2prices!B74)</f>
        <v>W3024</v>
      </c>
      <c r="C74" s="25" t="str">
        <f>G2prices!C74</f>
        <v>Wall Cabinet -2D</v>
      </c>
      <c r="D74" s="205">
        <f>IF(B74="","",INDEX(G2prices!D74:R74,1,GroupG2index))</f>
        <v>0</v>
      </c>
      <c r="E74" s="206" t="str">
        <f t="shared" ref="E74:E137" si="2">IF(B74="","",IF(D74=0,NotAvailable,D74*A74))</f>
        <v>N/A</v>
      </c>
      <c r="F74" s="220"/>
    </row>
    <row r="75" spans="1:6" ht="15" customHeight="1" thickBot="1" x14ac:dyDescent="0.3">
      <c r="A75" s="171"/>
      <c r="B75" s="204" t="str">
        <f>IF(ISBLANK(G2prices!B75),"",G2prices!B75)</f>
        <v>W302424</v>
      </c>
      <c r="C75" s="25" t="str">
        <f>G2prices!C75</f>
        <v>Wall Cabinet -2D</v>
      </c>
      <c r="D75" s="205">
        <f>IF(B75="","",INDEX(G2prices!D75:R75,1,GroupG2index))</f>
        <v>0</v>
      </c>
      <c r="E75" s="206" t="str">
        <f t="shared" si="2"/>
        <v>N/A</v>
      </c>
      <c r="F75" s="220"/>
    </row>
    <row r="76" spans="1:6" ht="15" customHeight="1" thickBot="1" x14ac:dyDescent="0.3">
      <c r="A76" s="171"/>
      <c r="B76" s="204" t="str">
        <f>IF(ISBLANK(G2prices!B76),"",G2prices!B76)</f>
        <v>W3324</v>
      </c>
      <c r="C76" s="25" t="str">
        <f>G2prices!C76</f>
        <v>Wall Cabinet -2D</v>
      </c>
      <c r="D76" s="205">
        <f>IF(B76="","",INDEX(G2prices!D76:R76,1,GroupG2index))</f>
        <v>0</v>
      </c>
      <c r="E76" s="206" t="str">
        <f t="shared" si="2"/>
        <v>N/A</v>
      </c>
      <c r="F76" s="220"/>
    </row>
    <row r="77" spans="1:6" ht="15" customHeight="1" thickBot="1" x14ac:dyDescent="0.3">
      <c r="A77" s="171"/>
      <c r="B77" s="204" t="str">
        <f>IF(ISBLANK(G2prices!B77),"",G2prices!B77)</f>
        <v>W332424</v>
      </c>
      <c r="C77" s="25" t="str">
        <f>G2prices!C77</f>
        <v>Wall Cabinet -2D</v>
      </c>
      <c r="D77" s="205">
        <f>IF(B77="","",INDEX(G2prices!D77:R77,1,GroupG2index))</f>
        <v>0</v>
      </c>
      <c r="E77" s="206" t="str">
        <f t="shared" si="2"/>
        <v>N/A</v>
      </c>
      <c r="F77" s="220"/>
    </row>
    <row r="78" spans="1:6" ht="15" customHeight="1" thickBot="1" x14ac:dyDescent="0.3">
      <c r="A78" s="171"/>
      <c r="B78" s="204" t="str">
        <f>IF(ISBLANK(G2prices!B78),"",G2prices!B78)</f>
        <v>W3624</v>
      </c>
      <c r="C78" s="25" t="str">
        <f>G2prices!C78</f>
        <v>Wall Cabinet -2D</v>
      </c>
      <c r="D78" s="205">
        <f>IF(B78="","",INDEX(G2prices!D78:R78,1,GroupG2index))</f>
        <v>0</v>
      </c>
      <c r="E78" s="206" t="str">
        <f t="shared" si="2"/>
        <v>N/A</v>
      </c>
      <c r="F78" s="220"/>
    </row>
    <row r="79" spans="1:6" ht="15" customHeight="1" thickBot="1" x14ac:dyDescent="0.3">
      <c r="A79" s="171"/>
      <c r="B79" s="204" t="str">
        <f>IF(ISBLANK(G2prices!B79),"",G2prices!B79)</f>
        <v>W362424</v>
      </c>
      <c r="C79" s="25" t="str">
        <f>G2prices!C79</f>
        <v>Wall Refrigerator Cabinet - 24"D-2D</v>
      </c>
      <c r="D79" s="205">
        <f>IF(B79="","",INDEX(G2prices!D79:R79,1,GroupG2index))</f>
        <v>0</v>
      </c>
      <c r="E79" s="206" t="str">
        <f t="shared" si="2"/>
        <v>N/A</v>
      </c>
      <c r="F79" s="220"/>
    </row>
    <row r="80" spans="1:6" ht="15" customHeight="1" thickBot="1" x14ac:dyDescent="0.3">
      <c r="A80" s="171"/>
      <c r="B80" s="204" t="str">
        <f>IF(ISBLANK(G2prices!B80),"",G2prices!B80)</f>
        <v>W3924</v>
      </c>
      <c r="C80" s="25" t="str">
        <f>G2prices!C80</f>
        <v>Wall Cabinet -2D</v>
      </c>
      <c r="D80" s="205">
        <f>IF(B80="","",INDEX(G2prices!D80:R80,1,GroupG2index))</f>
        <v>0</v>
      </c>
      <c r="E80" s="206" t="str">
        <f t="shared" si="2"/>
        <v>N/A</v>
      </c>
      <c r="F80" s="220"/>
    </row>
    <row r="81" spans="1:6" ht="15" customHeight="1" thickBot="1" x14ac:dyDescent="0.3">
      <c r="A81" s="171"/>
      <c r="B81" s="204" t="str">
        <f>IF(ISBLANK(G2prices!B81),"",G2prices!B81)</f>
        <v/>
      </c>
      <c r="C81" s="25" t="str">
        <f>G2prices!C81</f>
        <v>Wall Cabinet- 30" H</v>
      </c>
      <c r="D81" s="205" t="str">
        <f>IF(B81="","",INDEX(G2prices!D81:R81,1,GroupG2index))</f>
        <v/>
      </c>
      <c r="E81" s="206" t="str">
        <f t="shared" si="2"/>
        <v/>
      </c>
      <c r="F81" s="220"/>
    </row>
    <row r="82" spans="1:6" ht="15" customHeight="1" thickBot="1" x14ac:dyDescent="0.3">
      <c r="A82" s="171"/>
      <c r="B82" s="204" t="str">
        <f>IF(ISBLANK(G2prices!B82),"",G2prices!B82)</f>
        <v>W0930</v>
      </c>
      <c r="C82" s="25" t="str">
        <f>G2prices!C82</f>
        <v>Wall Cabinet - 1D-2S</v>
      </c>
      <c r="D82" s="205">
        <f>IF(B82="","",INDEX(G2prices!D82:R82,1,GroupG2index))</f>
        <v>0</v>
      </c>
      <c r="E82" s="206" t="str">
        <f t="shared" si="2"/>
        <v>N/A</v>
      </c>
      <c r="F82" s="220"/>
    </row>
    <row r="83" spans="1:6" ht="15" customHeight="1" thickBot="1" x14ac:dyDescent="0.3">
      <c r="A83" s="171"/>
      <c r="B83" s="204" t="str">
        <f>IF(ISBLANK(G2prices!B83),"",G2prices!B83)</f>
        <v>W1230</v>
      </c>
      <c r="C83" s="25" t="str">
        <f>G2prices!C83</f>
        <v>Wall Cabinet - 1D-2S</v>
      </c>
      <c r="D83" s="205">
        <f>IF(B83="","",INDEX(G2prices!D83:R83,1,GroupG2index))</f>
        <v>0</v>
      </c>
      <c r="E83" s="206" t="str">
        <f t="shared" si="2"/>
        <v>N/A</v>
      </c>
      <c r="F83" s="220"/>
    </row>
    <row r="84" spans="1:6" ht="15" customHeight="1" thickBot="1" x14ac:dyDescent="0.3">
      <c r="A84" s="171"/>
      <c r="B84" s="204" t="str">
        <f>IF(ISBLANK(G2prices!B84),"",G2prices!B84)</f>
        <v>W1530</v>
      </c>
      <c r="C84" s="25" t="str">
        <f>G2prices!C84</f>
        <v>Wall Cabinet - 1D-2S</v>
      </c>
      <c r="D84" s="205">
        <f>IF(B84="","",INDEX(G2prices!D84:R84,1,GroupG2index))</f>
        <v>0</v>
      </c>
      <c r="E84" s="206" t="str">
        <f t="shared" si="2"/>
        <v>N/A</v>
      </c>
      <c r="F84" s="220"/>
    </row>
    <row r="85" spans="1:6" ht="15" customHeight="1" thickBot="1" x14ac:dyDescent="0.3">
      <c r="A85" s="171"/>
      <c r="B85" s="204" t="str">
        <f>IF(ISBLANK(G2prices!B85),"",G2prices!B85)</f>
        <v>W1530GD</v>
      </c>
      <c r="C85" s="25" t="str">
        <f>G2prices!C85</f>
        <v>Wall Glass Door Cabinet -1D-2S</v>
      </c>
      <c r="D85" s="205">
        <f>IF(B85="","",INDEX(G2prices!D85:R85,1,GroupG2index))</f>
        <v>0</v>
      </c>
      <c r="E85" s="206" t="str">
        <f t="shared" si="2"/>
        <v>N/A</v>
      </c>
      <c r="F85" s="220"/>
    </row>
    <row r="86" spans="1:6" ht="15" customHeight="1" thickBot="1" x14ac:dyDescent="0.3">
      <c r="A86" s="171"/>
      <c r="B86" s="204" t="str">
        <f>IF(ISBLANK(G2prices!B86),"",G2prices!B86)</f>
        <v>W1830</v>
      </c>
      <c r="C86" s="25" t="str">
        <f>G2prices!C86</f>
        <v>Wall Cabinet -1D-2S</v>
      </c>
      <c r="D86" s="205">
        <f>IF(B86="","",INDEX(G2prices!D86:R86,1,GroupG2index))</f>
        <v>0</v>
      </c>
      <c r="E86" s="206" t="str">
        <f t="shared" si="2"/>
        <v>N/A</v>
      </c>
      <c r="F86" s="220"/>
    </row>
    <row r="87" spans="1:6" ht="15" customHeight="1" thickBot="1" x14ac:dyDescent="0.3">
      <c r="A87" s="171"/>
      <c r="B87" s="204" t="str">
        <f>IF(ISBLANK(G2prices!B87),"",G2prices!B87)</f>
        <v>W2130</v>
      </c>
      <c r="C87" s="25" t="str">
        <f>G2prices!C87</f>
        <v>Wall Cabinet -1D-2S</v>
      </c>
      <c r="D87" s="205">
        <f>IF(B87="","",INDEX(G2prices!D87:R87,1,GroupG2index))</f>
        <v>0</v>
      </c>
      <c r="E87" s="206" t="str">
        <f t="shared" si="2"/>
        <v>N/A</v>
      </c>
      <c r="F87" s="220"/>
    </row>
    <row r="88" spans="1:6" ht="15" customHeight="1" thickBot="1" x14ac:dyDescent="0.3">
      <c r="A88" s="171"/>
      <c r="B88" s="204" t="str">
        <f>IF(ISBLANK(G2prices!B88),"",G2prices!B88)</f>
        <v>W2430</v>
      </c>
      <c r="C88" s="25" t="str">
        <f>G2prices!C88</f>
        <v>Wall Cabinet -1D-2S</v>
      </c>
      <c r="D88" s="205">
        <f>IF(B88="","",INDEX(G2prices!D88:R88,1,GroupG2index))</f>
        <v>0</v>
      </c>
      <c r="E88" s="206" t="str">
        <f t="shared" si="2"/>
        <v>N/A</v>
      </c>
      <c r="F88" s="220"/>
    </row>
    <row r="89" spans="1:6" ht="15" customHeight="1" thickBot="1" x14ac:dyDescent="0.3">
      <c r="A89" s="171"/>
      <c r="B89" s="204" t="str">
        <f>IF(ISBLANK(G2prices!B89),"",G2prices!B89)</f>
        <v>W2430GD</v>
      </c>
      <c r="C89" s="25" t="str">
        <f>G2prices!C89</f>
        <v>Wall Glass Door Cabinet-2D-2S</v>
      </c>
      <c r="D89" s="205">
        <f>IF(B89="","",INDEX(G2prices!D89:R89,1,GroupG2index))</f>
        <v>0</v>
      </c>
      <c r="E89" s="206" t="str">
        <f t="shared" si="2"/>
        <v>N/A</v>
      </c>
      <c r="F89" s="220"/>
    </row>
    <row r="90" spans="1:6" ht="15" customHeight="1" thickBot="1" x14ac:dyDescent="0.3">
      <c r="A90" s="171"/>
      <c r="B90" s="204" t="str">
        <f>IF(ISBLANK(G2prices!B90),"",G2prices!B90)</f>
        <v>W2730</v>
      </c>
      <c r="C90" s="25" t="str">
        <f>G2prices!C90</f>
        <v>Wall Cabinet -2D-2S</v>
      </c>
      <c r="D90" s="205">
        <f>IF(B90="","",INDEX(G2prices!D90:R90,1,GroupG2index))</f>
        <v>0</v>
      </c>
      <c r="E90" s="206" t="str">
        <f t="shared" si="2"/>
        <v>N/A</v>
      </c>
      <c r="F90" s="220"/>
    </row>
    <row r="91" spans="1:6" ht="15" customHeight="1" thickBot="1" x14ac:dyDescent="0.3">
      <c r="A91" s="171"/>
      <c r="B91" s="204" t="str">
        <f>IF(ISBLANK(G2prices!B91),"",G2prices!B91)</f>
        <v>W3030</v>
      </c>
      <c r="C91" s="25" t="str">
        <f>G2prices!C91</f>
        <v>Wall Cabinet - 30"W X 30"H X 12"D-2D-2S</v>
      </c>
      <c r="D91" s="205">
        <f>IF(B91="","",INDEX(G2prices!D91:R91,1,GroupG2index))</f>
        <v>0</v>
      </c>
      <c r="E91" s="206" t="str">
        <f t="shared" si="2"/>
        <v>N/A</v>
      </c>
      <c r="F91" s="220"/>
    </row>
    <row r="92" spans="1:6" ht="15" customHeight="1" thickBot="1" x14ac:dyDescent="0.3">
      <c r="A92" s="171"/>
      <c r="B92" s="204" t="str">
        <f>IF(ISBLANK(G2prices!B92),"",G2prices!B92)</f>
        <v>W3030GD</v>
      </c>
      <c r="C92" s="25" t="str">
        <f>G2prices!C92</f>
        <v>Wall Glass Door Cabinet-2D-2S</v>
      </c>
      <c r="D92" s="205">
        <f>IF(B92="","",INDEX(G2prices!D92:R92,1,GroupG2index))</f>
        <v>0</v>
      </c>
      <c r="E92" s="206" t="str">
        <f t="shared" si="2"/>
        <v>N/A</v>
      </c>
      <c r="F92" s="220"/>
    </row>
    <row r="93" spans="1:6" ht="15" customHeight="1" thickBot="1" x14ac:dyDescent="0.3">
      <c r="A93" s="171"/>
      <c r="B93" s="204" t="str">
        <f>IF(ISBLANK(G2prices!B93),"",G2prices!B93)</f>
        <v>W3330</v>
      </c>
      <c r="C93" s="25" t="str">
        <f>G2prices!C93</f>
        <v>Wall Cabinet-2D-2S</v>
      </c>
      <c r="D93" s="205">
        <f>IF(B93="","",INDEX(G2prices!D93:R93,1,GroupG2index))</f>
        <v>0</v>
      </c>
      <c r="E93" s="206" t="str">
        <f t="shared" si="2"/>
        <v>N/A</v>
      </c>
      <c r="F93" s="220"/>
    </row>
    <row r="94" spans="1:6" ht="15" customHeight="1" thickBot="1" x14ac:dyDescent="0.3">
      <c r="A94" s="171"/>
      <c r="B94" s="204" t="str">
        <f>IF(ISBLANK(G2prices!B94),"",G2prices!B94)</f>
        <v>W3630</v>
      </c>
      <c r="C94" s="25" t="str">
        <f>G2prices!C94</f>
        <v>Wall Cabinet-2D-2S</v>
      </c>
      <c r="D94" s="205">
        <f>IF(B94="","",INDEX(G2prices!D94:R94,1,GroupG2index))</f>
        <v>0</v>
      </c>
      <c r="E94" s="206" t="str">
        <f t="shared" si="2"/>
        <v>N/A</v>
      </c>
      <c r="F94" s="220"/>
    </row>
    <row r="95" spans="1:6" ht="15" customHeight="1" thickBot="1" x14ac:dyDescent="0.3">
      <c r="A95" s="171"/>
      <c r="B95" s="204" t="str">
        <f>IF(ISBLANK(G2prices!B95),"",G2prices!B95)</f>
        <v>W3930</v>
      </c>
      <c r="C95" s="25" t="str">
        <f>G2prices!C95</f>
        <v>Wall Cabinet-2D-2S</v>
      </c>
      <c r="D95" s="205">
        <f>IF(B95="","",INDEX(G2prices!D95:R95,1,GroupG2index))</f>
        <v>0</v>
      </c>
      <c r="E95" s="206" t="str">
        <f t="shared" si="2"/>
        <v>N/A</v>
      </c>
      <c r="F95" s="220"/>
    </row>
    <row r="96" spans="1:6" ht="15" customHeight="1" thickBot="1" x14ac:dyDescent="0.3">
      <c r="A96" s="171"/>
      <c r="B96" s="204" t="str">
        <f>IF(ISBLANK(G2prices!B96),"",G2prices!B96)</f>
        <v>W4230</v>
      </c>
      <c r="C96" s="25" t="str">
        <f>G2prices!C96</f>
        <v>Wall Cabinet-2D-2S</v>
      </c>
      <c r="D96" s="205">
        <f>IF(B96="","",INDEX(G2prices!D96:R96,1,GroupG2index))</f>
        <v>0</v>
      </c>
      <c r="E96" s="206" t="str">
        <f t="shared" si="2"/>
        <v>N/A</v>
      </c>
      <c r="F96" s="220"/>
    </row>
    <row r="97" spans="1:6" ht="15" customHeight="1" thickBot="1" x14ac:dyDescent="0.3">
      <c r="A97" s="171"/>
      <c r="B97" s="204" t="str">
        <f>IF(ISBLANK(G2prices!B97),"",G2prices!B97)</f>
        <v>W4830</v>
      </c>
      <c r="C97" s="25" t="str">
        <f>G2prices!C97</f>
        <v>Wall Cabinet-2D-2S</v>
      </c>
      <c r="D97" s="205">
        <f>IF(B97="","",INDEX(G2prices!D97:R97,1,GroupG2index))</f>
        <v>0</v>
      </c>
      <c r="E97" s="206" t="str">
        <f t="shared" si="2"/>
        <v>N/A</v>
      </c>
      <c r="F97" s="220"/>
    </row>
    <row r="98" spans="1:6" ht="15" customHeight="1" thickBot="1" x14ac:dyDescent="0.3">
      <c r="A98" s="171"/>
      <c r="B98" s="204" t="str">
        <f>IF(ISBLANK(G2prices!B98),"",G2prices!B98)</f>
        <v/>
      </c>
      <c r="C98" s="25" t="str">
        <f>G2prices!C98</f>
        <v>Wall Cabinet- 36" H</v>
      </c>
      <c r="D98" s="205" t="str">
        <f>IF(B98="","",INDEX(G2prices!D98:R98,1,GroupG2index))</f>
        <v/>
      </c>
      <c r="E98" s="206" t="str">
        <f t="shared" si="2"/>
        <v/>
      </c>
      <c r="F98" s="220"/>
    </row>
    <row r="99" spans="1:6" ht="15" customHeight="1" thickBot="1" x14ac:dyDescent="0.3">
      <c r="A99" s="171"/>
      <c r="B99" s="204" t="str">
        <f>IF(ISBLANK(G2prices!B99),"",G2prices!B99)</f>
        <v>W0936</v>
      </c>
      <c r="C99" s="25" t="str">
        <f>G2prices!C99</f>
        <v>Wall Cabinet -1D-2S</v>
      </c>
      <c r="D99" s="205">
        <f>IF(B99="","",INDEX(G2prices!D99:R99,1,GroupG2index))</f>
        <v>0</v>
      </c>
      <c r="E99" s="206" t="str">
        <f t="shared" si="2"/>
        <v>N/A</v>
      </c>
      <c r="F99" s="220"/>
    </row>
    <row r="100" spans="1:6" ht="15" customHeight="1" thickBot="1" x14ac:dyDescent="0.3">
      <c r="A100" s="171"/>
      <c r="B100" s="204" t="str">
        <f>IF(ISBLANK(G2prices!B100),"",G2prices!B100)</f>
        <v>W1236</v>
      </c>
      <c r="C100" s="25" t="str">
        <f>G2prices!C100</f>
        <v>Wall Cabinet -1D-2S</v>
      </c>
      <c r="D100" s="205">
        <f>IF(B100="","",INDEX(G2prices!D100:R100,1,GroupG2index))</f>
        <v>0</v>
      </c>
      <c r="E100" s="206" t="str">
        <f t="shared" si="2"/>
        <v>N/A</v>
      </c>
      <c r="F100" s="220"/>
    </row>
    <row r="101" spans="1:6" ht="15" customHeight="1" thickBot="1" x14ac:dyDescent="0.3">
      <c r="A101" s="171"/>
      <c r="B101" s="204" t="str">
        <f>IF(ISBLANK(G2prices!B101),"",G2prices!B101)</f>
        <v>W1536</v>
      </c>
      <c r="C101" s="25" t="str">
        <f>G2prices!C101</f>
        <v>Wall Cabinet -1D-2S</v>
      </c>
      <c r="D101" s="205">
        <f>IF(B101="","",INDEX(G2prices!D101:R101,1,GroupG2index))</f>
        <v>0</v>
      </c>
      <c r="E101" s="206" t="str">
        <f t="shared" si="2"/>
        <v>N/A</v>
      </c>
      <c r="F101" s="220"/>
    </row>
    <row r="102" spans="1:6" ht="15" customHeight="1" thickBot="1" x14ac:dyDescent="0.3">
      <c r="A102" s="171"/>
      <c r="B102" s="204" t="str">
        <f>IF(ISBLANK(G2prices!B102),"",G2prices!B102)</f>
        <v>W1536GD</v>
      </c>
      <c r="C102" s="25" t="str">
        <f>G2prices!C102</f>
        <v>Wall Glass Door Cabinet -1D-2S</v>
      </c>
      <c r="D102" s="205">
        <f>IF(B102="","",INDEX(G2prices!D102:R102,1,GroupG2index))</f>
        <v>0</v>
      </c>
      <c r="E102" s="206" t="str">
        <f t="shared" si="2"/>
        <v>N/A</v>
      </c>
      <c r="F102" s="220"/>
    </row>
    <row r="103" spans="1:6" ht="15" customHeight="1" thickBot="1" x14ac:dyDescent="0.3">
      <c r="A103" s="171"/>
      <c r="B103" s="204" t="str">
        <f>IF(ISBLANK(G2prices!B103),"",G2prices!B103)</f>
        <v>W1836</v>
      </c>
      <c r="C103" s="25" t="str">
        <f>G2prices!C103</f>
        <v>Wall Cabinet - 1D-2S</v>
      </c>
      <c r="D103" s="205">
        <f>IF(B103="","",INDEX(G2prices!D103:R103,1,GroupG2index))</f>
        <v>0</v>
      </c>
      <c r="E103" s="206" t="str">
        <f t="shared" si="2"/>
        <v>N/A</v>
      </c>
      <c r="F103" s="220"/>
    </row>
    <row r="104" spans="1:6" ht="15" customHeight="1" thickBot="1" x14ac:dyDescent="0.3">
      <c r="A104" s="171"/>
      <c r="B104" s="204" t="str">
        <f>IF(ISBLANK(G2prices!B104),"",G2prices!B104)</f>
        <v>W2136</v>
      </c>
      <c r="C104" s="25" t="str">
        <f>G2prices!C104</f>
        <v>Wall Cabinet - 1D-2S</v>
      </c>
      <c r="D104" s="205">
        <f>IF(B104="","",INDEX(G2prices!D104:R104,1,GroupG2index))</f>
        <v>0</v>
      </c>
      <c r="E104" s="206" t="str">
        <f t="shared" si="2"/>
        <v>N/A</v>
      </c>
      <c r="F104" s="220"/>
    </row>
    <row r="105" spans="1:6" ht="15" customHeight="1" thickBot="1" x14ac:dyDescent="0.3">
      <c r="A105" s="171"/>
      <c r="B105" s="204" t="str">
        <f>IF(ISBLANK(G2prices!B105),"",G2prices!B105)</f>
        <v>W2436</v>
      </c>
      <c r="C105" s="25" t="str">
        <f>G2prices!C105</f>
        <v>Wall Cabinet -2D-2S</v>
      </c>
      <c r="D105" s="205">
        <f>IF(B105="","",INDEX(G2prices!D105:R105,1,GroupG2index))</f>
        <v>0</v>
      </c>
      <c r="E105" s="206" t="str">
        <f t="shared" si="2"/>
        <v>N/A</v>
      </c>
      <c r="F105" s="220"/>
    </row>
    <row r="106" spans="1:6" ht="15" customHeight="1" thickBot="1" x14ac:dyDescent="0.3">
      <c r="A106" s="171"/>
      <c r="B106" s="204" t="str">
        <f>IF(ISBLANK(G2prices!B106),"",G2prices!B106)</f>
        <v>W2436GD</v>
      </c>
      <c r="C106" s="25" t="str">
        <f>G2prices!C106</f>
        <v>Wall Glass Door Cabinet-2D-2S</v>
      </c>
      <c r="D106" s="205">
        <f>IF(B106="","",INDEX(G2prices!D106:R106,1,GroupG2index))</f>
        <v>0</v>
      </c>
      <c r="E106" s="206" t="str">
        <f t="shared" si="2"/>
        <v>N/A</v>
      </c>
      <c r="F106" s="220"/>
    </row>
    <row r="107" spans="1:6" ht="15" customHeight="1" thickBot="1" x14ac:dyDescent="0.3">
      <c r="A107" s="171"/>
      <c r="B107" s="204" t="str">
        <f>IF(ISBLANK(G2prices!B107),"",G2prices!B107)</f>
        <v>W2736</v>
      </c>
      <c r="C107" s="25" t="str">
        <f>G2prices!C107</f>
        <v>Wall Cabinet -2D-2S</v>
      </c>
      <c r="D107" s="205">
        <f>IF(B107="","",INDEX(G2prices!D107:R107,1,GroupG2index))</f>
        <v>0</v>
      </c>
      <c r="E107" s="206" t="str">
        <f t="shared" si="2"/>
        <v>N/A</v>
      </c>
      <c r="F107" s="220"/>
    </row>
    <row r="108" spans="1:6" ht="15" customHeight="1" thickBot="1" x14ac:dyDescent="0.3">
      <c r="A108" s="171"/>
      <c r="B108" s="204" t="str">
        <f>IF(ISBLANK(G2prices!B108),"",G2prices!B108)</f>
        <v>W3036</v>
      </c>
      <c r="C108" s="25" t="str">
        <f>G2prices!C108</f>
        <v>Wall Cabinet -2D-2S</v>
      </c>
      <c r="D108" s="205">
        <f>IF(B108="","",INDEX(G2prices!D108:R108,1,GroupG2index))</f>
        <v>0</v>
      </c>
      <c r="E108" s="206" t="str">
        <f t="shared" si="2"/>
        <v>N/A</v>
      </c>
      <c r="F108" s="220"/>
    </row>
    <row r="109" spans="1:6" ht="15" customHeight="1" thickBot="1" x14ac:dyDescent="0.3">
      <c r="A109" s="171"/>
      <c r="B109" s="204" t="str">
        <f>IF(ISBLANK(G2prices!B109),"",G2prices!B109)</f>
        <v>W3036GD</v>
      </c>
      <c r="C109" s="25" t="str">
        <f>G2prices!C109</f>
        <v>Wall Glass Door Cabinet - 2D-2S</v>
      </c>
      <c r="D109" s="205">
        <f>IF(B109="","",INDEX(G2prices!D109:R109,1,GroupG2index))</f>
        <v>0</v>
      </c>
      <c r="E109" s="206" t="str">
        <f t="shared" si="2"/>
        <v>N/A</v>
      </c>
      <c r="F109" s="220"/>
    </row>
    <row r="110" spans="1:6" ht="15" customHeight="1" thickBot="1" x14ac:dyDescent="0.3">
      <c r="A110" s="171"/>
      <c r="B110" s="204" t="str">
        <f>IF(ISBLANK(G2prices!B110),"",G2prices!B110)</f>
        <v>W3336</v>
      </c>
      <c r="C110" s="25" t="str">
        <f>G2prices!C110</f>
        <v>Wall Cabinet -2D-2S</v>
      </c>
      <c r="D110" s="205">
        <f>IF(B110="","",INDEX(G2prices!D110:R110,1,GroupG2index))</f>
        <v>0</v>
      </c>
      <c r="E110" s="206" t="str">
        <f t="shared" si="2"/>
        <v>N/A</v>
      </c>
      <c r="F110" s="220"/>
    </row>
    <row r="111" spans="1:6" ht="15" customHeight="1" thickBot="1" x14ac:dyDescent="0.3">
      <c r="A111" s="171"/>
      <c r="B111" s="204" t="str">
        <f>IF(ISBLANK(G2prices!B111),"",G2prices!B111)</f>
        <v>W3636</v>
      </c>
      <c r="C111" s="25" t="str">
        <f>G2prices!C111</f>
        <v>Wall Cabinet -2D-2S</v>
      </c>
      <c r="D111" s="205">
        <f>IF(B111="","",INDEX(G2prices!D111:R111,1,GroupG2index))</f>
        <v>0</v>
      </c>
      <c r="E111" s="206" t="str">
        <f t="shared" si="2"/>
        <v>N/A</v>
      </c>
      <c r="F111" s="220"/>
    </row>
    <row r="112" spans="1:6" ht="15" customHeight="1" thickBot="1" x14ac:dyDescent="0.3">
      <c r="A112" s="171"/>
      <c r="B112" s="204" t="str">
        <f>IF(ISBLANK(G2prices!B112),"",G2prices!B112)</f>
        <v>W3936</v>
      </c>
      <c r="C112" s="25" t="str">
        <f>G2prices!C112</f>
        <v>Wall Cabinet -2D-2S</v>
      </c>
      <c r="D112" s="205">
        <f>IF(B112="","",INDEX(G2prices!D112:R112,1,GroupG2index))</f>
        <v>0</v>
      </c>
      <c r="E112" s="206" t="str">
        <f t="shared" si="2"/>
        <v>N/A</v>
      </c>
      <c r="F112" s="220"/>
    </row>
    <row r="113" spans="1:6" ht="15" customHeight="1" thickBot="1" x14ac:dyDescent="0.3">
      <c r="A113" s="171"/>
      <c r="B113" s="204" t="str">
        <f>IF(ISBLANK(G2prices!B113),"",G2prices!B113)</f>
        <v>W4236</v>
      </c>
      <c r="C113" s="25" t="str">
        <f>G2prices!C113</f>
        <v>Wall Cabinet -2D-2S</v>
      </c>
      <c r="D113" s="205">
        <f>IF(B113="","",INDEX(G2prices!D113:R113,1,GroupG2index))</f>
        <v>0</v>
      </c>
      <c r="E113" s="206" t="str">
        <f t="shared" si="2"/>
        <v>N/A</v>
      </c>
      <c r="F113" s="220"/>
    </row>
    <row r="114" spans="1:6" ht="15" customHeight="1" thickBot="1" x14ac:dyDescent="0.3">
      <c r="A114" s="171"/>
      <c r="B114" s="204" t="str">
        <f>IF(ISBLANK(G2prices!B114),"",G2prices!B114)</f>
        <v>W4836</v>
      </c>
      <c r="C114" s="25" t="str">
        <f>G2prices!C114</f>
        <v>Wall Cabinet -2D-2S</v>
      </c>
      <c r="D114" s="205">
        <f>IF(B114="","",INDEX(G2prices!D114:R114,1,GroupG2index))</f>
        <v>0</v>
      </c>
      <c r="E114" s="206" t="str">
        <f t="shared" si="2"/>
        <v>N/A</v>
      </c>
      <c r="F114" s="220"/>
    </row>
    <row r="115" spans="1:6" ht="15" customHeight="1" thickBot="1" x14ac:dyDescent="0.3">
      <c r="A115" s="171"/>
      <c r="B115" s="204" t="str">
        <f>IF(ISBLANK(G2prices!B115),"",G2prices!B115)</f>
        <v/>
      </c>
      <c r="C115" s="25" t="str">
        <f>G2prices!C115</f>
        <v>Wall Cabinet- 42" H</v>
      </c>
      <c r="D115" s="205" t="str">
        <f>IF(B115="","",INDEX(G2prices!D115:R115,1,GroupG2index))</f>
        <v/>
      </c>
      <c r="E115" s="206" t="str">
        <f t="shared" si="2"/>
        <v/>
      </c>
      <c r="F115" s="220"/>
    </row>
    <row r="116" spans="1:6" ht="15" customHeight="1" thickBot="1" x14ac:dyDescent="0.3">
      <c r="A116" s="171"/>
      <c r="B116" s="204" t="str">
        <f>IF(ISBLANK(G2prices!B116),"",G2prices!B116)</f>
        <v>W0942</v>
      </c>
      <c r="C116" s="25" t="str">
        <f>G2prices!C116</f>
        <v>Wall Cabinet - 1D-3S</v>
      </c>
      <c r="D116" s="205">
        <f>IF(B116="","",INDEX(G2prices!D116:R116,1,GroupG2index))</f>
        <v>0</v>
      </c>
      <c r="E116" s="206" t="str">
        <f t="shared" si="2"/>
        <v>N/A</v>
      </c>
      <c r="F116" s="220"/>
    </row>
    <row r="117" spans="1:6" ht="15" customHeight="1" thickBot="1" x14ac:dyDescent="0.3">
      <c r="A117" s="171"/>
      <c r="B117" s="204" t="str">
        <f>IF(ISBLANK(G2prices!B117),"",G2prices!B117)</f>
        <v>W1242</v>
      </c>
      <c r="C117" s="25" t="str">
        <f>G2prices!C117</f>
        <v>Wall Cabinet - 1D-3S</v>
      </c>
      <c r="D117" s="205">
        <f>IF(B117="","",INDEX(G2prices!D117:R117,1,GroupG2index))</f>
        <v>0</v>
      </c>
      <c r="E117" s="206" t="str">
        <f t="shared" si="2"/>
        <v>N/A</v>
      </c>
      <c r="F117" s="220"/>
    </row>
    <row r="118" spans="1:6" ht="15" customHeight="1" thickBot="1" x14ac:dyDescent="0.3">
      <c r="A118" s="171"/>
      <c r="B118" s="204" t="str">
        <f>IF(ISBLANK(G2prices!B118),"",G2prices!B118)</f>
        <v>W1542</v>
      </c>
      <c r="C118" s="25" t="str">
        <f>G2prices!C118</f>
        <v>Wall Cabinet - 1D-3S</v>
      </c>
      <c r="D118" s="205">
        <f>IF(B118="","",INDEX(G2prices!D118:R118,1,GroupG2index))</f>
        <v>0</v>
      </c>
      <c r="E118" s="206" t="str">
        <f t="shared" si="2"/>
        <v>N/A</v>
      </c>
      <c r="F118" s="220"/>
    </row>
    <row r="119" spans="1:6" ht="15" customHeight="1" thickBot="1" x14ac:dyDescent="0.3">
      <c r="A119" s="171"/>
      <c r="B119" s="204" t="str">
        <f>IF(ISBLANK(G2prices!B119),"",G2prices!B119)</f>
        <v>W1542GD</v>
      </c>
      <c r="C119" s="25" t="str">
        <f>G2prices!C119</f>
        <v>Wall Glass Door Cabinet - 1D-3S</v>
      </c>
      <c r="D119" s="205">
        <f>IF(B119="","",INDEX(G2prices!D119:R119,1,GroupG2index))</f>
        <v>0</v>
      </c>
      <c r="E119" s="206" t="str">
        <f t="shared" si="2"/>
        <v>N/A</v>
      </c>
      <c r="F119" s="220"/>
    </row>
    <row r="120" spans="1:6" ht="15" customHeight="1" thickBot="1" x14ac:dyDescent="0.3">
      <c r="A120" s="171"/>
      <c r="B120" s="204" t="str">
        <f>IF(ISBLANK(G2prices!B120),"",G2prices!B120)</f>
        <v>W1842</v>
      </c>
      <c r="C120" s="25" t="str">
        <f>G2prices!C120</f>
        <v>Wall Cabinet - 1D-3S</v>
      </c>
      <c r="D120" s="205">
        <f>IF(B120="","",INDEX(G2prices!D120:R120,1,GroupG2index))</f>
        <v>0</v>
      </c>
      <c r="E120" s="206" t="str">
        <f t="shared" si="2"/>
        <v>N/A</v>
      </c>
      <c r="F120" s="220"/>
    </row>
    <row r="121" spans="1:6" ht="15" customHeight="1" thickBot="1" x14ac:dyDescent="0.3">
      <c r="A121" s="171"/>
      <c r="B121" s="204" t="str">
        <f>IF(ISBLANK(G2prices!B121),"",G2prices!B121)</f>
        <v>W2142</v>
      </c>
      <c r="C121" s="25" t="str">
        <f>G2prices!C121</f>
        <v>Wall Cabinet - 1D-3S</v>
      </c>
      <c r="D121" s="205">
        <f>IF(B121="","",INDEX(G2prices!D121:R121,1,GroupG2index))</f>
        <v>0</v>
      </c>
      <c r="E121" s="206" t="str">
        <f t="shared" si="2"/>
        <v>N/A</v>
      </c>
      <c r="F121" s="220"/>
    </row>
    <row r="122" spans="1:6" ht="15" customHeight="1" thickBot="1" x14ac:dyDescent="0.3">
      <c r="A122" s="171"/>
      <c r="B122" s="204" t="str">
        <f>IF(ISBLANK(G2prices!B122),"",G2prices!B122)</f>
        <v>W2442</v>
      </c>
      <c r="C122" s="25" t="str">
        <f>G2prices!C122</f>
        <v>Wall Cabinet - 2D-3S</v>
      </c>
      <c r="D122" s="205">
        <f>IF(B122="","",INDEX(G2prices!D122:R122,1,GroupG2index))</f>
        <v>0</v>
      </c>
      <c r="E122" s="206" t="str">
        <f t="shared" si="2"/>
        <v>N/A</v>
      </c>
      <c r="F122" s="220"/>
    </row>
    <row r="123" spans="1:6" ht="15" customHeight="1" thickBot="1" x14ac:dyDescent="0.3">
      <c r="A123" s="171"/>
      <c r="B123" s="204" t="str">
        <f>IF(ISBLANK(G2prices!B123),"",G2prices!B123)</f>
        <v>W2442GD</v>
      </c>
      <c r="C123" s="25" t="str">
        <f>G2prices!C123</f>
        <v>Wall Glass Door Cabinet - 2D-3S</v>
      </c>
      <c r="D123" s="205">
        <f>IF(B123="","",INDEX(G2prices!D123:R123,1,GroupG2index))</f>
        <v>0</v>
      </c>
      <c r="E123" s="206" t="str">
        <f t="shared" si="2"/>
        <v>N/A</v>
      </c>
      <c r="F123" s="220"/>
    </row>
    <row r="124" spans="1:6" ht="15" customHeight="1" thickBot="1" x14ac:dyDescent="0.3">
      <c r="A124" s="171"/>
      <c r="B124" s="204" t="str">
        <f>IF(ISBLANK(G2prices!B124),"",G2prices!B124)</f>
        <v>W2742</v>
      </c>
      <c r="C124" s="25" t="str">
        <f>G2prices!C124</f>
        <v>Wall Cabinet - 2D-3S</v>
      </c>
      <c r="D124" s="205">
        <f>IF(B124="","",INDEX(G2prices!D124:R124,1,GroupG2index))</f>
        <v>0</v>
      </c>
      <c r="E124" s="206" t="str">
        <f t="shared" si="2"/>
        <v>N/A</v>
      </c>
      <c r="F124" s="220"/>
    </row>
    <row r="125" spans="1:6" ht="15" customHeight="1" thickBot="1" x14ac:dyDescent="0.3">
      <c r="A125" s="171"/>
      <c r="B125" s="204" t="str">
        <f>IF(ISBLANK(G2prices!B125),"",G2prices!B125)</f>
        <v>W3042</v>
      </c>
      <c r="C125" s="25" t="str">
        <f>G2prices!C125</f>
        <v>Wall Cabinet - 2D-3S</v>
      </c>
      <c r="D125" s="205">
        <f>IF(B125="","",INDEX(G2prices!D125:R125,1,GroupG2index))</f>
        <v>0</v>
      </c>
      <c r="E125" s="206" t="str">
        <f t="shared" si="2"/>
        <v>N/A</v>
      </c>
      <c r="F125" s="220"/>
    </row>
    <row r="126" spans="1:6" ht="15" customHeight="1" thickBot="1" x14ac:dyDescent="0.3">
      <c r="A126" s="171"/>
      <c r="B126" s="204" t="str">
        <f>IF(ISBLANK(G2prices!B126),"",G2prices!B126)</f>
        <v>W3042GD</v>
      </c>
      <c r="C126" s="25" t="str">
        <f>G2prices!C126</f>
        <v>Wall Glass Door Cabinet - 2D-3S</v>
      </c>
      <c r="D126" s="205">
        <f>IF(B126="","",INDEX(G2prices!D126:R126,1,GroupG2index))</f>
        <v>0</v>
      </c>
      <c r="E126" s="206" t="str">
        <f t="shared" si="2"/>
        <v>N/A</v>
      </c>
      <c r="F126" s="220"/>
    </row>
    <row r="127" spans="1:6" ht="15" customHeight="1" thickBot="1" x14ac:dyDescent="0.3">
      <c r="A127" s="171"/>
      <c r="B127" s="204" t="str">
        <f>IF(ISBLANK(G2prices!B127),"",G2prices!B127)</f>
        <v>W3342</v>
      </c>
      <c r="C127" s="25" t="str">
        <f>G2prices!C127</f>
        <v>Wall Cabinet - 2D-3S</v>
      </c>
      <c r="D127" s="205">
        <f>IF(B127="","",INDEX(G2prices!D127:R127,1,GroupG2index))</f>
        <v>0</v>
      </c>
      <c r="E127" s="206" t="str">
        <f t="shared" si="2"/>
        <v>N/A</v>
      </c>
      <c r="F127" s="220"/>
    </row>
    <row r="128" spans="1:6" ht="15" customHeight="1" thickBot="1" x14ac:dyDescent="0.3">
      <c r="A128" s="171"/>
      <c r="B128" s="204" t="str">
        <f>IF(ISBLANK(G2prices!B128),"",G2prices!B128)</f>
        <v>W3642</v>
      </c>
      <c r="C128" s="25" t="str">
        <f>G2prices!C128</f>
        <v>Wall Cabinet - 2D-3S</v>
      </c>
      <c r="D128" s="205">
        <f>IF(B128="","",INDEX(G2prices!D128:R128,1,GroupG2index))</f>
        <v>0</v>
      </c>
      <c r="E128" s="206" t="str">
        <f t="shared" si="2"/>
        <v>N/A</v>
      </c>
      <c r="F128" s="220"/>
    </row>
    <row r="129" spans="1:6" ht="15" customHeight="1" thickBot="1" x14ac:dyDescent="0.3">
      <c r="A129" s="171"/>
      <c r="B129" s="204" t="str">
        <f>IF(ISBLANK(G2prices!B129),"",G2prices!B129)</f>
        <v>W3942</v>
      </c>
      <c r="C129" s="25" t="str">
        <f>G2prices!C129</f>
        <v>Wall Cabinet - 2D-3S</v>
      </c>
      <c r="D129" s="205">
        <f>IF(B129="","",INDEX(G2prices!D129:R129,1,GroupG2index))</f>
        <v>0</v>
      </c>
      <c r="E129" s="206" t="str">
        <f t="shared" si="2"/>
        <v>N/A</v>
      </c>
      <c r="F129" s="220"/>
    </row>
    <row r="130" spans="1:6" ht="15" customHeight="1" thickBot="1" x14ac:dyDescent="0.3">
      <c r="A130" s="171"/>
      <c r="B130" s="204" t="str">
        <f>IF(ISBLANK(G2prices!B130),"",G2prices!B130)</f>
        <v>W4242</v>
      </c>
      <c r="C130" s="25" t="str">
        <f>G2prices!C130</f>
        <v>Wall Cabinet - 2D-3S</v>
      </c>
      <c r="D130" s="205">
        <f>IF(B130="","",INDEX(G2prices!D130:R130,1,GroupG2index))</f>
        <v>0</v>
      </c>
      <c r="E130" s="206" t="str">
        <f t="shared" si="2"/>
        <v>N/A</v>
      </c>
      <c r="F130" s="220"/>
    </row>
    <row r="131" spans="1:6" ht="15" customHeight="1" thickBot="1" x14ac:dyDescent="0.3">
      <c r="A131" s="171"/>
      <c r="B131" s="204" t="str">
        <f>IF(ISBLANK(G2prices!B131),"",G2prices!B131)</f>
        <v>W4842</v>
      </c>
      <c r="C131" s="25" t="str">
        <f>G2prices!C131</f>
        <v>Wall Cabinet - 2D-3S</v>
      </c>
      <c r="D131" s="205">
        <f>IF(B131="","",INDEX(G2prices!D131:R131,1,GroupG2index))</f>
        <v>0</v>
      </c>
      <c r="E131" s="206" t="str">
        <f t="shared" si="2"/>
        <v>N/A</v>
      </c>
      <c r="F131" s="220"/>
    </row>
    <row r="132" spans="1:6" ht="15" customHeight="1" thickBot="1" x14ac:dyDescent="0.3">
      <c r="A132" s="171"/>
      <c r="B132" s="204" t="str">
        <f>IF(ISBLANK(G2prices!B132),"",G2prices!B132)</f>
        <v/>
      </c>
      <c r="C132" s="25" t="str">
        <f>G2prices!C132</f>
        <v>Wall Corner Cabinet</v>
      </c>
      <c r="D132" s="205" t="str">
        <f>IF(B132="","",INDEX(G2prices!D132:R132,1,GroupG2index))</f>
        <v/>
      </c>
      <c r="E132" s="206" t="str">
        <f t="shared" si="2"/>
        <v/>
      </c>
      <c r="F132" s="220"/>
    </row>
    <row r="133" spans="1:6" ht="15" customHeight="1" thickBot="1" x14ac:dyDescent="0.3">
      <c r="A133" s="171"/>
      <c r="B133" s="204" t="str">
        <f>IF(ISBLANK(G2prices!B133),"",G2prices!B133)</f>
        <v>DCW2430</v>
      </c>
      <c r="C133" s="25" t="str">
        <f>G2prices!C133</f>
        <v>Wall Diagonal Corner Cabinet - 1D-2S</v>
      </c>
      <c r="D133" s="205">
        <f>IF(B133="","",INDEX(G2prices!D133:R133,1,GroupG2index))</f>
        <v>0</v>
      </c>
      <c r="E133" s="206" t="str">
        <f t="shared" si="2"/>
        <v>N/A</v>
      </c>
      <c r="F133" s="220"/>
    </row>
    <row r="134" spans="1:6" ht="15" customHeight="1" thickBot="1" x14ac:dyDescent="0.3">
      <c r="A134" s="171"/>
      <c r="B134" s="204" t="str">
        <f>IF(ISBLANK(G2prices!B134),"",G2prices!B134)</f>
        <v>DCW2430GD</v>
      </c>
      <c r="C134" s="25" t="str">
        <f>G2prices!C134</f>
        <v>Wall Diag Glass Dr Corner Cabinet- 1D-2S</v>
      </c>
      <c r="D134" s="205">
        <f>IF(B134="","",INDEX(G2prices!D134:R134,1,GroupG2index))</f>
        <v>0</v>
      </c>
      <c r="E134" s="206" t="str">
        <f t="shared" si="2"/>
        <v>N/A</v>
      </c>
      <c r="F134" s="220"/>
    </row>
    <row r="135" spans="1:6" ht="15" customHeight="1" thickBot="1" x14ac:dyDescent="0.3">
      <c r="A135" s="171"/>
      <c r="B135" s="204" t="str">
        <f>IF(ISBLANK(G2prices!B135),"",G2prices!B135)</f>
        <v>DCW2436</v>
      </c>
      <c r="C135" s="25" t="str">
        <f>G2prices!C135</f>
        <v>Wall Diagonal Corner Cabinet - 1D-2S</v>
      </c>
      <c r="D135" s="205">
        <f>IF(B135="","",INDEX(G2prices!D135:R135,1,GroupG2index))</f>
        <v>0</v>
      </c>
      <c r="E135" s="206" t="str">
        <f t="shared" si="2"/>
        <v>N/A</v>
      </c>
      <c r="F135" s="220"/>
    </row>
    <row r="136" spans="1:6" ht="15" customHeight="1" thickBot="1" x14ac:dyDescent="0.3">
      <c r="A136" s="171"/>
      <c r="B136" s="204" t="str">
        <f>IF(ISBLANK(G2prices!B136),"",G2prices!B136)</f>
        <v>DCW2436GD</v>
      </c>
      <c r="C136" s="25" t="str">
        <f>G2prices!C136</f>
        <v>Wall Diag Glass Dr Corner Cabinet - 1D-2S</v>
      </c>
      <c r="D136" s="205">
        <f>IF(B136="","",INDEX(G2prices!D136:R136,1,GroupG2index))</f>
        <v>0</v>
      </c>
      <c r="E136" s="206" t="str">
        <f t="shared" si="2"/>
        <v>N/A</v>
      </c>
      <c r="F136" s="220"/>
    </row>
    <row r="137" spans="1:6" ht="15" customHeight="1" thickBot="1" x14ac:dyDescent="0.3">
      <c r="A137" s="171"/>
      <c r="B137" s="204" t="str">
        <f>IF(ISBLANK(G2prices!B137),"",G2prices!B137)</f>
        <v>DCW2736</v>
      </c>
      <c r="C137" s="25" t="str">
        <f>G2prices!C137</f>
        <v>Wall Diagonal Corner Cabinet -1D-2S</v>
      </c>
      <c r="D137" s="205">
        <f>IF(B137="","",INDEX(G2prices!D137:R137,1,GroupG2index))</f>
        <v>0</v>
      </c>
      <c r="E137" s="206" t="str">
        <f t="shared" si="2"/>
        <v>N/A</v>
      </c>
      <c r="F137" s="220"/>
    </row>
    <row r="138" spans="1:6" ht="15" customHeight="1" thickBot="1" x14ac:dyDescent="0.3">
      <c r="A138" s="171"/>
      <c r="B138" s="204" t="str">
        <f>IF(ISBLANK(G2prices!B138),"",G2prices!B138)</f>
        <v>DCW2736GD</v>
      </c>
      <c r="C138" s="25" t="str">
        <f>G2prices!C138</f>
        <v>Wall Diag Glass Dr Corner Cabinet-1D-2S</v>
      </c>
      <c r="D138" s="205">
        <f>IF(B138="","",INDEX(G2prices!D138:R138,1,GroupG2index))</f>
        <v>0</v>
      </c>
      <c r="E138" s="206" t="str">
        <f t="shared" ref="E138:E201" si="3">IF(B138="","",IF(D138=0,NotAvailable,D138*A138))</f>
        <v>N/A</v>
      </c>
      <c r="F138" s="220"/>
    </row>
    <row r="139" spans="1:6" ht="15" customHeight="1" thickBot="1" x14ac:dyDescent="0.3">
      <c r="A139" s="171"/>
      <c r="B139" s="204" t="str">
        <f>IF(ISBLANK(G2prices!B139),"",G2prices!B139)</f>
        <v>DCW2442</v>
      </c>
      <c r="C139" s="25" t="str">
        <f>G2prices!C139</f>
        <v>Wall Diagonal Corner Cabinet - 1D-3S</v>
      </c>
      <c r="D139" s="205">
        <f>IF(B139="","",INDEX(G2prices!D139:R139,1,GroupG2index))</f>
        <v>0</v>
      </c>
      <c r="E139" s="206" t="str">
        <f t="shared" si="3"/>
        <v>N/A</v>
      </c>
      <c r="F139" s="220"/>
    </row>
    <row r="140" spans="1:6" ht="15" customHeight="1" thickBot="1" x14ac:dyDescent="0.3">
      <c r="A140" s="171"/>
      <c r="B140" s="204" t="str">
        <f>IF(ISBLANK(G2prices!B140),"",G2prices!B140)</f>
        <v>DCW2442GD</v>
      </c>
      <c r="C140" s="25" t="str">
        <f>G2prices!C140</f>
        <v>Wall Diag Glass Dr Corner Cabinet -1D-3S</v>
      </c>
      <c r="D140" s="205">
        <f>IF(B140="","",INDEX(G2prices!D140:R140,1,GroupG2index))</f>
        <v>0</v>
      </c>
      <c r="E140" s="206" t="str">
        <f t="shared" si="3"/>
        <v>N/A</v>
      </c>
      <c r="F140" s="220"/>
    </row>
    <row r="141" spans="1:6" ht="15" customHeight="1" thickBot="1" x14ac:dyDescent="0.3">
      <c r="A141" s="171"/>
      <c r="B141" s="204" t="str">
        <f>IF(ISBLANK(G2prices!B141),"",G2prices!B141)</f>
        <v>DCW2742</v>
      </c>
      <c r="C141" s="25" t="str">
        <f>G2prices!C141</f>
        <v>Wall Diagonal Corner Cabinet - 1D-3S</v>
      </c>
      <c r="D141" s="205">
        <f>IF(B141="","",INDEX(G2prices!D141:R141,1,GroupG2index))</f>
        <v>0</v>
      </c>
      <c r="E141" s="206" t="str">
        <f t="shared" si="3"/>
        <v>N/A</v>
      </c>
      <c r="F141" s="220"/>
    </row>
    <row r="142" spans="1:6" ht="15" customHeight="1" thickBot="1" x14ac:dyDescent="0.3">
      <c r="A142" s="171"/>
      <c r="B142" s="204" t="str">
        <f>IF(ISBLANK(G2prices!B142),"",G2prices!B142)</f>
        <v>DCW2742GD</v>
      </c>
      <c r="C142" s="25" t="str">
        <f>G2prices!C142</f>
        <v>Wall Diag Glass Dr Corner Cabinet-1D-3S</v>
      </c>
      <c r="D142" s="205">
        <f>IF(B142="","",INDEX(G2prices!D142:R142,1,GroupG2index))</f>
        <v>0</v>
      </c>
      <c r="E142" s="206" t="str">
        <f t="shared" si="3"/>
        <v>N/A</v>
      </c>
      <c r="F142" s="220"/>
    </row>
    <row r="143" spans="1:6" ht="15" customHeight="1" thickBot="1" x14ac:dyDescent="0.3">
      <c r="A143" s="171"/>
      <c r="B143" s="204" t="str">
        <f>IF(ISBLANK(G2prices!B143),"",G2prices!B143)</f>
        <v>WBC2730</v>
      </c>
      <c r="C143" s="25" t="str">
        <f>G2prices!C143</f>
        <v>Wall Blind Corner Cabinet - 1D-2S</v>
      </c>
      <c r="D143" s="205">
        <f>IF(B143="","",INDEX(G2prices!D143:R143,1,GroupG2index))</f>
        <v>0</v>
      </c>
      <c r="E143" s="206" t="str">
        <f t="shared" si="3"/>
        <v>N/A</v>
      </c>
      <c r="F143" s="220"/>
    </row>
    <row r="144" spans="1:6" ht="15" customHeight="1" thickBot="1" x14ac:dyDescent="0.3">
      <c r="A144" s="171"/>
      <c r="B144" s="204" t="str">
        <f>IF(ISBLANK(G2prices!B144),"",G2prices!B144)</f>
        <v>WBC2736</v>
      </c>
      <c r="C144" s="25" t="str">
        <f>G2prices!C144</f>
        <v>Wall Blind Corner Cabinet -1D-2S</v>
      </c>
      <c r="D144" s="205">
        <f>IF(B144="","",INDEX(G2prices!D144:R144,1,GroupG2index))</f>
        <v>0</v>
      </c>
      <c r="E144" s="206" t="str">
        <f t="shared" si="3"/>
        <v>N/A</v>
      </c>
      <c r="F144" s="220"/>
    </row>
    <row r="145" spans="1:6" ht="15" customHeight="1" thickBot="1" x14ac:dyDescent="0.3">
      <c r="A145" s="171"/>
      <c r="B145" s="204" t="str">
        <f>IF(ISBLANK(G2prices!B145),"",G2prices!B145)</f>
        <v>WBC2742</v>
      </c>
      <c r="C145" s="25" t="str">
        <f>G2prices!C145</f>
        <v>Wall Blind Corner Cabinet - 1D-3S</v>
      </c>
      <c r="D145" s="205">
        <f>IF(B145="","",INDEX(G2prices!D145:R145,1,GroupG2index))</f>
        <v>0</v>
      </c>
      <c r="E145" s="206" t="str">
        <f t="shared" si="3"/>
        <v>N/A</v>
      </c>
      <c r="F145" s="220"/>
    </row>
    <row r="146" spans="1:6" ht="15" customHeight="1" thickBot="1" x14ac:dyDescent="0.3">
      <c r="A146" s="171"/>
      <c r="B146" s="204" t="str">
        <f>IF(ISBLANK(G2prices!B146),"",G2prices!B146)</f>
        <v/>
      </c>
      <c r="C146" s="25" t="str">
        <f>G2prices!C146</f>
        <v>Utility Cabinets</v>
      </c>
      <c r="D146" s="205" t="str">
        <f>IF(B146="","",INDEX(G2prices!D146:R146,1,GroupG2index))</f>
        <v/>
      </c>
      <c r="E146" s="206" t="str">
        <f t="shared" si="3"/>
        <v/>
      </c>
      <c r="F146" s="220"/>
    </row>
    <row r="147" spans="1:6" ht="15" customHeight="1" thickBot="1" x14ac:dyDescent="0.3">
      <c r="A147" s="171"/>
      <c r="B147" s="204" t="str">
        <f>IF(ISBLANK(G2prices!B147),"",G2prices!B147)</f>
        <v>U188424</v>
      </c>
      <c r="C147" s="25" t="str">
        <f>G2prices!C147</f>
        <v>Wall Pantry - 2D-5S</v>
      </c>
      <c r="D147" s="205">
        <f>IF(B147="","",INDEX(G2prices!D147:R147,1,GroupG2index))</f>
        <v>0</v>
      </c>
      <c r="E147" s="206" t="str">
        <f t="shared" si="3"/>
        <v>N/A</v>
      </c>
      <c r="F147" s="220"/>
    </row>
    <row r="148" spans="1:6" ht="15" customHeight="1" thickBot="1" x14ac:dyDescent="0.3">
      <c r="A148" s="171"/>
      <c r="B148" s="204" t="str">
        <f>IF(ISBLANK(G2prices!B148),"",G2prices!B148)</f>
        <v>U248424</v>
      </c>
      <c r="C148" s="25" t="str">
        <f>G2prices!C148</f>
        <v>Wall Pantry - 4D-5S</v>
      </c>
      <c r="D148" s="205">
        <f>IF(B148="","",INDEX(G2prices!D148:R148,1,GroupG2index))</f>
        <v>0</v>
      </c>
      <c r="E148" s="206" t="str">
        <f t="shared" si="3"/>
        <v>N/A</v>
      </c>
      <c r="F148" s="220"/>
    </row>
    <row r="149" spans="1:6" ht="15" customHeight="1" thickBot="1" x14ac:dyDescent="0.3">
      <c r="A149" s="171"/>
      <c r="B149" s="204" t="str">
        <f>IF(ISBLANK(G2prices!B149),"",G2prices!B149)</f>
        <v>U189024</v>
      </c>
      <c r="C149" s="25" t="str">
        <f>G2prices!C149</f>
        <v>Wall Pantry - 2D-5S</v>
      </c>
      <c r="D149" s="205">
        <f>IF(B149="","",INDEX(G2prices!D149:R149,1,GroupG2index))</f>
        <v>0</v>
      </c>
      <c r="E149" s="206" t="str">
        <f t="shared" si="3"/>
        <v>N/A</v>
      </c>
      <c r="F149" s="220"/>
    </row>
    <row r="150" spans="1:6" ht="15" customHeight="1" thickBot="1" x14ac:dyDescent="0.3">
      <c r="A150" s="171"/>
      <c r="B150" s="204" t="str">
        <f>IF(ISBLANK(G2prices!B150),"",G2prices!B150)</f>
        <v>U249024</v>
      </c>
      <c r="C150" s="25" t="str">
        <f>G2prices!C150</f>
        <v>Wall Pantry - 4D-5S</v>
      </c>
      <c r="D150" s="205">
        <f>IF(B150="","",INDEX(G2prices!D150:R150,1,GroupG2index))</f>
        <v>0</v>
      </c>
      <c r="E150" s="206" t="str">
        <f t="shared" si="3"/>
        <v>N/A</v>
      </c>
      <c r="F150" s="220"/>
    </row>
    <row r="151" spans="1:6" ht="15" customHeight="1" thickBot="1" x14ac:dyDescent="0.3">
      <c r="A151" s="171"/>
      <c r="B151" s="204" t="str">
        <f>IF(ISBLANK(G2prices!B151),"",G2prices!B151)</f>
        <v>U309024</v>
      </c>
      <c r="C151" s="25" t="str">
        <f>G2prices!C151</f>
        <v>Wall Pantry - 4D-5S</v>
      </c>
      <c r="D151" s="205">
        <f>IF(B151="","",INDEX(G2prices!D151:R151,1,GroupG2index))</f>
        <v>0</v>
      </c>
      <c r="E151" s="206" t="str">
        <f t="shared" si="3"/>
        <v>N/A</v>
      </c>
      <c r="F151" s="220"/>
    </row>
    <row r="152" spans="1:6" ht="15" customHeight="1" thickBot="1" x14ac:dyDescent="0.3">
      <c r="A152" s="171"/>
      <c r="B152" s="204" t="str">
        <f>IF(ISBLANK(G2prices!B152),"",G2prices!B152)</f>
        <v>U189624</v>
      </c>
      <c r="C152" s="25" t="str">
        <f>G2prices!C152</f>
        <v>Wall Pantry - 2D-5S</v>
      </c>
      <c r="D152" s="205">
        <f>IF(B152="","",INDEX(G2prices!D152:R152,1,GroupG2index))</f>
        <v>0</v>
      </c>
      <c r="E152" s="206" t="str">
        <f t="shared" si="3"/>
        <v>N/A</v>
      </c>
      <c r="F152" s="220"/>
    </row>
    <row r="153" spans="1:6" ht="15" customHeight="1" thickBot="1" x14ac:dyDescent="0.3">
      <c r="A153" s="171"/>
      <c r="B153" s="204" t="str">
        <f>IF(ISBLANK(G2prices!B153),"",G2prices!B153)</f>
        <v>U249624</v>
      </c>
      <c r="C153" s="25" t="str">
        <f>G2prices!C153</f>
        <v>Wall Pantry - 4D-5S</v>
      </c>
      <c r="D153" s="205">
        <f>IF(B153="","",INDEX(G2prices!D153:R153,1,GroupG2index))</f>
        <v>0</v>
      </c>
      <c r="E153" s="206" t="str">
        <f t="shared" si="3"/>
        <v>N/A</v>
      </c>
      <c r="F153" s="220"/>
    </row>
    <row r="154" spans="1:6" ht="15" customHeight="1" thickBot="1" x14ac:dyDescent="0.3">
      <c r="A154" s="171"/>
      <c r="B154" s="204" t="str">
        <f>IF(ISBLANK(G2prices!B154),"",G2prices!B154)</f>
        <v>U309624</v>
      </c>
      <c r="C154" s="25" t="str">
        <f>G2prices!C154</f>
        <v>Wall Pantry - 4D-5S</v>
      </c>
      <c r="D154" s="205">
        <f>IF(B154="","",INDEX(G2prices!D154:R154,1,GroupG2index))</f>
        <v>0</v>
      </c>
      <c r="E154" s="206" t="str">
        <f t="shared" si="3"/>
        <v>N/A</v>
      </c>
      <c r="F154" s="220"/>
    </row>
    <row r="155" spans="1:6" ht="15" customHeight="1" thickBot="1" x14ac:dyDescent="0.3">
      <c r="A155" s="171"/>
      <c r="B155" s="204" t="str">
        <f>IF(ISBLANK(G2prices!B155),"",G2prices!B155)</f>
        <v/>
      </c>
      <c r="C155" s="25" t="str">
        <f>G2prices!C155</f>
        <v>Oven Cabinets</v>
      </c>
      <c r="D155" s="205" t="str">
        <f>IF(B155="","",INDEX(G2prices!D155:R155,1,GroupG2index))</f>
        <v/>
      </c>
      <c r="E155" s="206" t="str">
        <f t="shared" si="3"/>
        <v/>
      </c>
      <c r="F155" s="220"/>
    </row>
    <row r="156" spans="1:6" ht="15" customHeight="1" thickBot="1" x14ac:dyDescent="0.3">
      <c r="A156" s="171"/>
      <c r="B156" s="204" t="str">
        <f>IF(ISBLANK(G2prices!B156),"",G2prices!B156)</f>
        <v>O338424</v>
      </c>
      <c r="C156" s="25" t="str">
        <f>G2prices!C156</f>
        <v>Universal Oven Cabinet - 2D-3DRA</v>
      </c>
      <c r="D156" s="205">
        <f>IF(B156="","",INDEX(G2prices!D156:R156,1,GroupG2index))</f>
        <v>0</v>
      </c>
      <c r="E156" s="206" t="str">
        <f t="shared" si="3"/>
        <v>N/A</v>
      </c>
      <c r="F156" s="220"/>
    </row>
    <row r="157" spans="1:6" ht="15" customHeight="1" thickBot="1" x14ac:dyDescent="0.3">
      <c r="A157" s="171"/>
      <c r="B157" s="204" t="str">
        <f>IF(ISBLANK(G2prices!B157),"",G2prices!B157)</f>
        <v>O339024</v>
      </c>
      <c r="C157" s="25" t="str">
        <f>G2prices!C157</f>
        <v>Universal Oven Cabinet - 2D-3DRA-1S</v>
      </c>
      <c r="D157" s="205">
        <f>IF(B157="","",INDEX(G2prices!D157:R157,1,GroupG2index))</f>
        <v>0</v>
      </c>
      <c r="E157" s="206" t="str">
        <f t="shared" si="3"/>
        <v>N/A</v>
      </c>
      <c r="F157" s="220"/>
    </row>
    <row r="158" spans="1:6" ht="15" customHeight="1" thickBot="1" x14ac:dyDescent="0.3">
      <c r="A158" s="171"/>
      <c r="B158" s="204" t="str">
        <f>IF(ISBLANK(G2prices!B158),"",G2prices!B158)</f>
        <v>O339624</v>
      </c>
      <c r="C158" s="25" t="str">
        <f>G2prices!C158</f>
        <v>Universal Oven Cabinet - 2D-3DRA-1S</v>
      </c>
      <c r="D158" s="205">
        <f>IF(B158="","",INDEX(G2prices!D158:R158,1,GroupG2index))</f>
        <v>0</v>
      </c>
      <c r="E158" s="206" t="str">
        <f t="shared" si="3"/>
        <v>N/A</v>
      </c>
      <c r="F158" s="220"/>
    </row>
    <row r="159" spans="1:6" ht="15" customHeight="1" thickBot="1" x14ac:dyDescent="0.3">
      <c r="A159" s="171"/>
      <c r="B159" s="204" t="str">
        <f>IF(ISBLANK(G2prices!B159),"",G2prices!B159)</f>
        <v/>
      </c>
      <c r="C159" s="25" t="str">
        <f>G2prices!C159</f>
        <v xml:space="preserve">Wall Accessory Cabinets </v>
      </c>
      <c r="D159" s="205" t="str">
        <f>IF(B159="","",INDEX(G2prices!D159:R159,1,GroupG2index))</f>
        <v/>
      </c>
      <c r="E159" s="206" t="str">
        <f t="shared" si="3"/>
        <v/>
      </c>
      <c r="F159" s="220"/>
    </row>
    <row r="160" spans="1:6" ht="15" customHeight="1" thickBot="1" x14ac:dyDescent="0.3">
      <c r="A160" s="171"/>
      <c r="B160" s="204" t="str">
        <f>IF(ISBLANK(G2prices!B160),"",G2prices!B160)</f>
        <v>AW1230</v>
      </c>
      <c r="C160" s="25" t="str">
        <f>G2prices!C160</f>
        <v>Angle Wall Cabinet - 1D-2S</v>
      </c>
      <c r="D160" s="205">
        <f>IF(B160="","",INDEX(G2prices!D160:R160,1,GroupG2index))</f>
        <v>0</v>
      </c>
      <c r="E160" s="206" t="str">
        <f t="shared" si="3"/>
        <v>N/A</v>
      </c>
      <c r="F160" s="220"/>
    </row>
    <row r="161" spans="1:6" ht="15" customHeight="1" thickBot="1" x14ac:dyDescent="0.3">
      <c r="A161" s="171"/>
      <c r="B161" s="204" t="str">
        <f>IF(ISBLANK(G2prices!B161),"",G2prices!B161)</f>
        <v>AW1236</v>
      </c>
      <c r="C161" s="25" t="str">
        <f>G2prices!C161</f>
        <v>Angle Wall Cabinet - 1D-2S</v>
      </c>
      <c r="D161" s="205">
        <f>IF(B161="","",INDEX(G2prices!D161:R161,1,GroupG2index))</f>
        <v>0</v>
      </c>
      <c r="E161" s="206" t="str">
        <f t="shared" si="3"/>
        <v>N/A</v>
      </c>
      <c r="F161" s="220"/>
    </row>
    <row r="162" spans="1:6" ht="15" customHeight="1" thickBot="1" x14ac:dyDescent="0.3">
      <c r="A162" s="171"/>
      <c r="B162" s="204" t="str">
        <f>IF(ISBLANK(G2prices!B162),"",G2prices!B162)</f>
        <v>AW1242</v>
      </c>
      <c r="C162" s="25" t="str">
        <f>G2prices!C162</f>
        <v>Angle Wall Cabinet - 1D-3S</v>
      </c>
      <c r="D162" s="205">
        <f>IF(B162="","",INDEX(G2prices!D162:R162,1,GroupG2index))</f>
        <v>0</v>
      </c>
      <c r="E162" s="206" t="str">
        <f t="shared" si="3"/>
        <v>N/A</v>
      </c>
      <c r="F162" s="220"/>
    </row>
    <row r="163" spans="1:6" ht="15" customHeight="1" thickBot="1" x14ac:dyDescent="0.3">
      <c r="A163" s="171"/>
      <c r="B163" s="204" t="str">
        <f>IF(ISBLANK(G2prices!B163),"",G2prices!B163)</f>
        <v>WOC3018</v>
      </c>
      <c r="C163" s="25" t="str">
        <f>G2prices!C163</f>
        <v>Wall Open Cabinet, 30" W, 18" H, 12" D</v>
      </c>
      <c r="D163" s="205">
        <f>IF(B163="","",INDEX(G2prices!D163:R163,1,GroupG2index))</f>
        <v>0</v>
      </c>
      <c r="E163" s="206" t="str">
        <f t="shared" si="3"/>
        <v>N/A</v>
      </c>
      <c r="F163" s="220"/>
    </row>
    <row r="164" spans="1:6" ht="15" customHeight="1" thickBot="1" x14ac:dyDescent="0.3">
      <c r="A164" s="171"/>
      <c r="B164" s="204" t="str">
        <f>IF(ISBLANK(G2prices!B164),"",G2prices!B164)</f>
        <v>WMSSHELF</v>
      </c>
      <c r="C164" s="25" t="str">
        <f>G2prices!C164</f>
        <v>Wall Microwave Shelf Kit (Shelf goes only w/ Wall Open Cabinet WOC3018)</v>
      </c>
      <c r="D164" s="205">
        <f>IF(B164="","",INDEX(G2prices!D164:R164,1,GroupG2index))</f>
        <v>0</v>
      </c>
      <c r="E164" s="206" t="str">
        <f t="shared" si="3"/>
        <v>N/A</v>
      </c>
      <c r="F164" s="220"/>
    </row>
    <row r="165" spans="1:6" ht="15" customHeight="1" thickBot="1" x14ac:dyDescent="0.3">
      <c r="A165" s="171"/>
      <c r="B165" s="204" t="str">
        <f>IF(ISBLANK(G2prices!B165),"",G2prices!B165)</f>
        <v>WXRSHELF</v>
      </c>
      <c r="C165" s="25" t="str">
        <f>G2prices!C165</f>
        <v>Wall X Wine Rack Kit (Shelf goes only w/ Wall Open Cabinet WOC3018)</v>
      </c>
      <c r="D165" s="205">
        <f>IF(B165="","",INDEX(G2prices!D165:R165,1,GroupG2index))</f>
        <v>0</v>
      </c>
      <c r="E165" s="206" t="str">
        <f t="shared" si="3"/>
        <v>N/A</v>
      </c>
      <c r="F165" s="220"/>
    </row>
    <row r="166" spans="1:6" ht="15" customHeight="1" thickBot="1" x14ac:dyDescent="0.3">
      <c r="A166" s="171"/>
      <c r="B166" s="204" t="str">
        <f>IF(ISBLANK(G2prices!B166),"",G2prices!B166)</f>
        <v>OE630</v>
      </c>
      <c r="C166" s="25" t="str">
        <f>G2prices!C166</f>
        <v>Wall End Shelf -3S</v>
      </c>
      <c r="D166" s="205">
        <f>IF(B166="","",INDEX(G2prices!D166:R166,1,GroupG2index))</f>
        <v>0</v>
      </c>
      <c r="E166" s="206" t="str">
        <f t="shared" si="3"/>
        <v>N/A</v>
      </c>
      <c r="F166" s="220"/>
    </row>
    <row r="167" spans="1:6" ht="15" customHeight="1" thickBot="1" x14ac:dyDescent="0.3">
      <c r="A167" s="171"/>
      <c r="B167" s="204" t="str">
        <f>IF(ISBLANK(G2prices!B167),"",G2prices!B167)</f>
        <v>OE636</v>
      </c>
      <c r="C167" s="25" t="str">
        <f>G2prices!C167</f>
        <v>Wall End Shelf -3S</v>
      </c>
      <c r="D167" s="205">
        <f>IF(B167="","",INDEX(G2prices!D167:R167,1,GroupG2index))</f>
        <v>0</v>
      </c>
      <c r="E167" s="206" t="str">
        <f t="shared" si="3"/>
        <v>N/A</v>
      </c>
      <c r="F167" s="220"/>
    </row>
    <row r="168" spans="1:6" ht="15" customHeight="1" thickBot="1" x14ac:dyDescent="0.3">
      <c r="A168" s="171"/>
      <c r="B168" s="204" t="str">
        <f>IF(ISBLANK(G2prices!B168),"",G2prices!B168)</f>
        <v>OE642</v>
      </c>
      <c r="C168" s="25" t="str">
        <f>G2prices!C168</f>
        <v>Wall End Shelf -4S</v>
      </c>
      <c r="D168" s="205">
        <f>IF(B168="","",INDEX(G2prices!D168:R168,1,GroupG2index))</f>
        <v>0</v>
      </c>
      <c r="E168" s="206" t="str">
        <f t="shared" si="3"/>
        <v>N/A</v>
      </c>
      <c r="F168" s="220"/>
    </row>
    <row r="169" spans="1:6" ht="15" customHeight="1" thickBot="1" x14ac:dyDescent="0.3">
      <c r="A169" s="171"/>
      <c r="B169" s="204" t="str">
        <f>IF(ISBLANK(G2prices!B169),"",G2prices!B169)</f>
        <v>PR3015</v>
      </c>
      <c r="C169" s="25" t="str">
        <f>G2prices!C169</f>
        <v xml:space="preserve">Wall Plate Rack Cabinet </v>
      </c>
      <c r="D169" s="205">
        <f>IF(B169="","",INDEX(G2prices!D169:R169,1,GroupG2index))</f>
        <v>0</v>
      </c>
      <c r="E169" s="206" t="str">
        <f t="shared" si="3"/>
        <v>N/A</v>
      </c>
      <c r="F169" s="220"/>
    </row>
    <row r="170" spans="1:6" ht="15" customHeight="1" thickBot="1" x14ac:dyDescent="0.3">
      <c r="A170" s="171"/>
      <c r="B170" s="204" t="str">
        <f>IF(ISBLANK(G2prices!B170),"",G2prices!B170)</f>
        <v>WRC2430</v>
      </c>
      <c r="C170" s="25" t="str">
        <f>G2prices!C170</f>
        <v xml:space="preserve">Wall Wine Rack Cabinet </v>
      </c>
      <c r="D170" s="205">
        <f>IF(B170="","",INDEX(G2prices!D170:R170,1,GroupG2index))</f>
        <v>0</v>
      </c>
      <c r="E170" s="206" t="str">
        <f t="shared" si="3"/>
        <v>N/A</v>
      </c>
      <c r="F170" s="220"/>
    </row>
    <row r="171" spans="1:6" ht="15" customHeight="1" thickBot="1" x14ac:dyDescent="0.3">
      <c r="A171" s="171"/>
      <c r="B171" s="204" t="str">
        <f>IF(ISBLANK(G2prices!B171),"",G2prices!B171)</f>
        <v>WRC3018</v>
      </c>
      <c r="C171" s="25" t="str">
        <f>G2prices!C171</f>
        <v xml:space="preserve">Wall Wine Rack Cabinet </v>
      </c>
      <c r="D171" s="205">
        <f>IF(B171="","",INDEX(G2prices!D171:R171,1,GroupG2index))</f>
        <v>0</v>
      </c>
      <c r="E171" s="206" t="str">
        <f t="shared" si="3"/>
        <v>N/A</v>
      </c>
      <c r="F171" s="220"/>
    </row>
    <row r="172" spans="1:6" ht="15" customHeight="1" thickBot="1" x14ac:dyDescent="0.3">
      <c r="A172" s="171"/>
      <c r="B172" s="204" t="str">
        <f>IF(ISBLANK(G2prices!B172),"",G2prices!B172)</f>
        <v>WSD630</v>
      </c>
      <c r="C172" s="25" t="str">
        <f>G2prices!C172</f>
        <v xml:space="preserve">Wall Spice Drawer </v>
      </c>
      <c r="D172" s="205">
        <f>IF(B172="","",INDEX(G2prices!D172:R172,1,GroupG2index))</f>
        <v>0</v>
      </c>
      <c r="E172" s="206" t="str">
        <f t="shared" si="3"/>
        <v>N/A</v>
      </c>
      <c r="F172" s="220"/>
    </row>
    <row r="173" spans="1:6" ht="15" customHeight="1" thickBot="1" x14ac:dyDescent="0.3">
      <c r="A173" s="171"/>
      <c r="B173" s="204" t="str">
        <f>IF(ISBLANK(G2prices!B173),"",G2prices!B173)</f>
        <v>W1212GD</v>
      </c>
      <c r="C173" s="25" t="str">
        <f>G2prices!C173</f>
        <v>Stacker Wall Glass Door Cabinet w/ Finished Interior - 12"W X 12"H X 12"D</v>
      </c>
      <c r="D173" s="205">
        <f>IF(B173="","",INDEX(G2prices!D173:R173,1,GroupG2index))</f>
        <v>0</v>
      </c>
      <c r="E173" s="206" t="str">
        <f t="shared" si="3"/>
        <v>N/A</v>
      </c>
      <c r="F173" s="220"/>
    </row>
    <row r="174" spans="1:6" ht="15" customHeight="1" thickBot="1" x14ac:dyDescent="0.3">
      <c r="A174" s="171"/>
      <c r="B174" s="204" t="str">
        <f>IF(ISBLANK(G2prices!B174),"",G2prices!B174)</f>
        <v>W1512GD</v>
      </c>
      <c r="C174" s="25" t="str">
        <f>G2prices!C174</f>
        <v>Stacker Wall Glass Door Cabinet w/ Finished Interior - 15"W X 12"H X 12"D</v>
      </c>
      <c r="D174" s="205">
        <f>IF(B174="","",INDEX(G2prices!D174:R174,1,GroupG2index))</f>
        <v>0</v>
      </c>
      <c r="E174" s="206" t="str">
        <f t="shared" si="3"/>
        <v>N/A</v>
      </c>
      <c r="F174" s="220"/>
    </row>
    <row r="175" spans="1:6" ht="15" customHeight="1" thickBot="1" x14ac:dyDescent="0.3">
      <c r="A175" s="171"/>
      <c r="B175" s="204" t="str">
        <f>IF(ISBLANK(G2prices!B175),"",G2prices!B175)</f>
        <v>W1812GD</v>
      </c>
      <c r="C175" s="25" t="str">
        <f>G2prices!C175</f>
        <v>Stacker Wall Glass Door Cabinet w/ Finished Interior - 18"W X 12"H X 12"D</v>
      </c>
      <c r="D175" s="205">
        <f>IF(B175="","",INDEX(G2prices!D175:R175,1,GroupG2index))</f>
        <v>0</v>
      </c>
      <c r="E175" s="206" t="str">
        <f t="shared" si="3"/>
        <v>N/A</v>
      </c>
      <c r="F175" s="220"/>
    </row>
    <row r="176" spans="1:6" ht="15" customHeight="1" thickBot="1" x14ac:dyDescent="0.3">
      <c r="A176" s="171"/>
      <c r="B176" s="204" t="str">
        <f>IF(ISBLANK(G2prices!B176),"",G2prices!B176)</f>
        <v>W2112GD</v>
      </c>
      <c r="C176" s="25" t="str">
        <f>G2prices!C176</f>
        <v>Stacker Wall Glass Door Cabinet w/ Finished Interior - 21"W X 12"H X 12"D</v>
      </c>
      <c r="D176" s="205">
        <f>IF(B176="","",INDEX(G2prices!D176:R176,1,GroupG2index))</f>
        <v>0</v>
      </c>
      <c r="E176" s="206" t="str">
        <f t="shared" si="3"/>
        <v>N/A</v>
      </c>
      <c r="F176" s="220"/>
    </row>
    <row r="177" spans="1:6" ht="15" customHeight="1" thickBot="1" x14ac:dyDescent="0.3">
      <c r="A177" s="171"/>
      <c r="B177" s="204" t="str">
        <f>IF(ISBLANK(G2prices!B177),"",G2prices!B177)</f>
        <v>W2412GD</v>
      </c>
      <c r="C177" s="25" t="str">
        <f>G2prices!C177</f>
        <v>Stacker Wall Glass Door Cabinet w/ Finished Interior - 24"W X 12"H X 12"D</v>
      </c>
      <c r="D177" s="205">
        <f>IF(B177="","",INDEX(G2prices!D177:R177,1,GroupG2index))</f>
        <v>0</v>
      </c>
      <c r="E177" s="206" t="str">
        <f t="shared" si="3"/>
        <v>N/A</v>
      </c>
      <c r="F177" s="220"/>
    </row>
    <row r="178" spans="1:6" ht="15" customHeight="1" thickBot="1" x14ac:dyDescent="0.3">
      <c r="A178" s="171"/>
      <c r="B178" s="204" t="str">
        <f>IF(ISBLANK(G2prices!B178),"",G2prices!B178)</f>
        <v>W2712GD</v>
      </c>
      <c r="C178" s="25" t="str">
        <f>G2prices!C178</f>
        <v>Stacker Wall Glass Door Cabinet w/ Finished Interior - 27"W X 12"H X 12"D</v>
      </c>
      <c r="D178" s="205">
        <f>IF(B178="","",INDEX(G2prices!D178:R178,1,GroupG2index))</f>
        <v>0</v>
      </c>
      <c r="E178" s="206" t="str">
        <f t="shared" si="3"/>
        <v>N/A</v>
      </c>
      <c r="F178" s="220"/>
    </row>
    <row r="179" spans="1:6" ht="15" customHeight="1" thickBot="1" x14ac:dyDescent="0.3">
      <c r="A179" s="171"/>
      <c r="B179" s="204" t="str">
        <f>IF(ISBLANK(G2prices!B179),"",G2prices!B179)</f>
        <v>W3012GD</v>
      </c>
      <c r="C179" s="25" t="str">
        <f>G2prices!C179</f>
        <v>Stacker Wall Glass Door Cabinet w/ Finished Interior - 30"W X 12"H X 12"D</v>
      </c>
      <c r="D179" s="205">
        <f>IF(B179="","",INDEX(G2prices!D179:R179,1,GroupG2index))</f>
        <v>0</v>
      </c>
      <c r="E179" s="206" t="str">
        <f t="shared" si="3"/>
        <v>N/A</v>
      </c>
      <c r="F179" s="220"/>
    </row>
    <row r="180" spans="1:6" ht="15" customHeight="1" thickBot="1" x14ac:dyDescent="0.3">
      <c r="A180" s="171"/>
      <c r="B180" s="204" t="str">
        <f>IF(ISBLANK(G2prices!B180),"",G2prices!B180)</f>
        <v>W3312GD</v>
      </c>
      <c r="C180" s="25" t="str">
        <f>G2prices!C180</f>
        <v>Stacker Wall Glass Door Cabinet w/ Finished Interior - 33"W X 12"H X 12"D</v>
      </c>
      <c r="D180" s="205">
        <f>IF(B180="","",INDEX(G2prices!D180:R180,1,GroupG2index))</f>
        <v>0</v>
      </c>
      <c r="E180" s="206" t="str">
        <f t="shared" si="3"/>
        <v>N/A</v>
      </c>
      <c r="F180" s="220"/>
    </row>
    <row r="181" spans="1:6" ht="15" customHeight="1" thickBot="1" x14ac:dyDescent="0.3">
      <c r="A181" s="171"/>
      <c r="B181" s="204" t="str">
        <f>IF(ISBLANK(G2prices!B181),"",G2prices!B181)</f>
        <v>W3612GD</v>
      </c>
      <c r="C181" s="25" t="str">
        <f>G2prices!C181</f>
        <v>Stacker Wall Glass Door Cabinet w/ Finished Interior - 36"W X 12"H X 12"D</v>
      </c>
      <c r="D181" s="205">
        <f>IF(B181="","",INDEX(G2prices!D181:R181,1,GroupG2index))</f>
        <v>0</v>
      </c>
      <c r="E181" s="206" t="str">
        <f t="shared" si="3"/>
        <v>N/A</v>
      </c>
      <c r="F181" s="220"/>
    </row>
    <row r="182" spans="1:6" ht="15" customHeight="1" thickBot="1" x14ac:dyDescent="0.3">
      <c r="A182" s="171"/>
      <c r="B182" s="204" t="str">
        <f>IF(ISBLANK(G2prices!B182),"",G2prices!B182)</f>
        <v>DCW2412GD</v>
      </c>
      <c r="C182" s="25" t="str">
        <f>G2prices!C182</f>
        <v>Stacker Wall Glass Door Cabinet w/ Finished Interior - 24"W X 12"H X 12"D</v>
      </c>
      <c r="D182" s="205">
        <f>IF(B182="","",INDEX(G2prices!D182:R182,1,GroupG2index))</f>
        <v>0</v>
      </c>
      <c r="E182" s="206" t="str">
        <f t="shared" si="3"/>
        <v>N/A</v>
      </c>
      <c r="F182" s="220"/>
    </row>
    <row r="183" spans="1:6" ht="15" customHeight="1" thickBot="1" x14ac:dyDescent="0.3">
      <c r="A183" s="171"/>
      <c r="B183" s="204" t="str">
        <f>IF(ISBLANK(G2prices!B183),"",G2prices!B183)</f>
        <v>DCW2712GD</v>
      </c>
      <c r="C183" s="25" t="str">
        <f>G2prices!C183</f>
        <v>Stacker Wall Glass Door Cabinet w/ Finished Interior - 27"W X 12"H X 15"D</v>
      </c>
      <c r="D183" s="205">
        <f>IF(B183="","",INDEX(G2prices!D183:R183,1,GroupG2index))</f>
        <v>0</v>
      </c>
      <c r="E183" s="206" t="str">
        <f t="shared" si="3"/>
        <v>N/A</v>
      </c>
      <c r="F183" s="220"/>
    </row>
    <row r="184" spans="1:6" ht="15" customHeight="1" thickBot="1" x14ac:dyDescent="0.3">
      <c r="A184" s="171"/>
      <c r="B184" s="204" t="str">
        <f>IF(ISBLANK(G2prices!B184),"",G2prices!B184)</f>
        <v/>
      </c>
      <c r="C184" s="25" t="str">
        <f>G2prices!C184</f>
        <v>Vanity Sink Cabinets</v>
      </c>
      <c r="D184" s="205" t="str">
        <f>IF(B184="","",INDEX(G2prices!D184:R184,1,GroupG2index))</f>
        <v/>
      </c>
      <c r="E184" s="206" t="str">
        <f t="shared" si="3"/>
        <v/>
      </c>
      <c r="F184" s="220"/>
    </row>
    <row r="185" spans="1:6" ht="15" customHeight="1" thickBot="1" x14ac:dyDescent="0.3">
      <c r="A185" s="171"/>
      <c r="B185" s="204" t="str">
        <f>IF(ISBLANK(G2prices!B185),"",G2prices!B185)</f>
        <v>VS24</v>
      </c>
      <c r="C185" s="25" t="str">
        <f>G2prices!C185</f>
        <v xml:space="preserve">Vanity Sink Base Cabinet </v>
      </c>
      <c r="D185" s="205">
        <f>IF(B185="","",INDEX(G2prices!D185:R185,1,GroupG2index))</f>
        <v>0</v>
      </c>
      <c r="E185" s="206" t="str">
        <f t="shared" si="3"/>
        <v>N/A</v>
      </c>
      <c r="F185" s="220"/>
    </row>
    <row r="186" spans="1:6" ht="15" customHeight="1" thickBot="1" x14ac:dyDescent="0.3">
      <c r="A186" s="171"/>
      <c r="B186" s="204" t="str">
        <f>IF(ISBLANK(G2prices!B186),"",G2prices!B186)</f>
        <v>VS27</v>
      </c>
      <c r="C186" s="25" t="str">
        <f>G2prices!C186</f>
        <v xml:space="preserve">Vanity Sink Base Cabinet </v>
      </c>
      <c r="D186" s="205">
        <f>IF(B186="","",INDEX(G2prices!D186:R186,1,GroupG2index))</f>
        <v>0</v>
      </c>
      <c r="E186" s="206" t="str">
        <f t="shared" si="3"/>
        <v>N/A</v>
      </c>
      <c r="F186" s="220"/>
    </row>
    <row r="187" spans="1:6" ht="15" customHeight="1" thickBot="1" x14ac:dyDescent="0.3">
      <c r="A187" s="171"/>
      <c r="B187" s="204" t="str">
        <f>IF(ISBLANK(G2prices!B187),"",G2prices!B187)</f>
        <v>VS30</v>
      </c>
      <c r="C187" s="25" t="str">
        <f>G2prices!C187</f>
        <v xml:space="preserve">Vanity Sink Base Cabinet </v>
      </c>
      <c r="D187" s="205">
        <f>IF(B187="","",INDEX(G2prices!D187:R187,1,GroupG2index))</f>
        <v>0</v>
      </c>
      <c r="E187" s="206" t="str">
        <f t="shared" si="3"/>
        <v>N/A</v>
      </c>
      <c r="F187" s="220"/>
    </row>
    <row r="188" spans="1:6" ht="15" customHeight="1" thickBot="1" x14ac:dyDescent="0.3">
      <c r="A188" s="171"/>
      <c r="B188" s="204" t="str">
        <f>IF(ISBLANK(G2prices!B188),"",G2prices!B188)</f>
        <v>VS36</v>
      </c>
      <c r="C188" s="25" t="str">
        <f>G2prices!C188</f>
        <v xml:space="preserve">Vanity Sink Base Cabinet </v>
      </c>
      <c r="D188" s="205">
        <f>IF(B188="","",INDEX(G2prices!D188:R188,1,GroupG2index))</f>
        <v>0</v>
      </c>
      <c r="E188" s="206" t="str">
        <f t="shared" si="3"/>
        <v>N/A</v>
      </c>
      <c r="F188" s="220"/>
    </row>
    <row r="189" spans="1:6" ht="15" customHeight="1" thickBot="1" x14ac:dyDescent="0.3">
      <c r="A189" s="171"/>
      <c r="B189" s="204" t="str">
        <f>IF(ISBLANK(G2prices!B189),"",G2prices!B189)</f>
        <v/>
      </c>
      <c r="C189" s="25" t="str">
        <f>G2prices!C189</f>
        <v>Vanity Drawer Base Cabinets</v>
      </c>
      <c r="D189" s="205" t="str">
        <f>IF(B189="","",INDEX(G2prices!D189:R189,1,GroupG2index))</f>
        <v/>
      </c>
      <c r="E189" s="206" t="str">
        <f t="shared" si="3"/>
        <v/>
      </c>
      <c r="F189" s="220"/>
    </row>
    <row r="190" spans="1:6" ht="15" customHeight="1" thickBot="1" x14ac:dyDescent="0.3">
      <c r="A190" s="171"/>
      <c r="B190" s="204" t="str">
        <f>IF(ISBLANK(G2prices!B190),"",G2prices!B190)</f>
        <v>3VDB12</v>
      </c>
      <c r="C190" s="25" t="str">
        <f>G2prices!C190</f>
        <v>Vanity Drawer Base - 3DRA</v>
      </c>
      <c r="D190" s="205">
        <f>IF(B190="","",INDEX(G2prices!D190:R190,1,GroupG2index))</f>
        <v>0</v>
      </c>
      <c r="E190" s="206" t="str">
        <f t="shared" si="3"/>
        <v>N/A</v>
      </c>
      <c r="F190" s="220"/>
    </row>
    <row r="191" spans="1:6" ht="15" customHeight="1" thickBot="1" x14ac:dyDescent="0.3">
      <c r="A191" s="171"/>
      <c r="B191" s="204" t="str">
        <f>IF(ISBLANK(G2prices!B191),"",G2prices!B191)</f>
        <v>3VDB15</v>
      </c>
      <c r="C191" s="25" t="str">
        <f>G2prices!C191</f>
        <v>Vanity Drawer Base - 3DRA</v>
      </c>
      <c r="D191" s="205">
        <f>IF(B191="","",INDEX(G2prices!D191:R191,1,GroupG2index))</f>
        <v>0</v>
      </c>
      <c r="E191" s="206" t="str">
        <f t="shared" si="3"/>
        <v>N/A</v>
      </c>
      <c r="F191" s="220"/>
    </row>
    <row r="192" spans="1:6" ht="15" customHeight="1" thickBot="1" x14ac:dyDescent="0.3">
      <c r="A192" s="171"/>
      <c r="B192" s="204" t="str">
        <f>IF(ISBLANK(G2prices!B192),"",G2prices!B192)</f>
        <v>3VDB18</v>
      </c>
      <c r="C192" s="25" t="str">
        <f>G2prices!C192</f>
        <v>Vanity Drawer Base - 3DRA</v>
      </c>
      <c r="D192" s="205">
        <f>IF(B192="","",INDEX(G2prices!D192:R192,1,GroupG2index))</f>
        <v>0</v>
      </c>
      <c r="E192" s="206" t="str">
        <f t="shared" si="3"/>
        <v>N/A</v>
      </c>
      <c r="F192" s="220"/>
    </row>
    <row r="193" spans="1:6" ht="15" customHeight="1" thickBot="1" x14ac:dyDescent="0.3">
      <c r="A193" s="171"/>
      <c r="B193" s="204" t="str">
        <f>IF(ISBLANK(G2prices!B193),"",G2prices!B193)</f>
        <v/>
      </c>
      <c r="C193" s="25" t="str">
        <f>G2prices!C193</f>
        <v>Vanity Combination Cabinets</v>
      </c>
      <c r="D193" s="205" t="str">
        <f>IF(B193="","",INDEX(G2prices!D193:R193,1,GroupG2index))</f>
        <v/>
      </c>
      <c r="E193" s="206" t="str">
        <f t="shared" si="3"/>
        <v/>
      </c>
      <c r="F193" s="220"/>
    </row>
    <row r="194" spans="1:6" ht="15" customHeight="1" thickBot="1" x14ac:dyDescent="0.3">
      <c r="A194" s="171"/>
      <c r="B194" s="204" t="str">
        <f>IF(ISBLANK(G2prices!B194),"",G2prices!B194)</f>
        <v>V3021DL</v>
      </c>
      <c r="C194" s="25" t="str">
        <f>G2prices!C194</f>
        <v xml:space="preserve">Vanity Sink Base  - 1D-3Left DRA </v>
      </c>
      <c r="D194" s="205">
        <f>IF(B194="","",INDEX(G2prices!D194:R194,1,GroupG2index))</f>
        <v>0</v>
      </c>
      <c r="E194" s="206" t="str">
        <f t="shared" si="3"/>
        <v>N/A</v>
      </c>
      <c r="F194" s="220"/>
    </row>
    <row r="195" spans="1:6" ht="15" customHeight="1" thickBot="1" x14ac:dyDescent="0.3">
      <c r="A195" s="171"/>
      <c r="B195" s="204" t="str">
        <f>IF(ISBLANK(G2prices!B195),"",G2prices!B195)</f>
        <v>V3021DR</v>
      </c>
      <c r="C195" s="25" t="str">
        <f>G2prices!C195</f>
        <v>Vanity Sink Base  - 1D- 3Right DRA</v>
      </c>
      <c r="D195" s="205">
        <f>IF(B195="","",INDEX(G2prices!D195:R195,1,GroupG2index))</f>
        <v>0</v>
      </c>
      <c r="E195" s="206" t="str">
        <f t="shared" si="3"/>
        <v>N/A</v>
      </c>
      <c r="F195" s="220"/>
    </row>
    <row r="196" spans="1:6" ht="15" customHeight="1" thickBot="1" x14ac:dyDescent="0.3">
      <c r="A196" s="171"/>
      <c r="B196" s="204" t="str">
        <f>IF(ISBLANK(G2prices!B196),"",G2prices!B196)</f>
        <v>V3621DL</v>
      </c>
      <c r="C196" s="25" t="str">
        <f>G2prices!C196</f>
        <v>Vanity Sink Base  - 2D- 3Left DRA</v>
      </c>
      <c r="D196" s="205">
        <f>IF(B196="","",INDEX(G2prices!D196:R196,1,GroupG2index))</f>
        <v>0</v>
      </c>
      <c r="E196" s="206" t="str">
        <f t="shared" si="3"/>
        <v>N/A</v>
      </c>
      <c r="F196" s="220"/>
    </row>
    <row r="197" spans="1:6" ht="15" customHeight="1" thickBot="1" x14ac:dyDescent="0.3">
      <c r="A197" s="171"/>
      <c r="B197" s="204" t="str">
        <f>IF(ISBLANK(G2prices!B197),"",G2prices!B197)</f>
        <v>V3621DR</v>
      </c>
      <c r="C197" s="25" t="str">
        <f>G2prices!C197</f>
        <v>Vanity Sink Base  - 2D- 3Right DRA</v>
      </c>
      <c r="D197" s="205">
        <f>IF(B197="","",INDEX(G2prices!D197:R197,1,GroupG2index))</f>
        <v>0</v>
      </c>
      <c r="E197" s="206" t="str">
        <f t="shared" si="3"/>
        <v>N/A</v>
      </c>
      <c r="F197" s="220"/>
    </row>
    <row r="198" spans="1:6" ht="15" customHeight="1" thickBot="1" x14ac:dyDescent="0.3">
      <c r="A198" s="171"/>
      <c r="B198" s="204" t="str">
        <f>IF(ISBLANK(G2prices!B198),"",G2prices!B198)</f>
        <v>VSD36</v>
      </c>
      <c r="C198" s="25" t="str">
        <f>G2prices!C198</f>
        <v xml:space="preserve">Vanity Sink Drawer Base Cabinet </v>
      </c>
      <c r="D198" s="205">
        <f>IF(B198="","",INDEX(G2prices!D198:R198,1,GroupG2index))</f>
        <v>0</v>
      </c>
      <c r="E198" s="206" t="str">
        <f t="shared" si="3"/>
        <v>N/A</v>
      </c>
      <c r="F198" s="220"/>
    </row>
    <row r="199" spans="1:6" ht="15" customHeight="1" thickBot="1" x14ac:dyDescent="0.3">
      <c r="A199" s="171"/>
      <c r="B199" s="204" t="str">
        <f>IF(ISBLANK(G2prices!B199),"",G2prices!B199)</f>
        <v>VSD42</v>
      </c>
      <c r="C199" s="25" t="str">
        <f>G2prices!C199</f>
        <v xml:space="preserve">Vanity Sink Drawer Base Cabinet </v>
      </c>
      <c r="D199" s="205">
        <f>IF(B199="","",INDEX(G2prices!D199:R199,1,GroupG2index))</f>
        <v>0</v>
      </c>
      <c r="E199" s="206" t="str">
        <f t="shared" si="3"/>
        <v>N/A</v>
      </c>
      <c r="F199" s="220"/>
    </row>
    <row r="200" spans="1:6" ht="15" customHeight="1" thickBot="1" x14ac:dyDescent="0.3">
      <c r="A200" s="171"/>
      <c r="B200" s="204" t="str">
        <f>IF(ISBLANK(G2prices!B200),"",G2prices!B200)</f>
        <v>VSD48</v>
      </c>
      <c r="C200" s="25" t="str">
        <f>G2prices!C200</f>
        <v xml:space="preserve">Vanity Sink Drawer Base Cabinet </v>
      </c>
      <c r="D200" s="205">
        <f>IF(B200="","",INDEX(G2prices!D200:R200,1,GroupG2index))</f>
        <v>0</v>
      </c>
      <c r="E200" s="206" t="str">
        <f t="shared" si="3"/>
        <v>N/A</v>
      </c>
      <c r="F200" s="220"/>
    </row>
    <row r="201" spans="1:6" ht="15" customHeight="1" thickBot="1" x14ac:dyDescent="0.3">
      <c r="A201" s="171"/>
      <c r="B201" s="204" t="str">
        <f>IF(ISBLANK(G2prices!B201),"",G2prices!B201)</f>
        <v/>
      </c>
      <c r="C201" s="25" t="str">
        <f>G2prices!C201</f>
        <v>Vanity Double Drawer Base</v>
      </c>
      <c r="D201" s="205" t="str">
        <f>IF(B201="","",INDEX(G2prices!D201:R201,1,GroupG2index))</f>
        <v/>
      </c>
      <c r="E201" s="206" t="str">
        <f t="shared" si="3"/>
        <v/>
      </c>
      <c r="F201" s="220"/>
    </row>
    <row r="202" spans="1:6" ht="15" customHeight="1" thickBot="1" x14ac:dyDescent="0.3">
      <c r="A202" s="171"/>
      <c r="B202" s="204" t="str">
        <f>IF(ISBLANK(G2prices!B202),"",G2prices!B202)</f>
        <v>VDDB42</v>
      </c>
      <c r="C202" s="25" t="str">
        <f>G2prices!C202</f>
        <v>Vanity Double Drawer Base Cabinet</v>
      </c>
      <c r="D202" s="205">
        <f>IF(B202="","",INDEX(G2prices!D202:R202,1,GroupG2index))</f>
        <v>0</v>
      </c>
      <c r="E202" s="206" t="str">
        <f t="shared" ref="E202:E273" si="4">IF(B202="","",IF(D202=0,NotAvailable,D202*A202))</f>
        <v>N/A</v>
      </c>
      <c r="F202" s="220"/>
    </row>
    <row r="203" spans="1:6" ht="15" customHeight="1" thickBot="1" x14ac:dyDescent="0.3">
      <c r="A203" s="171"/>
      <c r="B203" s="204" t="str">
        <f>IF(ISBLANK(G2prices!B203),"",G2prices!B203)</f>
        <v>VDDB48</v>
      </c>
      <c r="C203" s="25" t="str">
        <f>G2prices!C203</f>
        <v>Vanity Double Drawer Base Cabinet</v>
      </c>
      <c r="D203" s="205">
        <f>IF(B203="","",INDEX(G2prices!D203:R203,1,GroupG2index))</f>
        <v>0</v>
      </c>
      <c r="E203" s="206" t="str">
        <f t="shared" si="4"/>
        <v>N/A</v>
      </c>
      <c r="F203" s="220"/>
    </row>
    <row r="204" spans="1:6" ht="15" customHeight="1" thickBot="1" x14ac:dyDescent="0.3">
      <c r="A204" s="171"/>
      <c r="B204" s="204" t="str">
        <f>IF(ISBLANK(G2prices!B204),"",G2prices!B204)</f>
        <v>VDDB60</v>
      </c>
      <c r="C204" s="25" t="str">
        <f>G2prices!C204</f>
        <v>Vanity Double Drawer Base Cabinet</v>
      </c>
      <c r="D204" s="205">
        <f>IF(B204="","",INDEX(G2prices!D204:R204,1,GroupG2index))</f>
        <v>0</v>
      </c>
      <c r="E204" s="206" t="str">
        <f t="shared" si="4"/>
        <v>N/A</v>
      </c>
      <c r="F204" s="220"/>
    </row>
    <row r="205" spans="1:6" ht="15" customHeight="1" thickBot="1" x14ac:dyDescent="0.3">
      <c r="A205" s="171"/>
      <c r="B205" s="204" t="str">
        <f>IF(ISBLANK(G2prices!B205),"",G2prices!B205)</f>
        <v/>
      </c>
      <c r="C205" s="25" t="str">
        <f>G2prices!C205</f>
        <v>Vanity Double Sink Base</v>
      </c>
      <c r="D205" s="205" t="str">
        <f>IF(B205="","",INDEX(G2prices!D205:R205,1,GroupG2index))</f>
        <v/>
      </c>
      <c r="E205" s="206" t="str">
        <f t="shared" si="4"/>
        <v/>
      </c>
      <c r="F205" s="220"/>
    </row>
    <row r="206" spans="1:6" ht="15" customHeight="1" thickBot="1" x14ac:dyDescent="0.3">
      <c r="A206" s="171"/>
      <c r="B206" s="204" t="str">
        <f>IF(ISBLANK(G2prices!B206),"",G2prices!B206)</f>
        <v>VSDB60</v>
      </c>
      <c r="C206" s="25" t="str">
        <f>G2prices!C206</f>
        <v>Vanity Double Sink Base Cabinet</v>
      </c>
      <c r="D206" s="205">
        <f>IF(B206="","",INDEX(G2prices!D206:R206,1,GroupG2index))</f>
        <v>0</v>
      </c>
      <c r="E206" s="206" t="str">
        <f t="shared" si="4"/>
        <v>N/A</v>
      </c>
      <c r="F206" s="220"/>
    </row>
    <row r="207" spans="1:6" ht="15" customHeight="1" thickBot="1" x14ac:dyDescent="0.3">
      <c r="A207" s="171"/>
      <c r="B207" s="204" t="str">
        <f>IF(ISBLANK(G2prices!B207),"",G2prices!B207)</f>
        <v/>
      </c>
      <c r="C207" s="25" t="str">
        <f>G2prices!C207</f>
        <v>Moldings</v>
      </c>
      <c r="D207" s="205" t="str">
        <f>IF(B207="","",INDEX(G2prices!D207:R207,1,GroupG2index))</f>
        <v/>
      </c>
      <c r="E207" s="206" t="str">
        <f t="shared" si="4"/>
        <v/>
      </c>
      <c r="F207" s="220"/>
    </row>
    <row r="208" spans="1:6" ht="15" customHeight="1" thickBot="1" x14ac:dyDescent="0.3">
      <c r="A208" s="171"/>
      <c r="B208" s="204" t="str">
        <f>IF(ISBLANK(G2prices!B208),"",G2prices!B208)</f>
        <v>BAM</v>
      </c>
      <c r="C208" s="25" t="str">
        <f>G2prices!C208</f>
        <v xml:space="preserve">Batten Molding </v>
      </c>
      <c r="D208" s="205">
        <f>IF(B208="","",INDEX(G2prices!D208:R208,1,GroupG2index))</f>
        <v>0</v>
      </c>
      <c r="E208" s="206" t="str">
        <f t="shared" si="4"/>
        <v>N/A</v>
      </c>
      <c r="F208" s="220"/>
    </row>
    <row r="209" spans="1:6" ht="15" customHeight="1" thickBot="1" x14ac:dyDescent="0.3">
      <c r="A209" s="171"/>
      <c r="B209" s="204" t="str">
        <f>IF(ISBLANK(G2prices!B209),"",G2prices!B209)</f>
        <v>CM8</v>
      </c>
      <c r="C209" s="25" t="str">
        <f>G2prices!C209</f>
        <v xml:space="preserve">Crown Molding </v>
      </c>
      <c r="D209" s="205">
        <f>IF(B209="","",INDEX(G2prices!D209:R209,1,GroupG2index))</f>
        <v>0</v>
      </c>
      <c r="E209" s="206" t="str">
        <f t="shared" si="4"/>
        <v>N/A</v>
      </c>
      <c r="F209" s="220"/>
    </row>
    <row r="210" spans="1:6" ht="15" customHeight="1" thickBot="1" x14ac:dyDescent="0.3">
      <c r="A210" s="171"/>
      <c r="B210" s="204" t="str">
        <f>IF(ISBLANK(G2prices!B210),"",G2prices!B210)</f>
        <v>ACM8</v>
      </c>
      <c r="C210" s="25" t="str">
        <f>G2prices!C210</f>
        <v xml:space="preserve">Angled Crown Moulding </v>
      </c>
      <c r="D210" s="205">
        <f>IF(B210="","",INDEX(G2prices!D210:R210,1,GroupG2index))</f>
        <v>0</v>
      </c>
      <c r="E210" s="206" t="str">
        <f t="shared" si="4"/>
        <v>N/A</v>
      </c>
      <c r="F210" s="220"/>
    </row>
    <row r="211" spans="1:6" ht="15" customHeight="1" thickBot="1" x14ac:dyDescent="0.3">
      <c r="A211" s="171"/>
      <c r="B211" s="204" t="str">
        <f>IF(ISBLANK(G2prices!B211),"",G2prices!B211)</f>
        <v>COV</v>
      </c>
      <c r="C211" s="25" t="str">
        <f>G2prices!C211</f>
        <v xml:space="preserve">Cove Crown Molding </v>
      </c>
      <c r="D211" s="205">
        <f>IF(B211="","",INDEX(G2prices!D211:R211,1,GroupG2index))</f>
        <v>0</v>
      </c>
      <c r="E211" s="206" t="str">
        <f t="shared" si="4"/>
        <v>N/A</v>
      </c>
      <c r="F211" s="220"/>
    </row>
    <row r="212" spans="1:6" ht="15" customHeight="1" thickBot="1" x14ac:dyDescent="0.3">
      <c r="A212" s="171"/>
      <c r="B212" s="204" t="str">
        <f>IF(ISBLANK(G2prices!B212),"",G2prices!B212)</f>
        <v>DCM</v>
      </c>
      <c r="C212" s="25" t="str">
        <f>G2prices!C212</f>
        <v xml:space="preserve">Decorative Crown Molding </v>
      </c>
      <c r="D212" s="205">
        <f>IF(B212="","",INDEX(G2prices!D212:R212,1,GroupG2index))</f>
        <v>0</v>
      </c>
      <c r="E212" s="206" t="str">
        <f t="shared" si="4"/>
        <v>N/A</v>
      </c>
      <c r="F212" s="220"/>
    </row>
    <row r="213" spans="1:6" ht="15" customHeight="1" thickBot="1" x14ac:dyDescent="0.3">
      <c r="A213" s="171"/>
      <c r="B213" s="204" t="str">
        <f>IF(ISBLANK(G2prices!B213),"",G2prices!B213)</f>
        <v>FBM</v>
      </c>
      <c r="C213" s="25" t="str">
        <f>G2prices!C213</f>
        <v xml:space="preserve">Furniture Base Molding </v>
      </c>
      <c r="D213" s="205">
        <f>IF(B213="","",INDEX(G2prices!D213:R213,1,GroupG2index))</f>
        <v>0</v>
      </c>
      <c r="E213" s="206" t="str">
        <f t="shared" si="4"/>
        <v>N/A</v>
      </c>
      <c r="F213" s="220"/>
    </row>
    <row r="214" spans="1:6" ht="15" customHeight="1" thickBot="1" x14ac:dyDescent="0.3">
      <c r="A214" s="171"/>
      <c r="B214" s="204" t="str">
        <f>IF(ISBLANK(G2prices!B214),"",G2prices!B214)</f>
        <v>ICM</v>
      </c>
      <c r="C214" s="25" t="str">
        <f>G2prices!C214</f>
        <v xml:space="preserve">Inset Crown Molding </v>
      </c>
      <c r="D214" s="205">
        <f>IF(B214="","",INDEX(G2prices!D214:R214,1,GroupG2index))</f>
        <v>0</v>
      </c>
      <c r="E214" s="206" t="str">
        <f t="shared" si="4"/>
        <v>N/A</v>
      </c>
      <c r="F214" s="220"/>
    </row>
    <row r="215" spans="1:6" ht="15" customHeight="1" thickBot="1" x14ac:dyDescent="0.3">
      <c r="A215" s="171"/>
      <c r="B215" s="204" t="str">
        <f>IF(ISBLANK(G2prices!B215),"",G2prices!B215)</f>
        <v>LRM</v>
      </c>
      <c r="C215" s="25" t="str">
        <f>G2prices!C215</f>
        <v xml:space="preserve">Light Rail Molding </v>
      </c>
      <c r="D215" s="205">
        <f>IF(B215="","",INDEX(G2prices!D215:R215,1,GroupG2index))</f>
        <v>0</v>
      </c>
      <c r="E215" s="206" t="str">
        <f t="shared" si="4"/>
        <v>N/A</v>
      </c>
      <c r="F215" s="220"/>
    </row>
    <row r="216" spans="1:6" ht="15" customHeight="1" thickBot="1" x14ac:dyDescent="0.3">
      <c r="A216" s="171"/>
      <c r="B216" s="204" t="str">
        <f>IF(ISBLANK(G2prices!B216),"",G2prices!B216)</f>
        <v>OCM</v>
      </c>
      <c r="C216" s="25" t="str">
        <f>G2prices!C216</f>
        <v xml:space="preserve">Outside Corner Molding </v>
      </c>
      <c r="D216" s="205">
        <f>IF(B216="","",INDEX(G2prices!D216:R216,1,GroupG2index))</f>
        <v>0</v>
      </c>
      <c r="E216" s="206" t="str">
        <f t="shared" si="4"/>
        <v>N/A</v>
      </c>
      <c r="F216" s="220"/>
    </row>
    <row r="217" spans="1:6" ht="15" customHeight="1" thickBot="1" x14ac:dyDescent="0.3">
      <c r="A217" s="171"/>
      <c r="B217" s="204" t="str">
        <f>IF(ISBLANK(G2prices!B217),"",G2prices!B217)</f>
        <v>ROPE</v>
      </c>
      <c r="C217" s="25" t="str">
        <f>G2prices!C217</f>
        <v xml:space="preserve">Rope Molding </v>
      </c>
      <c r="D217" s="205">
        <f>IF(B217="","",INDEX(G2prices!D217:R217,1,GroupG2index))</f>
        <v>0</v>
      </c>
      <c r="E217" s="206" t="str">
        <f t="shared" si="4"/>
        <v>N/A</v>
      </c>
      <c r="F217" s="220"/>
    </row>
    <row r="218" spans="1:6" ht="15" customHeight="1" thickBot="1" x14ac:dyDescent="0.3">
      <c r="A218" s="171"/>
      <c r="B218" s="204" t="str">
        <f>IF(ISBLANK(G2prices!B218),"",G2prices!B218)</f>
        <v>SCR</v>
      </c>
      <c r="C218" s="25" t="str">
        <f>G2prices!C218</f>
        <v xml:space="preserve">Scribe Molding </v>
      </c>
      <c r="D218" s="205">
        <f>IF(B218="","",INDEX(G2prices!D218:R218,1,GroupG2index))</f>
        <v>0</v>
      </c>
      <c r="E218" s="206" t="str">
        <f t="shared" si="4"/>
        <v>N/A</v>
      </c>
      <c r="F218" s="220"/>
    </row>
    <row r="219" spans="1:6" ht="15" customHeight="1" thickBot="1" x14ac:dyDescent="0.3">
      <c r="A219" s="171"/>
      <c r="B219" s="204" t="str">
        <f>IF(ISBLANK(G2prices!B219),"",G2prices!B219)</f>
        <v>ALRM</v>
      </c>
      <c r="C219" s="25" t="str">
        <f>G2prices!C219</f>
        <v xml:space="preserve">Angle Light Rail Moulding </v>
      </c>
      <c r="D219" s="205">
        <f>IF(B219="","",INDEX(G2prices!D219:R219,1,GroupG2index))</f>
        <v>0</v>
      </c>
      <c r="E219" s="206" t="str">
        <f t="shared" si="4"/>
        <v>N/A</v>
      </c>
      <c r="F219" s="220"/>
    </row>
    <row r="220" spans="1:6" ht="15" customHeight="1" thickBot="1" x14ac:dyDescent="0.3">
      <c r="A220" s="171"/>
      <c r="B220" s="204" t="str">
        <f>IF(ISBLANK(G2prices!B220),"",G2prices!B220)</f>
        <v>SHM</v>
      </c>
      <c r="C220" s="25" t="str">
        <f>G2prices!C220</f>
        <v>Shoe Molding</v>
      </c>
      <c r="D220" s="205">
        <f>IF(B220="","",INDEX(G2prices!D220:R220,1,GroupG2index))</f>
        <v>0</v>
      </c>
      <c r="E220" s="206" t="str">
        <f t="shared" si="4"/>
        <v>N/A</v>
      </c>
      <c r="F220" s="220"/>
    </row>
    <row r="221" spans="1:6" ht="15" customHeight="1" thickBot="1" x14ac:dyDescent="0.3">
      <c r="A221" s="171"/>
      <c r="B221" s="204" t="str">
        <f>IF(ISBLANK(G2prices!B221),"",G2prices!B221)</f>
        <v/>
      </c>
      <c r="C221" s="25" t="str">
        <f>G2prices!C221</f>
        <v>Fillers &amp; Panels</v>
      </c>
      <c r="D221" s="205" t="str">
        <f>IF(B221="","",INDEX(G2prices!D221:R221,1,GroupG2index))</f>
        <v/>
      </c>
      <c r="E221" s="206" t="str">
        <f t="shared" si="4"/>
        <v/>
      </c>
      <c r="F221" s="220"/>
    </row>
    <row r="222" spans="1:6" ht="15" customHeight="1" thickBot="1" x14ac:dyDescent="0.3">
      <c r="A222" s="171"/>
      <c r="B222" s="204" t="str">
        <f>IF(ISBLANK(G2prices!B222),"",G2prices!B222)</f>
        <v>BBFPV4296</v>
      </c>
      <c r="C222" s="25" t="str">
        <f>G2prices!C222</f>
        <v xml:space="preserve">Finished Bead Board Plywood Panel  </v>
      </c>
      <c r="D222" s="205">
        <f>IF(B222="","",INDEX(G2prices!D222:R222,1,GroupG2index))</f>
        <v>0</v>
      </c>
      <c r="E222" s="206" t="str">
        <f t="shared" si="4"/>
        <v>N/A</v>
      </c>
      <c r="F222" s="220"/>
    </row>
    <row r="223" spans="1:6" ht="15" customHeight="1" thickBot="1" x14ac:dyDescent="0.3">
      <c r="A223" s="171"/>
      <c r="B223" s="204" t="str">
        <f>IF(ISBLANK(G2prices!B223),"",G2prices!B223)</f>
        <v>BDEP</v>
      </c>
      <c r="C223" s="25" t="str">
        <f>G2prices!C223</f>
        <v xml:space="preserve">Base Decorative Door Panel </v>
      </c>
      <c r="D223" s="205">
        <f>IF(B223="","",INDEX(G2prices!D223:R223,1,GroupG2index))</f>
        <v>0</v>
      </c>
      <c r="E223" s="206" t="str">
        <f t="shared" si="4"/>
        <v>N/A</v>
      </c>
      <c r="F223" s="220"/>
    </row>
    <row r="224" spans="1:6" ht="15" customHeight="1" thickBot="1" x14ac:dyDescent="0.3">
      <c r="A224" s="171"/>
      <c r="B224" s="204" t="str">
        <f>IF(ISBLANK(G2prices!B224),"",G2prices!B224)</f>
        <v>BSV</v>
      </c>
      <c r="C224" s="25" t="str">
        <f>G2prices!C224</f>
        <v>Base Skin Panel</v>
      </c>
      <c r="D224" s="205">
        <f>IF(B224="","",INDEX(G2prices!D224:R224,1,GroupG2index))</f>
        <v>0</v>
      </c>
      <c r="E224" s="206" t="str">
        <f t="shared" si="4"/>
        <v>N/A</v>
      </c>
      <c r="F224" s="220"/>
    </row>
    <row r="225" spans="1:6" ht="15" customHeight="1" thickBot="1" x14ac:dyDescent="0.3">
      <c r="A225" s="171"/>
      <c r="B225" s="204" t="str">
        <f>IF(ISBLANK(G2prices!B225),"",G2prices!B225)</f>
        <v>DWR3</v>
      </c>
      <c r="C225" s="25" t="str">
        <f>G2prices!C225</f>
        <v>Dishwasher Return Panel -  w/3"W Filler</v>
      </c>
      <c r="D225" s="205">
        <f>IF(B225="","",INDEX(G2prices!D225:R225,1,GroupG2index))</f>
        <v>0</v>
      </c>
      <c r="E225" s="206" t="str">
        <f t="shared" si="4"/>
        <v>N/A</v>
      </c>
      <c r="F225" s="220"/>
    </row>
    <row r="226" spans="1:6" ht="15" customHeight="1" thickBot="1" x14ac:dyDescent="0.3">
      <c r="A226" s="171"/>
      <c r="B226" s="204" t="str">
        <f>IF(ISBLANK(G2prices!B226),"",G2prices!B226)</f>
        <v>F330</v>
      </c>
      <c r="C226" s="25" t="str">
        <f>G2prices!C226</f>
        <v xml:space="preserve">Wall Filler </v>
      </c>
      <c r="D226" s="205">
        <f>IF(B226="","",INDEX(G2prices!D226:R226,1,GroupG2index))</f>
        <v>0</v>
      </c>
      <c r="E226" s="206" t="str">
        <f t="shared" si="4"/>
        <v>N/A</v>
      </c>
      <c r="F226" s="220"/>
    </row>
    <row r="227" spans="1:6" ht="15" customHeight="1" thickBot="1" x14ac:dyDescent="0.3">
      <c r="A227" s="171"/>
      <c r="B227" s="204" t="str">
        <f>IF(ISBLANK(G2prices!B227),"",G2prices!B227)</f>
        <v>F342</v>
      </c>
      <c r="C227" s="25" t="str">
        <f>G2prices!C227</f>
        <v xml:space="preserve">Wall Filler </v>
      </c>
      <c r="D227" s="205">
        <f>IF(B227="","",INDEX(G2prices!D227:R227,1,GroupG2index))</f>
        <v>0</v>
      </c>
      <c r="E227" s="206" t="str">
        <f t="shared" si="4"/>
        <v>N/A</v>
      </c>
      <c r="F227" s="220"/>
    </row>
    <row r="228" spans="1:6" ht="15" customHeight="1" thickBot="1" x14ac:dyDescent="0.3">
      <c r="A228" s="171"/>
      <c r="B228" s="204" t="str">
        <f>IF(ISBLANK(G2prices!B228),"",G2prices!B228)</f>
        <v>F396</v>
      </c>
      <c r="C228" s="25" t="str">
        <f>G2prices!C228</f>
        <v xml:space="preserve">Tall Filler </v>
      </c>
      <c r="D228" s="205">
        <f>IF(B228="","",INDEX(G2prices!D228:R228,1,GroupG2index))</f>
        <v>0</v>
      </c>
      <c r="E228" s="206" t="str">
        <f t="shared" si="4"/>
        <v>N/A</v>
      </c>
      <c r="F228" s="220"/>
    </row>
    <row r="229" spans="1:6" ht="15" customHeight="1" thickBot="1" x14ac:dyDescent="0.3">
      <c r="A229" s="171"/>
      <c r="B229" s="204" t="str">
        <f>IF(ISBLANK(G2prices!B229),"",G2prices!B229)</f>
        <v>F630</v>
      </c>
      <c r="C229" s="25" t="str">
        <f>G2prices!C229</f>
        <v xml:space="preserve">Wall Filler </v>
      </c>
      <c r="D229" s="205">
        <f>IF(B229="","",INDEX(G2prices!D229:R229,1,GroupG2index))</f>
        <v>0</v>
      </c>
      <c r="E229" s="206" t="str">
        <f t="shared" si="4"/>
        <v>N/A</v>
      </c>
      <c r="F229" s="220"/>
    </row>
    <row r="230" spans="1:6" ht="15" customHeight="1" thickBot="1" x14ac:dyDescent="0.3">
      <c r="A230" s="171"/>
      <c r="B230" s="204" t="str">
        <f>IF(ISBLANK(G2prices!B230),"",G2prices!B230)</f>
        <v>F642</v>
      </c>
      <c r="C230" s="25" t="str">
        <f>G2prices!C230</f>
        <v xml:space="preserve">Wall Filler </v>
      </c>
      <c r="D230" s="205">
        <f>IF(B230="","",INDEX(G2prices!D230:R230,1,GroupG2index))</f>
        <v>0</v>
      </c>
      <c r="E230" s="206" t="str">
        <f t="shared" si="4"/>
        <v>N/A</v>
      </c>
      <c r="F230" s="220"/>
    </row>
    <row r="231" spans="1:6" ht="15" customHeight="1" thickBot="1" x14ac:dyDescent="0.3">
      <c r="A231" s="171"/>
      <c r="B231" s="204" t="str">
        <f>IF(ISBLANK(G2prices!B231),"",G2prices!B231)</f>
        <v>F696</v>
      </c>
      <c r="C231" s="25" t="str">
        <f>G2prices!C231</f>
        <v xml:space="preserve">Tall Filler </v>
      </c>
      <c r="D231" s="205">
        <f>IF(B231="","",INDEX(G2prices!D231:R231,1,GroupG2index))</f>
        <v>0</v>
      </c>
      <c r="E231" s="206" t="str">
        <f t="shared" si="4"/>
        <v>N/A</v>
      </c>
      <c r="F231" s="220"/>
    </row>
    <row r="232" spans="1:6" ht="15" customHeight="1" thickBot="1" x14ac:dyDescent="0.3">
      <c r="A232" s="171"/>
      <c r="B232" s="204" t="str">
        <f>IF(ISBLANK(G2prices!B232),"",G2prices!B232)</f>
        <v>FF396</v>
      </c>
      <c r="C232" s="25" t="str">
        <f>G2prices!C232</f>
        <v xml:space="preserve">Fluted Tall Filler </v>
      </c>
      <c r="D232" s="205">
        <f>IF(B232="","",INDEX(G2prices!D232:R232,1,GroupG2index))</f>
        <v>0</v>
      </c>
      <c r="E232" s="206" t="str">
        <f t="shared" si="4"/>
        <v>N/A</v>
      </c>
      <c r="F232" s="220"/>
    </row>
    <row r="233" spans="1:6" ht="15" customHeight="1" thickBot="1" x14ac:dyDescent="0.3">
      <c r="A233" s="171"/>
      <c r="B233" s="204" t="str">
        <f>IF(ISBLANK(G2prices!B233),"",G2prices!B233)</f>
        <v>FOL630</v>
      </c>
      <c r="C233" s="25" t="str">
        <f>G2prices!C233</f>
        <v>5 1/2 X 29 Filler Overlay</v>
      </c>
      <c r="D233" s="205">
        <f>IF(B233="","",INDEX(G2prices!D233:R233,1,GroupG2index))</f>
        <v>0</v>
      </c>
      <c r="E233" s="206" t="str">
        <f t="shared" ref="E233:E236" si="5">IF(B233="","",IF(D233=0,NotAvailable,D233*A233))</f>
        <v>N/A</v>
      </c>
      <c r="F233" s="220"/>
    </row>
    <row r="234" spans="1:6" ht="15" customHeight="1" thickBot="1" x14ac:dyDescent="0.3">
      <c r="A234" s="171"/>
      <c r="B234" s="204" t="str">
        <f>IF(ISBLANK(G2prices!B234),"",G2prices!B234)</f>
        <v>FOL636</v>
      </c>
      <c r="C234" s="25" t="str">
        <f>G2prices!C234</f>
        <v>5 1/2 X 35 Filler Overlay</v>
      </c>
      <c r="D234" s="205">
        <f>IF(B234="","",INDEX(G2prices!D234:R234,1,GroupG2index))</f>
        <v>0</v>
      </c>
      <c r="E234" s="206" t="str">
        <f t="shared" si="5"/>
        <v>N/A</v>
      </c>
      <c r="F234" s="220"/>
    </row>
    <row r="235" spans="1:6" ht="15" customHeight="1" thickBot="1" x14ac:dyDescent="0.3">
      <c r="A235" s="171"/>
      <c r="B235" s="204" t="str">
        <f>IF(ISBLANK(G2prices!B235),"",G2prices!B235)</f>
        <v>FOL642</v>
      </c>
      <c r="C235" s="25" t="str">
        <f>G2prices!C235</f>
        <v>5 1/2 X 41 Filler Overlay</v>
      </c>
      <c r="D235" s="205">
        <f>IF(B235="","",INDEX(G2prices!D235:R235,1,GroupG2index))</f>
        <v>0</v>
      </c>
      <c r="E235" s="206" t="str">
        <f t="shared" si="5"/>
        <v>N/A</v>
      </c>
      <c r="F235" s="220"/>
    </row>
    <row r="236" spans="1:6" ht="15" customHeight="1" thickBot="1" x14ac:dyDescent="0.3">
      <c r="A236" s="171"/>
      <c r="B236" s="204" t="str">
        <f>IF(ISBLANK(G2prices!B236),"",G2prices!B236)</f>
        <v>BFOL634</v>
      </c>
      <c r="C236" s="25" t="str">
        <f>G2prices!C236</f>
        <v>5 1/2 X 34 1/2 Base Filler Overlay</v>
      </c>
      <c r="D236" s="205">
        <f>IF(B236="","",INDEX(G2prices!D236:R236,1,GroupG2index))</f>
        <v>0</v>
      </c>
      <c r="E236" s="206" t="str">
        <f t="shared" si="5"/>
        <v>N/A</v>
      </c>
      <c r="F236" s="220"/>
    </row>
    <row r="237" spans="1:6" ht="15" customHeight="1" thickBot="1" x14ac:dyDescent="0.3">
      <c r="A237" s="171"/>
      <c r="B237" s="204" t="str">
        <f>IF(ISBLANK(G2prices!B237),"",G2prices!B237)</f>
        <v>FPV4296</v>
      </c>
      <c r="C237" s="25" t="str">
        <f>G2prices!C237</f>
        <v xml:space="preserve">Finished Plywood Panel </v>
      </c>
      <c r="D237" s="205">
        <f>IF(B237="","",INDEX(G2prices!D237:R237,1,GroupG2index))</f>
        <v>0</v>
      </c>
      <c r="E237" s="206" t="str">
        <f t="shared" si="4"/>
        <v>N/A</v>
      </c>
      <c r="F237" s="220"/>
    </row>
    <row r="238" spans="1:6" ht="15" customHeight="1" thickBot="1" x14ac:dyDescent="0.3">
      <c r="A238" s="171"/>
      <c r="B238" s="204" t="str">
        <f>IF(ISBLANK(G2prices!B238),"",G2prices!B238)</f>
        <v>REPV2496</v>
      </c>
      <c r="C238" s="25" t="str">
        <f>G2prices!C238</f>
        <v xml:space="preserve">Refrigerator End Panel </v>
      </c>
      <c r="D238" s="205">
        <f>IF(B238="","",INDEX(G2prices!D238:R238,1,GroupG2index))</f>
        <v>0</v>
      </c>
      <c r="E238" s="206" t="str">
        <f t="shared" si="4"/>
        <v>N/A</v>
      </c>
      <c r="F238" s="220"/>
    </row>
    <row r="239" spans="1:6" ht="15" customHeight="1" thickBot="1" x14ac:dyDescent="0.3">
      <c r="A239" s="171"/>
      <c r="B239" s="204" t="str">
        <f>IF(ISBLANK(G2prices!B239),"",G2prices!B239)</f>
        <v>TDEP2484</v>
      </c>
      <c r="C239" s="25" t="str">
        <f>G2prices!C239</f>
        <v xml:space="preserve">Tall Decorative End Panel </v>
      </c>
      <c r="D239" s="205">
        <f>IF(B239="","",INDEX(G2prices!D239:R239,1,GroupG2index))</f>
        <v>0</v>
      </c>
      <c r="E239" s="206" t="str">
        <f t="shared" si="4"/>
        <v>N/A</v>
      </c>
      <c r="F239" s="220"/>
    </row>
    <row r="240" spans="1:6" ht="15" customHeight="1" thickBot="1" x14ac:dyDescent="0.3">
      <c r="A240" s="171"/>
      <c r="B240" s="204" t="str">
        <f>IF(ISBLANK(G2prices!B240),"",G2prices!B240)</f>
        <v>TDEP2490</v>
      </c>
      <c r="C240" s="25" t="str">
        <f>G2prices!C240</f>
        <v xml:space="preserve">Tall Decorative End Panel </v>
      </c>
      <c r="D240" s="205">
        <f>IF(B240="","",INDEX(G2prices!D240:R240,1,GroupG2index))</f>
        <v>0</v>
      </c>
      <c r="E240" s="206" t="str">
        <f t="shared" si="4"/>
        <v>N/A</v>
      </c>
      <c r="F240" s="220"/>
    </row>
    <row r="241" spans="1:6" ht="15" customHeight="1" thickBot="1" x14ac:dyDescent="0.3">
      <c r="A241" s="171"/>
      <c r="B241" s="204" t="str">
        <f>IF(ISBLANK(G2prices!B241),"",G2prices!B241)</f>
        <v>TDEP2496</v>
      </c>
      <c r="C241" s="25" t="str">
        <f>G2prices!C241</f>
        <v xml:space="preserve">Tall Decorative End Panel </v>
      </c>
      <c r="D241" s="205">
        <f>IF(B241="","",INDEX(G2prices!D241:R241,1,GroupG2index))</f>
        <v>0</v>
      </c>
      <c r="E241" s="206" t="str">
        <f t="shared" si="4"/>
        <v>N/A</v>
      </c>
      <c r="F241" s="220"/>
    </row>
    <row r="242" spans="1:6" ht="15" customHeight="1" thickBot="1" x14ac:dyDescent="0.3">
      <c r="A242" s="171"/>
      <c r="B242" s="204" t="str">
        <f>IF(ISBLANK(G2prices!B242),"",G2prices!B242)</f>
        <v>TKC</v>
      </c>
      <c r="C242" s="25" t="str">
        <f>G2prices!C242</f>
        <v xml:space="preserve">Toe Kick 8' Plywood </v>
      </c>
      <c r="D242" s="205">
        <f>IF(B242="","",INDEX(G2prices!D242:R242,1,GroupG2index))</f>
        <v>0</v>
      </c>
      <c r="E242" s="206" t="str">
        <f t="shared" si="4"/>
        <v>N/A</v>
      </c>
      <c r="F242" s="220"/>
    </row>
    <row r="243" spans="1:6" ht="15" customHeight="1" thickBot="1" x14ac:dyDescent="0.3">
      <c r="A243" s="171"/>
      <c r="B243" s="204" t="str">
        <f>IF(ISBLANK(G2prices!B243),"",G2prices!B243)</f>
        <v>USV2496</v>
      </c>
      <c r="C243" s="25" t="str">
        <f>G2prices!C243</f>
        <v xml:space="preserve">Tall Skin Panel </v>
      </c>
      <c r="D243" s="205">
        <f>IF(B243="","",INDEX(G2prices!D243:R243,1,GroupG2index))</f>
        <v>0</v>
      </c>
      <c r="E243" s="206" t="str">
        <f t="shared" si="4"/>
        <v>N/A</v>
      </c>
      <c r="F243" s="220"/>
    </row>
    <row r="244" spans="1:6" ht="15" customHeight="1" thickBot="1" x14ac:dyDescent="0.3">
      <c r="A244" s="171"/>
      <c r="B244" s="204" t="str">
        <f>IF(ISBLANK(G2prices!B244),"",G2prices!B244)</f>
        <v>VDEP</v>
      </c>
      <c r="C244" s="25" t="str">
        <f>G2prices!C244</f>
        <v>Vanity Decorative End Panel</v>
      </c>
      <c r="D244" s="205">
        <f>IF(B244="","",INDEX(G2prices!D244:R244,1,GroupG2index))</f>
        <v>0</v>
      </c>
      <c r="E244" s="206" t="str">
        <f t="shared" si="4"/>
        <v>N/A</v>
      </c>
      <c r="F244" s="220"/>
    </row>
    <row r="245" spans="1:6" ht="15" customHeight="1" thickBot="1" x14ac:dyDescent="0.3">
      <c r="A245" s="171"/>
      <c r="B245" s="204" t="str">
        <f>IF(ISBLANK(G2prices!B245),"",G2prices!B245)</f>
        <v>WDEP30</v>
      </c>
      <c r="C245" s="25" t="str">
        <f>G2prices!C245</f>
        <v>Wall Decorative Door Panel</v>
      </c>
      <c r="D245" s="205">
        <f>IF(B245="","",INDEX(G2prices!D245:R245,1,GroupG2index))</f>
        <v>0</v>
      </c>
      <c r="E245" s="206" t="str">
        <f t="shared" si="4"/>
        <v>N/A</v>
      </c>
      <c r="F245" s="220"/>
    </row>
    <row r="246" spans="1:6" ht="15" customHeight="1" thickBot="1" x14ac:dyDescent="0.3">
      <c r="A246" s="171"/>
      <c r="B246" s="204" t="str">
        <f>IF(ISBLANK(G2prices!B246),"",G2prices!B246)</f>
        <v>WDEP36</v>
      </c>
      <c r="C246" s="25" t="str">
        <f>G2prices!C246</f>
        <v>Wall Decorative Door Panel</v>
      </c>
      <c r="D246" s="205">
        <f>IF(B246="","",INDEX(G2prices!D246:R246,1,GroupG2index))</f>
        <v>0</v>
      </c>
      <c r="E246" s="206" t="str">
        <f t="shared" si="4"/>
        <v>N/A</v>
      </c>
      <c r="F246" s="220"/>
    </row>
    <row r="247" spans="1:6" ht="15" customHeight="1" thickBot="1" x14ac:dyDescent="0.3">
      <c r="A247" s="171"/>
      <c r="B247" s="204" t="str">
        <f>IF(ISBLANK(G2prices!B247),"",G2prices!B247)</f>
        <v>WDEP42</v>
      </c>
      <c r="C247" s="25" t="str">
        <f>G2prices!C247</f>
        <v>Wall Decorative Door Panel</v>
      </c>
      <c r="D247" s="205">
        <f>IF(B247="","",INDEX(G2prices!D247:R247,1,GroupG2index))</f>
        <v>0</v>
      </c>
      <c r="E247" s="206" t="str">
        <f t="shared" si="4"/>
        <v>N/A</v>
      </c>
      <c r="F247" s="220"/>
    </row>
    <row r="248" spans="1:6" ht="15" customHeight="1" thickBot="1" x14ac:dyDescent="0.3">
      <c r="A248" s="171"/>
      <c r="B248" s="204" t="str">
        <f>IF(ISBLANK(G2prices!B248),"",G2prices!B248)</f>
        <v>WSV42</v>
      </c>
      <c r="C248" s="25" t="str">
        <f>G2prices!C248</f>
        <v>Wall Skin Panel</v>
      </c>
      <c r="D248" s="205">
        <f>IF(B248="","",INDEX(G2prices!D248:R248,1,GroupG2index))</f>
        <v>0</v>
      </c>
      <c r="E248" s="206" t="str">
        <f t="shared" si="4"/>
        <v>N/A</v>
      </c>
      <c r="F248" s="220"/>
    </row>
    <row r="249" spans="1:6" ht="15" customHeight="1" thickBot="1" x14ac:dyDescent="0.3">
      <c r="A249" s="171"/>
      <c r="B249" s="204" t="str">
        <f>IF(ISBLANK(G2prices!B249),"",G2prices!B249)</f>
        <v/>
      </c>
      <c r="C249" s="25" t="str">
        <f>G2prices!C249</f>
        <v>Accessories</v>
      </c>
      <c r="D249" s="205" t="str">
        <f>IF(B249="","",INDEX(G2prices!D249:R249,1,GroupG2index))</f>
        <v/>
      </c>
      <c r="E249" s="206" t="str">
        <f t="shared" si="4"/>
        <v/>
      </c>
      <c r="F249" s="220"/>
    </row>
    <row r="250" spans="1:6" ht="15" customHeight="1" thickBot="1" x14ac:dyDescent="0.3">
      <c r="A250" s="171"/>
      <c r="B250" s="204" t="str">
        <f>IF(ISBLANK(G2prices!B250),"",G2prices!B250)</f>
        <v>BSDC6</v>
      </c>
      <c r="C250" s="25" t="str">
        <f>G2prices!C250</f>
        <v xml:space="preserve">Base Spice Drawer </v>
      </c>
      <c r="D250" s="205">
        <f>IF(B250="","",INDEX(G2prices!D250:R250,1,GroupG2index))</f>
        <v>0</v>
      </c>
      <c r="E250" s="206" t="str">
        <f t="shared" si="4"/>
        <v>N/A</v>
      </c>
      <c r="F250" s="220"/>
    </row>
    <row r="251" spans="1:6" ht="15" customHeight="1" thickBot="1" x14ac:dyDescent="0.3">
      <c r="A251" s="171"/>
      <c r="B251" s="204" t="str">
        <f>IF(ISBLANK(G2prices!B251),"",G2prices!B251)</f>
        <v>CB9</v>
      </c>
      <c r="C251" s="25" t="str">
        <f>G2prices!C251</f>
        <v>Corbel - 2"W X 9"H X 9"D</v>
      </c>
      <c r="D251" s="205">
        <f>IF(B251="","",INDEX(G2prices!D251:R251,1,GroupG2index))</f>
        <v>0</v>
      </c>
      <c r="E251" s="206" t="str">
        <f t="shared" si="4"/>
        <v>N/A</v>
      </c>
      <c r="F251" s="220"/>
    </row>
    <row r="252" spans="1:6" ht="15" customHeight="1" thickBot="1" x14ac:dyDescent="0.3">
      <c r="A252" s="171"/>
      <c r="B252" s="204" t="str">
        <f>IF(ISBLANK(G2prices!B252),"",G2prices!B252)</f>
        <v>CBT</v>
      </c>
      <c r="C252" s="25" t="str">
        <f>G2prices!C252</f>
        <v>Corbel - 3"W X 12-3/4"H X 6"D</v>
      </c>
      <c r="D252" s="205">
        <f>IF(B252="","",INDEX(G2prices!D252:R252,1,GroupG2index))</f>
        <v>0</v>
      </c>
      <c r="E252" s="206" t="str">
        <f t="shared" si="4"/>
        <v>N/A</v>
      </c>
      <c r="F252" s="220"/>
    </row>
    <row r="253" spans="1:6" ht="15" customHeight="1" thickBot="1" x14ac:dyDescent="0.3">
      <c r="A253" s="171"/>
      <c r="B253" s="204" t="str">
        <f>IF(ISBLANK(G2prices!B253),"",G2prices!B253)</f>
        <v>CLDL</v>
      </c>
      <c r="C253" s="25" t="str">
        <f>G2prices!C253</f>
        <v xml:space="preserve">Classic Decorative Leg </v>
      </c>
      <c r="D253" s="205">
        <f>IF(B253="","",INDEX(G2prices!D253:R253,1,GroupG2index))</f>
        <v>0</v>
      </c>
      <c r="E253" s="206" t="str">
        <f t="shared" si="4"/>
        <v>N/A</v>
      </c>
      <c r="F253" s="220"/>
    </row>
    <row r="254" spans="1:6" ht="15" customHeight="1" thickBot="1" x14ac:dyDescent="0.3">
      <c r="A254" s="171"/>
      <c r="B254" s="204" t="str">
        <f>IF(ISBLANK(G2prices!B254),"",G2prices!B254)</f>
        <v>FLDL</v>
      </c>
      <c r="C254" s="25" t="str">
        <f>G2prices!C254</f>
        <v xml:space="preserve">Classic Decorative Leg </v>
      </c>
      <c r="D254" s="205">
        <f>IF(B254="","",INDEX(G2prices!D254:R254,1,GroupG2index))</f>
        <v>0</v>
      </c>
      <c r="E254" s="206" t="str">
        <f t="shared" si="4"/>
        <v>N/A</v>
      </c>
      <c r="F254" s="220"/>
    </row>
    <row r="255" spans="1:6" ht="15" customHeight="1" thickBot="1" x14ac:dyDescent="0.3">
      <c r="A255" s="171"/>
      <c r="B255" s="204" t="str">
        <f>IF(ISBLANK(G2prices!B255),"",G2prices!B255)</f>
        <v>S2496</v>
      </c>
      <c r="C255" s="25" t="str">
        <f>G2prices!C255</f>
        <v xml:space="preserve">Shelf Board </v>
      </c>
      <c r="D255" s="205">
        <f>IF(B255="","",INDEX(G2prices!D255:R255,1,GroupG2index))</f>
        <v>0</v>
      </c>
      <c r="E255" s="206" t="str">
        <f t="shared" si="4"/>
        <v>N/A</v>
      </c>
      <c r="F255" s="220"/>
    </row>
    <row r="256" spans="1:6" ht="15" customHeight="1" thickBot="1" x14ac:dyDescent="0.3">
      <c r="A256" s="171"/>
      <c r="B256" s="204" t="str">
        <f>IF(ISBLANK(G2prices!B256),"",G2prices!B256)</f>
        <v>SGH30</v>
      </c>
      <c r="C256" s="25" t="str">
        <f>G2prices!C256</f>
        <v xml:space="preserve">Stem Wine Glass Holder </v>
      </c>
      <c r="D256" s="205">
        <f>IF(B256="","",INDEX(G2prices!D256:R256,1,GroupG2index))</f>
        <v>0</v>
      </c>
      <c r="E256" s="206" t="str">
        <f t="shared" si="4"/>
        <v>N/A</v>
      </c>
      <c r="F256" s="220"/>
    </row>
    <row r="257" spans="1:6" ht="15" customHeight="1" thickBot="1" x14ac:dyDescent="0.3">
      <c r="A257" s="171"/>
      <c r="B257" s="204" t="str">
        <f>IF(ISBLANK(G2prices!B257),"",G2prices!B257)</f>
        <v>TUK</v>
      </c>
      <c r="C257" s="25" t="str">
        <f>G2prices!C257</f>
        <v>Touch Up Kit</v>
      </c>
      <c r="D257" s="205">
        <f>IF(B257="","",INDEX(G2prices!D257:R257,1,GroupG2index))</f>
        <v>0</v>
      </c>
      <c r="E257" s="206" t="str">
        <f t="shared" si="4"/>
        <v>N/A</v>
      </c>
      <c r="F257" s="220"/>
    </row>
    <row r="258" spans="1:6" ht="15" customHeight="1" thickBot="1" x14ac:dyDescent="0.3">
      <c r="A258" s="171"/>
      <c r="B258" s="204" t="str">
        <f>IF(ISBLANK(G2prices!B258),"",G2prices!B258)</f>
        <v>VA48</v>
      </c>
      <c r="C258" s="25" t="str">
        <f>G2prices!C258</f>
        <v xml:space="preserve">Arched Valance </v>
      </c>
      <c r="D258" s="205">
        <f>IF(B258="","",INDEX(G2prices!D258:R258,1,GroupG2index))</f>
        <v>0</v>
      </c>
      <c r="E258" s="206" t="str">
        <f t="shared" si="4"/>
        <v>N/A</v>
      </c>
      <c r="F258" s="220"/>
    </row>
    <row r="259" spans="1:6" ht="15" customHeight="1" thickBot="1" x14ac:dyDescent="0.3">
      <c r="A259" s="171"/>
      <c r="B259" s="204" t="str">
        <f>IF(ISBLANK(G2prices!B259),"",G2prices!B259)</f>
        <v>VKD36</v>
      </c>
      <c r="C259" s="25" t="str">
        <f>G2prices!C259</f>
        <v xml:space="preserve">Knee Drawer </v>
      </c>
      <c r="D259" s="205">
        <f>IF(B259="","",INDEX(G2prices!D259:R259,1,GroupG2index))</f>
        <v>0</v>
      </c>
      <c r="E259" s="206" t="str">
        <f t="shared" si="4"/>
        <v>N/A</v>
      </c>
      <c r="F259" s="220"/>
    </row>
    <row r="260" spans="1:6" ht="15" customHeight="1" thickBot="1" x14ac:dyDescent="0.3">
      <c r="A260" s="171"/>
      <c r="B260" s="204" t="str">
        <f>IF(ISBLANK(G2prices!B260),"",G2prices!B260)</f>
        <v/>
      </c>
      <c r="C260" s="25" t="str">
        <f>G2prices!C260</f>
        <v>Roll Outs</v>
      </c>
      <c r="D260" s="205" t="str">
        <f>IF(B260="","",INDEX(G2prices!D260:R260,1,GroupG2index))</f>
        <v/>
      </c>
      <c r="E260" s="206" t="str">
        <f t="shared" si="4"/>
        <v/>
      </c>
      <c r="F260" s="220"/>
    </row>
    <row r="261" spans="1:6" ht="15" customHeight="1" thickBot="1" x14ac:dyDescent="0.3">
      <c r="A261" s="171"/>
      <c r="B261" s="204" t="str">
        <f>IF(ISBLANK(G2prices!B261),"",G2prices!B261)</f>
        <v>RS18</v>
      </c>
      <c r="C261" s="25" t="str">
        <f>G2prices!C261</f>
        <v>Rollout for B18 - wider for Shaker Espresso &amp; Sonomas than other doors</v>
      </c>
      <c r="D261" s="205">
        <f>IF(B261="","",INDEX(G2prices!D261:R261,1,GroupG2index))</f>
        <v>0</v>
      </c>
      <c r="E261" s="206" t="str">
        <f t="shared" si="4"/>
        <v>N/A</v>
      </c>
      <c r="F261" s="220"/>
    </row>
    <row r="262" spans="1:6" ht="15" customHeight="1" thickBot="1" x14ac:dyDescent="0.3">
      <c r="A262" s="171"/>
      <c r="B262" s="204" t="str">
        <f>IF(ISBLANK(G2prices!B262),"",G2prices!B262)</f>
        <v>RS21</v>
      </c>
      <c r="C262" s="25" t="str">
        <f>G2prices!C262</f>
        <v>Rollout for B21 - wider for Shaker Espresso &amp; Sonomas than other doors</v>
      </c>
      <c r="D262" s="205">
        <f>IF(B262="","",INDEX(G2prices!D262:R262,1,GroupG2index))</f>
        <v>0</v>
      </c>
      <c r="E262" s="206" t="str">
        <f t="shared" si="4"/>
        <v>N/A</v>
      </c>
      <c r="F262" s="220"/>
    </row>
    <row r="263" spans="1:6" ht="15" customHeight="1" thickBot="1" x14ac:dyDescent="0.3">
      <c r="A263" s="171"/>
      <c r="B263" s="204" t="str">
        <f>IF(ISBLANK(G2prices!B263),"",G2prices!B263)</f>
        <v>RS24</v>
      </c>
      <c r="C263" s="25" t="str">
        <f>G2prices!C263</f>
        <v>Rollout for B24 - wider for Shaker Espresso &amp; Sonomas than other doors</v>
      </c>
      <c r="D263" s="205">
        <f>IF(B263="","",INDEX(G2prices!D263:R263,1,GroupG2index))</f>
        <v>0</v>
      </c>
      <c r="E263" s="206" t="str">
        <f t="shared" si="4"/>
        <v>N/A</v>
      </c>
      <c r="F263" s="220"/>
    </row>
    <row r="264" spans="1:6" ht="15" customHeight="1" thickBot="1" x14ac:dyDescent="0.3">
      <c r="A264" s="171"/>
      <c r="B264" s="204" t="str">
        <f>IF(ISBLANK(G2prices!B264),"",G2prices!B264)</f>
        <v>RS27</v>
      </c>
      <c r="C264" s="25" t="str">
        <f>G2prices!C264</f>
        <v>Rollout for B27 - wider for Shaker Espresso &amp; Sonomas than other doors</v>
      </c>
      <c r="D264" s="205">
        <f>IF(B264="","",INDEX(G2prices!D264:R264,1,GroupG2index))</f>
        <v>0</v>
      </c>
      <c r="E264" s="206" t="str">
        <f t="shared" si="4"/>
        <v>N/A</v>
      </c>
      <c r="F264" s="220"/>
    </row>
    <row r="265" spans="1:6" ht="15" customHeight="1" thickBot="1" x14ac:dyDescent="0.3">
      <c r="A265" s="171"/>
      <c r="B265" s="204" t="str">
        <f>IF(ISBLANK(G2prices!B265),"",G2prices!B265)</f>
        <v>RS30</v>
      </c>
      <c r="C265" s="25" t="str">
        <f>G2prices!C265</f>
        <v>Rollout for B30 - wider for Shaker Espresso &amp; Sonomas than other doors</v>
      </c>
      <c r="D265" s="205">
        <f>IF(B265="","",INDEX(G2prices!D265:R265,1,GroupG2index))</f>
        <v>0</v>
      </c>
      <c r="E265" s="206" t="str">
        <f t="shared" si="4"/>
        <v>N/A</v>
      </c>
      <c r="F265" s="220"/>
    </row>
    <row r="266" spans="1:6" ht="15" customHeight="1" thickBot="1" x14ac:dyDescent="0.3">
      <c r="A266" s="171"/>
      <c r="B266" s="204" t="str">
        <f>IF(ISBLANK(G2prices!B266),"",G2prices!B266)</f>
        <v>RS33</v>
      </c>
      <c r="C266" s="25" t="str">
        <f>G2prices!C266</f>
        <v>Rollout for B33 - wider for Shaker Espresso &amp; Sonomas than other doors</v>
      </c>
      <c r="D266" s="205">
        <f>IF(B266="","",INDEX(G2prices!D266:R266,1,GroupG2index))</f>
        <v>0</v>
      </c>
      <c r="E266" s="206" t="str">
        <f t="shared" si="4"/>
        <v>N/A</v>
      </c>
      <c r="F266" s="220"/>
    </row>
    <row r="267" spans="1:6" ht="15" customHeight="1" thickBot="1" x14ac:dyDescent="0.3">
      <c r="A267" s="171"/>
      <c r="B267" s="204" t="str">
        <f>IF(ISBLANK(G2prices!B267),"",G2prices!B267)</f>
        <v>RS36</v>
      </c>
      <c r="C267" s="25" t="str">
        <f>G2prices!C267</f>
        <v>Rollout for B36 - wider for Shaker Espresso &amp; Sonomas than other doors</v>
      </c>
      <c r="D267" s="205">
        <f>IF(B267="","",INDEX(G2prices!D267:R267,1,GroupG2index))</f>
        <v>0</v>
      </c>
      <c r="E267" s="206" t="str">
        <f t="shared" si="4"/>
        <v>N/A</v>
      </c>
      <c r="F267" s="220"/>
    </row>
    <row r="268" spans="1:6" ht="15" customHeight="1" thickBot="1" x14ac:dyDescent="0.3">
      <c r="A268" s="171"/>
      <c r="B268" s="204" t="str">
        <f>IF(ISBLANK(G2prices!B268),"",G2prices!B268)</f>
        <v/>
      </c>
      <c r="C268" s="25" t="str">
        <f>G2prices!C268</f>
        <v>Floating Shelves</v>
      </c>
      <c r="D268" s="205" t="str">
        <f>IF(B268="","",INDEX(G2prices!D268:R268,1,GroupG2index))</f>
        <v/>
      </c>
      <c r="E268" s="206" t="str">
        <f t="shared" ref="E268:E271" si="6">IF(B268="","",IF(D268=0,NotAvailable,D268*A268))</f>
        <v/>
      </c>
      <c r="F268" s="220"/>
    </row>
    <row r="269" spans="1:6" ht="15" customHeight="1" thickBot="1" x14ac:dyDescent="0.3">
      <c r="A269" s="171"/>
      <c r="B269" s="204" t="str">
        <f>IF(ISBLANK(G2prices!B269),"",G2prices!B269)</f>
        <v>FS36</v>
      </c>
      <c r="C269" s="25" t="str">
        <f>G2prices!C269</f>
        <v>36" Floating Shelf</v>
      </c>
      <c r="D269" s="205">
        <f>IF(B269="","",INDEX(G2prices!D269:R269,1,GroupG2index))</f>
        <v>0</v>
      </c>
      <c r="E269" s="206" t="str">
        <f t="shared" si="6"/>
        <v>N/A</v>
      </c>
      <c r="F269" s="220"/>
    </row>
    <row r="270" spans="1:6" ht="15" customHeight="1" thickBot="1" x14ac:dyDescent="0.3">
      <c r="A270" s="171"/>
      <c r="B270" s="204" t="str">
        <f>IF(ISBLANK(G2prices!B270),"",G2prices!B270)</f>
        <v>FS48</v>
      </c>
      <c r="C270" s="25" t="str">
        <f>G2prices!C270</f>
        <v>48" Floating Shelf</v>
      </c>
      <c r="D270" s="205">
        <f>IF(B270="","",INDEX(G2prices!D270:R270,1,GroupG2index))</f>
        <v>0</v>
      </c>
      <c r="E270" s="206" t="str">
        <f t="shared" si="6"/>
        <v>N/A</v>
      </c>
      <c r="F270" s="220"/>
    </row>
    <row r="271" spans="1:6" ht="15" customHeight="1" thickBot="1" x14ac:dyDescent="0.3">
      <c r="A271" s="171"/>
      <c r="B271" s="204" t="str">
        <f>IF(ISBLANK(G2prices!B271),"",G2prices!B271)</f>
        <v>FS60</v>
      </c>
      <c r="C271" s="25" t="str">
        <f>G2prices!C271</f>
        <v>60" Floating Shelf</v>
      </c>
      <c r="D271" s="205">
        <f>IF(B271="","",INDEX(G2prices!D271:R271,1,GroupG2index))</f>
        <v>0</v>
      </c>
      <c r="E271" s="206" t="str">
        <f t="shared" si="6"/>
        <v>N/A</v>
      </c>
      <c r="F271" s="220"/>
    </row>
    <row r="272" spans="1:6" ht="15" customHeight="1" thickBot="1" x14ac:dyDescent="0.3">
      <c r="A272" s="171"/>
      <c r="B272" s="204" t="str">
        <f>IF(ISBLANK(G2prices!B272),"",G2prices!B272)</f>
        <v/>
      </c>
      <c r="C272" s="25" t="str">
        <f>G2prices!C272</f>
        <v>Between Cabinet Pullouts (Rev-A-Shelf, lead time may be longer)</v>
      </c>
      <c r="D272" s="205" t="str">
        <f>IF(B272="","",INDEX(G2prices!D272:R272,1,GroupG2index))</f>
        <v/>
      </c>
      <c r="E272" s="206" t="str">
        <f t="shared" si="4"/>
        <v/>
      </c>
      <c r="F272" s="220"/>
    </row>
    <row r="273" spans="1:6" ht="15" customHeight="1" thickBot="1" x14ac:dyDescent="0.3">
      <c r="A273" s="171"/>
      <c r="B273" s="204" t="str">
        <f>IF(ISBLANK(G2prices!B273),"",G2prices!B273)</f>
        <v>432-BF-3C</v>
      </c>
      <c r="C273" s="25" t="str">
        <f>G2prices!C273</f>
        <v>3" Base Filler Pullout</v>
      </c>
      <c r="D273" s="205">
        <f>IF(B273="","",INDEX(G2prices!D273:R273,1,GroupG2index))</f>
        <v>0</v>
      </c>
      <c r="E273" s="206" t="str">
        <f t="shared" si="4"/>
        <v>N/A</v>
      </c>
      <c r="F273" s="220"/>
    </row>
    <row r="274" spans="1:6" ht="15" customHeight="1" thickBot="1" x14ac:dyDescent="0.3">
      <c r="A274" s="171"/>
      <c r="B274" s="204" t="str">
        <f>IF(ISBLANK(G2prices!B274),"",G2prices!B274)</f>
        <v>432-BFSC-6C</v>
      </c>
      <c r="C274" s="25" t="str">
        <f>G2prices!C274</f>
        <v>6" Base Filler Pullout w/Blum Soft Close</v>
      </c>
      <c r="D274" s="205">
        <f>IF(B274="","",INDEX(G2prices!D274:R274,1,GroupG2index))</f>
        <v>0</v>
      </c>
      <c r="E274" s="206" t="str">
        <f t="shared" ref="E274:E329" si="7">IF(B274="","",IF(D274=0,NotAvailable,D274*A274))</f>
        <v>N/A</v>
      </c>
      <c r="F274" s="220"/>
    </row>
    <row r="275" spans="1:6" ht="15" customHeight="1" thickBot="1" x14ac:dyDescent="0.3">
      <c r="A275" s="171"/>
      <c r="B275" s="204" t="str">
        <f>IF(ISBLANK(G2prices!B275),"",G2prices!B275)</f>
        <v>432-BFSC-3C</v>
      </c>
      <c r="C275" s="25" t="str">
        <f>G2prices!C275</f>
        <v>3" Base Filler Pullout w/Blum Soft Close</v>
      </c>
      <c r="D275" s="205">
        <f>IF(B275="","",INDEX(G2prices!D275:R275,1,GroupG2index))</f>
        <v>0</v>
      </c>
      <c r="E275" s="206" t="str">
        <f t="shared" si="7"/>
        <v>N/A</v>
      </c>
      <c r="F275" s="220"/>
    </row>
    <row r="276" spans="1:6" ht="15" customHeight="1" thickBot="1" x14ac:dyDescent="0.3">
      <c r="A276" s="171"/>
      <c r="B276" s="204" t="str">
        <f>IF(ISBLANK(G2prices!B276),"",G2prices!B276)</f>
        <v>432-BFBBSC-6C</v>
      </c>
      <c r="C276" s="25" t="str">
        <f>G2prices!C276</f>
        <v>6" Base Filler Pullout w/Ball Bearing Soft Close</v>
      </c>
      <c r="D276" s="205">
        <f>IF(B276="","",INDEX(G2prices!D276:R276,1,GroupG2index))</f>
        <v>0</v>
      </c>
      <c r="E276" s="206" t="str">
        <f t="shared" si="7"/>
        <v>N/A</v>
      </c>
      <c r="F276" s="220"/>
    </row>
    <row r="277" spans="1:6" ht="15" customHeight="1" thickBot="1" x14ac:dyDescent="0.3">
      <c r="A277" s="171"/>
      <c r="B277" s="204" t="str">
        <f>IF(ISBLANK(G2prices!B277),"",G2prices!B277)</f>
        <v>432-BFBBSC-3C</v>
      </c>
      <c r="C277" s="25" t="str">
        <f>G2prices!C277</f>
        <v>3" Base Filler Pullout w/Ball Bearing Soft Close</v>
      </c>
      <c r="D277" s="205">
        <f>IF(B277="","",INDEX(G2prices!D277:R277,1,GroupG2index))</f>
        <v>0</v>
      </c>
      <c r="E277" s="206" t="str">
        <f t="shared" si="7"/>
        <v>N/A</v>
      </c>
      <c r="F277" s="220"/>
    </row>
    <row r="278" spans="1:6" ht="15" customHeight="1" thickBot="1" x14ac:dyDescent="0.3">
      <c r="A278" s="171"/>
      <c r="B278" s="204" t="str">
        <f>IF(ISBLANK(G2prices!B278),"",G2prices!B278)</f>
        <v>432-BF-6C</v>
      </c>
      <c r="C278" s="25" t="str">
        <f>G2prices!C278</f>
        <v>6" Base Filler Pullout</v>
      </c>
      <c r="D278" s="205">
        <f>IF(B278="","",INDEX(G2prices!D278:R278,1,GroupG2index))</f>
        <v>0</v>
      </c>
      <c r="E278" s="206" t="str">
        <f t="shared" si="7"/>
        <v>N/A</v>
      </c>
      <c r="F278" s="220"/>
    </row>
    <row r="279" spans="1:6" ht="15" customHeight="1" thickBot="1" x14ac:dyDescent="0.3">
      <c r="A279" s="171"/>
      <c r="B279" s="204" t="str">
        <f>IF(ISBLANK(G2prices!B279),"",G2prices!B279)</f>
        <v>432-WF42-3C</v>
      </c>
      <c r="C279" s="25" t="str">
        <f>G2prices!C279</f>
        <v>3" Wall Filler Pullout 42"T</v>
      </c>
      <c r="D279" s="205">
        <f>IF(B279="","",INDEX(G2prices!D279:R279,1,GroupG2index))</f>
        <v>0</v>
      </c>
      <c r="E279" s="206" t="str">
        <f t="shared" si="7"/>
        <v>N/A</v>
      </c>
      <c r="F279" s="220"/>
    </row>
    <row r="280" spans="1:6" ht="15" customHeight="1" thickBot="1" x14ac:dyDescent="0.3">
      <c r="A280" s="171"/>
      <c r="B280" s="204" t="str">
        <f>IF(ISBLANK(G2prices!B280),"",G2prices!B280)</f>
        <v>432-WF36-6C</v>
      </c>
      <c r="C280" s="25" t="str">
        <f>G2prices!C280</f>
        <v>6" Wall Filler Pullout 36"T</v>
      </c>
      <c r="D280" s="205">
        <f>IF(B280="","",INDEX(G2prices!D280:R280,1,GroupG2index))</f>
        <v>0</v>
      </c>
      <c r="E280" s="206" t="str">
        <f t="shared" si="7"/>
        <v>N/A</v>
      </c>
      <c r="F280" s="220"/>
    </row>
    <row r="281" spans="1:6" ht="15" customHeight="1" thickBot="1" x14ac:dyDescent="0.3">
      <c r="A281" s="171"/>
      <c r="B281" s="204" t="str">
        <f>IF(ISBLANK(G2prices!B281),"",G2prices!B281)</f>
        <v>432-WF36-3C</v>
      </c>
      <c r="C281" s="25" t="str">
        <f>G2prices!C281</f>
        <v>3" Wall Filler Pullout 36"T</v>
      </c>
      <c r="D281" s="205">
        <f>IF(B281="","",INDEX(G2prices!D281:R281,1,GroupG2index))</f>
        <v>0</v>
      </c>
      <c r="E281" s="206" t="str">
        <f t="shared" si="7"/>
        <v>N/A</v>
      </c>
      <c r="F281" s="220"/>
    </row>
    <row r="282" spans="1:6" ht="15" customHeight="1" thickBot="1" x14ac:dyDescent="0.3">
      <c r="A282" s="171"/>
      <c r="B282" s="204" t="str">
        <f>IF(ISBLANK(G2prices!B282),"",G2prices!B282)</f>
        <v>432-WF-6C</v>
      </c>
      <c r="C282" s="25" t="str">
        <f>G2prices!C282</f>
        <v>6" Wall Filler Pullout 30"T</v>
      </c>
      <c r="D282" s="205">
        <f>IF(B282="","",INDEX(G2prices!D282:R282,1,GroupG2index))</f>
        <v>0</v>
      </c>
      <c r="E282" s="206" t="str">
        <f t="shared" si="7"/>
        <v>N/A</v>
      </c>
      <c r="F282" s="220"/>
    </row>
    <row r="283" spans="1:6" ht="15" customHeight="1" thickBot="1" x14ac:dyDescent="0.3">
      <c r="A283" s="171"/>
      <c r="B283" s="204" t="str">
        <f>IF(ISBLANK(G2prices!B283),"",G2prices!B283)</f>
        <v>432-WF-3C</v>
      </c>
      <c r="C283" s="25" t="str">
        <f>G2prices!C283</f>
        <v>3" Wall Filler Pullout 30"T</v>
      </c>
      <c r="D283" s="205">
        <f>IF(B283="","",INDEX(G2prices!D283:R283,1,GroupG2index))</f>
        <v>0</v>
      </c>
      <c r="E283" s="206" t="str">
        <f t="shared" si="7"/>
        <v>N/A</v>
      </c>
      <c r="F283" s="220"/>
    </row>
    <row r="284" spans="1:6" ht="15" customHeight="1" thickBot="1" x14ac:dyDescent="0.3">
      <c r="A284" s="171"/>
      <c r="B284" s="204" t="str">
        <f>IF(ISBLANK(G2prices!B284),"",G2prices!B284)</f>
        <v>432-WF42-6C</v>
      </c>
      <c r="C284" s="25" t="str">
        <f>G2prices!C284</f>
        <v>6" Wall Filler Pullout 42"T</v>
      </c>
      <c r="D284" s="205">
        <f>IF(B284="","",INDEX(G2prices!D284:R284,1,GroupG2index))</f>
        <v>0</v>
      </c>
      <c r="E284" s="206" t="str">
        <f t="shared" si="7"/>
        <v>N/A</v>
      </c>
      <c r="F284" s="220"/>
    </row>
    <row r="285" spans="1:6" ht="15" customHeight="1" thickBot="1" x14ac:dyDescent="0.3">
      <c r="A285" s="171"/>
      <c r="B285" s="204" t="str">
        <f>IF(ISBLANK(G2prices!B285),"",G2prices!B285)</f>
        <v/>
      </c>
      <c r="C285" s="25" t="str">
        <f>G2prices!C285</f>
        <v>In Cabinet Pullouts (Rev-A-Shelf, lead time may be longer)</v>
      </c>
      <c r="D285" s="205" t="str">
        <f>IF(B285="","",INDEX(G2prices!D285:R285,1,GroupG2index))</f>
        <v/>
      </c>
      <c r="E285" s="206" t="str">
        <f t="shared" si="7"/>
        <v/>
      </c>
      <c r="F285" s="220"/>
    </row>
    <row r="286" spans="1:6" ht="15" customHeight="1" thickBot="1" x14ac:dyDescent="0.3">
      <c r="A286" s="171"/>
      <c r="B286" s="204" t="str">
        <f>IF(ISBLANK(G2prices!B286),"",G2prices!B286)</f>
        <v>447-BC-5C</v>
      </c>
      <c r="C286" s="25" t="str">
        <f>G2prices!C286</f>
        <v xml:space="preserve">5" Tray Divider Pullout - BT9 </v>
      </c>
      <c r="D286" s="205">
        <f>IF(B286="","",INDEX(G2prices!D286:R286,1,GroupG2index))</f>
        <v>0</v>
      </c>
      <c r="E286" s="206" t="str">
        <f t="shared" si="7"/>
        <v>N/A</v>
      </c>
      <c r="F286" s="220"/>
    </row>
    <row r="287" spans="1:6" ht="15" customHeight="1" thickBot="1" x14ac:dyDescent="0.3">
      <c r="A287" s="171"/>
      <c r="B287" s="204" t="str">
        <f>IF(ISBLANK(G2prices!B287),"",G2prices!B287)</f>
        <v>447-BCBBSC-5C</v>
      </c>
      <c r="C287" s="25" t="str">
        <f>G2prices!C287</f>
        <v xml:space="preserve">5" Tray Divider Pullout Ball Bearing Soft Close - BT9 </v>
      </c>
      <c r="D287" s="205">
        <f>IF(B287="","",INDEX(G2prices!D287:R287,1,GroupG2index))</f>
        <v>0</v>
      </c>
      <c r="E287" s="206" t="str">
        <f t="shared" si="7"/>
        <v>N/A</v>
      </c>
      <c r="F287" s="220"/>
    </row>
    <row r="288" spans="1:6" ht="15" customHeight="1" thickBot="1" x14ac:dyDescent="0.3">
      <c r="A288" s="171"/>
      <c r="B288" s="204" t="str">
        <f>IF(ISBLANK(G2prices!B288),"",G2prices!B288)</f>
        <v>447-BCSC-5C</v>
      </c>
      <c r="C288" s="25" t="str">
        <f>G2prices!C288</f>
        <v xml:space="preserve">5" Tray Divider Pullout Blum Soft Close - BT9 </v>
      </c>
      <c r="D288" s="205">
        <f>IF(B288="","",INDEX(G2prices!D288:R288,1,GroupG2index))</f>
        <v>0</v>
      </c>
      <c r="E288" s="206" t="str">
        <f t="shared" si="7"/>
        <v>N/A</v>
      </c>
      <c r="F288" s="220"/>
    </row>
    <row r="289" spans="1:6" ht="15" customHeight="1" thickBot="1" x14ac:dyDescent="0.3">
      <c r="A289" s="171"/>
      <c r="B289" s="204" t="str">
        <f>IF(ISBLANK(G2prices!B289),"",G2prices!B289)</f>
        <v>448-BC-5C</v>
      </c>
      <c r="C289" s="25" t="str">
        <f>G2prices!C289</f>
        <v xml:space="preserve">5" Base Pullout - BT9 </v>
      </c>
      <c r="D289" s="205">
        <f>IF(B289="","",INDEX(G2prices!D289:R289,1,GroupG2index))</f>
        <v>0</v>
      </c>
      <c r="E289" s="206" t="str">
        <f t="shared" si="7"/>
        <v>N/A</v>
      </c>
      <c r="F289" s="220"/>
    </row>
    <row r="290" spans="1:6" ht="15" customHeight="1" thickBot="1" x14ac:dyDescent="0.3">
      <c r="A290" s="171"/>
      <c r="B290" s="204" t="str">
        <f>IF(ISBLANK(G2prices!B290),"",G2prices!B290)</f>
        <v>448-BCBBSC-5C-1</v>
      </c>
      <c r="C290" s="25" t="str">
        <f>G2prices!C290</f>
        <v xml:space="preserve">5" Base Pullout w/Ball Bearing Soft Close - BT9 </v>
      </c>
      <c r="D290" s="205">
        <f>IF(B290="","",INDEX(G2prices!D290:R290,1,GroupG2index))</f>
        <v>0</v>
      </c>
      <c r="E290" s="206" t="str">
        <f t="shared" si="7"/>
        <v>N/A</v>
      </c>
      <c r="F290" s="220"/>
    </row>
    <row r="291" spans="1:6" ht="15" customHeight="1" thickBot="1" x14ac:dyDescent="0.3">
      <c r="A291" s="171"/>
      <c r="B291" s="204" t="str">
        <f>IF(ISBLANK(G2prices!B291),"",G2prices!B291)</f>
        <v>448-BCSC-5C</v>
      </c>
      <c r="C291" s="25" t="str">
        <f>G2prices!C291</f>
        <v xml:space="preserve">5" Base Pullout w/Blum Soft Close - BT9 </v>
      </c>
      <c r="D291" s="205">
        <f>IF(B291="","",INDEX(G2prices!D291:R291,1,GroupG2index))</f>
        <v>0</v>
      </c>
      <c r="E291" s="206" t="str">
        <f t="shared" si="7"/>
        <v>N/A</v>
      </c>
      <c r="F291" s="220"/>
    </row>
    <row r="292" spans="1:6" ht="15" customHeight="1" thickBot="1" x14ac:dyDescent="0.3">
      <c r="A292" s="171"/>
      <c r="B292" s="204" t="str">
        <f>IF(ISBLANK(G2prices!B292),"",G2prices!B292)</f>
        <v>448-WC-5C</v>
      </c>
      <c r="C292" s="25" t="str">
        <f>G2prices!C292</f>
        <v xml:space="preserve">5" Wall Cabinet Pullout - W0930 </v>
      </c>
      <c r="D292" s="205">
        <f>IF(B292="","",INDEX(G2prices!D292:R292,1,GroupG2index))</f>
        <v>0</v>
      </c>
      <c r="E292" s="206" t="str">
        <f t="shared" si="7"/>
        <v>N/A</v>
      </c>
      <c r="F292" s="220"/>
    </row>
    <row r="293" spans="1:6" ht="15" customHeight="1" thickBot="1" x14ac:dyDescent="0.3">
      <c r="A293" s="171"/>
      <c r="B293" s="204" t="str">
        <f>IF(ISBLANK(G2prices!B293),"",G2prices!B293)</f>
        <v/>
      </c>
      <c r="C293" s="25" t="str">
        <f>G2prices!C293</f>
        <v>Waste Container Pullouts (Rev-A-Shelf, lead time may be longer)</v>
      </c>
      <c r="D293" s="205" t="str">
        <f>IF(B293="","",INDEX(G2prices!D293:R293,1,GroupG2index))</f>
        <v/>
      </c>
      <c r="E293" s="206" t="str">
        <f t="shared" si="7"/>
        <v/>
      </c>
      <c r="F293" s="220"/>
    </row>
    <row r="294" spans="1:6" ht="15" customHeight="1" thickBot="1" x14ac:dyDescent="0.3">
      <c r="A294" s="171"/>
      <c r="B294" s="204" t="str">
        <f>IF(ISBLANK(G2prices!B294),"",G2prices!B294)</f>
        <v>4WCSC-1535DM-1</v>
      </c>
      <c r="C294" s="25" t="str">
        <f>G2prices!C294</f>
        <v>Bottom Mount Single 35qt w/Blum Soft Close</v>
      </c>
      <c r="D294" s="205">
        <f>IF(B294="","",INDEX(G2prices!D294:R294,1,GroupG2index))</f>
        <v>0</v>
      </c>
      <c r="E294" s="206" t="str">
        <f t="shared" si="7"/>
        <v>N/A</v>
      </c>
      <c r="F294" s="220"/>
    </row>
    <row r="295" spans="1:6" ht="15" customHeight="1" thickBot="1" x14ac:dyDescent="0.3">
      <c r="A295" s="171"/>
      <c r="B295" s="204" t="str">
        <f>IF(ISBLANK(G2prices!B295),"",G2prices!B295)</f>
        <v>RV DM17 KIT</v>
      </c>
      <c r="C295" s="25" t="str">
        <f>G2prices!C295</f>
        <v>Silver Door Mount Kit; for RV-12KD-18C S or RV-18KD-18C S</v>
      </c>
      <c r="D295" s="205">
        <f>IF(B295="","",INDEX(G2prices!D295:R295,1,GroupG2index))</f>
        <v>0</v>
      </c>
      <c r="E295" s="206" t="str">
        <f t="shared" si="7"/>
        <v>N/A</v>
      </c>
      <c r="F295" s="220"/>
    </row>
    <row r="296" spans="1:6" ht="15" customHeight="1" thickBot="1" x14ac:dyDescent="0.3">
      <c r="A296" s="171"/>
      <c r="B296" s="204" t="str">
        <f>IF(ISBLANK(G2prices!B296),"",G2prices!B296)</f>
        <v>RV-18KD-18C S</v>
      </c>
      <c r="C296" s="25" t="str">
        <f>G2prices!C296</f>
        <v>Double 35qt Top-Mount w/Ball Bearing Soft Close Slides 14 1/2" Opening</v>
      </c>
      <c r="D296" s="205">
        <f>IF(B296="","",INDEX(G2prices!D296:R296,1,GroupG2index))</f>
        <v>0</v>
      </c>
      <c r="E296" s="206" t="str">
        <f t="shared" si="7"/>
        <v>N/A</v>
      </c>
      <c r="F296" s="220"/>
    </row>
    <row r="297" spans="1:6" ht="15" customHeight="1" thickBot="1" x14ac:dyDescent="0.3">
      <c r="A297" s="171"/>
      <c r="B297" s="204" t="str">
        <f>IF(ISBLANK(G2prices!B297),"",G2prices!B297)</f>
        <v>RV-12KD-18C S</v>
      </c>
      <c r="C297" s="25" t="str">
        <f>G2prices!C297</f>
        <v>Single 35qt Top-Mount w/Ball Bearing Soft Close Slides 11 1/2" Opening</v>
      </c>
      <c r="D297" s="205">
        <f>IF(B297="","",INDEX(G2prices!D297:R297,1,GroupG2index))</f>
        <v>0</v>
      </c>
      <c r="E297" s="206" t="str">
        <f t="shared" si="7"/>
        <v>N/A</v>
      </c>
      <c r="F297" s="220"/>
    </row>
    <row r="298" spans="1:6" ht="15" customHeight="1" thickBot="1" x14ac:dyDescent="0.3">
      <c r="A298" s="171"/>
      <c r="B298" s="204" t="str">
        <f>IF(ISBLANK(G2prices!B298),"",G2prices!B298)</f>
        <v>4WCTM-18BBSCDM2-175</v>
      </c>
      <c r="C298" s="25" t="str">
        <f>G2prices!C298</f>
        <v>Double 35qt Top-Mount w/Ball Bearing Soft Close Slides 14 1/2" Opening</v>
      </c>
      <c r="D298" s="205">
        <f>IF(B298="","",INDEX(G2prices!D298:R298,1,GroupG2index))</f>
        <v>0</v>
      </c>
      <c r="E298" s="206" t="str">
        <f t="shared" si="7"/>
        <v>N/A</v>
      </c>
      <c r="F298" s="220"/>
    </row>
    <row r="299" spans="1:6" ht="15" customHeight="1" thickBot="1" x14ac:dyDescent="0.3">
      <c r="A299" s="171"/>
      <c r="B299" s="204" t="str">
        <f>IF(ISBLANK(G2prices!B299),"",G2prices!B299)</f>
        <v>4WCTM-12BBSCDM1-175</v>
      </c>
      <c r="C299" s="25" t="str">
        <f>G2prices!C299</f>
        <v>Single 35qt Top-Mount w/Ball Bearing Soft Close Slides 11 1/2" Opening</v>
      </c>
      <c r="D299" s="205">
        <f>IF(B299="","",INDEX(G2prices!D299:R299,1,GroupG2index))</f>
        <v>0</v>
      </c>
      <c r="E299" s="206" t="str">
        <f t="shared" si="7"/>
        <v>N/A</v>
      </c>
      <c r="F299" s="220"/>
    </row>
    <row r="300" spans="1:6" ht="15" customHeight="1" thickBot="1" x14ac:dyDescent="0.3">
      <c r="A300" s="171"/>
      <c r="B300" s="204" t="str">
        <f>IF(ISBLANK(G2prices!B300),"",G2prices!B300)</f>
        <v>4WCTM-12BBSCDM1</v>
      </c>
      <c r="C300" s="25" t="str">
        <f>G2prices!C300</f>
        <v>Single 35qt Top Mount w/Ball Bearing Soft Close Slides 12" Opening</v>
      </c>
      <c r="D300" s="205">
        <f>IF(B300="","",INDEX(G2prices!D300:R300,1,GroupG2index))</f>
        <v>0</v>
      </c>
      <c r="E300" s="206" t="str">
        <f t="shared" si="7"/>
        <v>N/A</v>
      </c>
      <c r="F300" s="220"/>
    </row>
    <row r="301" spans="1:6" ht="15" customHeight="1" thickBot="1" x14ac:dyDescent="0.3">
      <c r="A301" s="171"/>
      <c r="B301" s="204" t="str">
        <f>IF(ISBLANK(G2prices!B301),"",G2prices!B301)</f>
        <v>5149-18DM-217</v>
      </c>
      <c r="C301" s="25" t="str">
        <f>G2prices!C301</f>
        <v>Double 35qt Bottom Mount w/Rev-A-Motion Slides Aluminum Frame</v>
      </c>
      <c r="D301" s="205">
        <f>IF(B301="","",INDEX(G2prices!D301:R301,1,GroupG2index))</f>
        <v>0</v>
      </c>
      <c r="E301" s="206" t="str">
        <f t="shared" si="7"/>
        <v>N/A</v>
      </c>
      <c r="F301" s="220"/>
    </row>
    <row r="302" spans="1:6" ht="15" customHeight="1" thickBot="1" x14ac:dyDescent="0.3">
      <c r="A302" s="171"/>
      <c r="B302" s="204" t="str">
        <f>IF(ISBLANK(G2prices!B302),"",G2prices!B302)</f>
        <v>5149-15DM-117</v>
      </c>
      <c r="C302" s="25" t="str">
        <f>G2prices!C302</f>
        <v>Single 35qt Bottom Mount w/Rev-A-Motion Slides Aluminum Frame</v>
      </c>
      <c r="D302" s="205">
        <f>IF(B302="","",INDEX(G2prices!D302:R302,1,GroupG2index))</f>
        <v>0</v>
      </c>
      <c r="E302" s="206" t="str">
        <f t="shared" si="7"/>
        <v>N/A</v>
      </c>
      <c r="F302" s="220"/>
    </row>
    <row r="303" spans="1:6" ht="15" customHeight="1" thickBot="1" x14ac:dyDescent="0.3">
      <c r="A303" s="171"/>
      <c r="B303" s="204" t="str">
        <f>IF(ISBLANK(G2prices!B303),"",G2prices!B303)</f>
        <v>4WCSC-1835DM-2</v>
      </c>
      <c r="C303" s="25" t="str">
        <f>G2prices!C303</f>
        <v>Bottom Mount Double 35qt w/Blum Soft Close</v>
      </c>
      <c r="D303" s="205">
        <f>IF(B303="","",INDEX(G2prices!D303:R303,1,GroupG2index))</f>
        <v>0</v>
      </c>
      <c r="E303" s="206" t="str">
        <f t="shared" si="7"/>
        <v>N/A</v>
      </c>
      <c r="F303" s="220"/>
    </row>
    <row r="304" spans="1:6" ht="15" customHeight="1" thickBot="1" x14ac:dyDescent="0.3">
      <c r="A304" s="171"/>
      <c r="B304" s="204" t="str">
        <f>IF(ISBLANK(G2prices!B304),"",G2prices!B304)</f>
        <v>4WCTM-18BBSCDM2</v>
      </c>
      <c r="C304" s="25" t="str">
        <f>G2prices!C304</f>
        <v>Double 35qt Top Mount w/Ball Bearing Soft Close Slides 15" opening</v>
      </c>
      <c r="D304" s="205">
        <f>IF(B304="","",INDEX(G2prices!D304:R304,1,GroupG2index))</f>
        <v>0</v>
      </c>
      <c r="E304" s="206" t="str">
        <f t="shared" si="7"/>
        <v>N/A</v>
      </c>
      <c r="F304" s="220"/>
    </row>
    <row r="305" spans="1:6" ht="15" customHeight="1" thickBot="1" x14ac:dyDescent="0.3">
      <c r="A305" s="171"/>
      <c r="B305" s="204" t="str">
        <f>IF(ISBLANK(G2prices!B305),"",G2prices!B305)</f>
        <v/>
      </c>
      <c r="C305" s="25" t="str">
        <f>G2prices!C305</f>
        <v>Lazy Susans (Rev-A-Shelf, lead time may be longer)</v>
      </c>
      <c r="D305" s="205" t="str">
        <f>IF(B305="","",INDEX(G2prices!D305:R305,1,GroupG2index))</f>
        <v/>
      </c>
      <c r="E305" s="206" t="str">
        <f t="shared" si="7"/>
        <v/>
      </c>
      <c r="F305" s="220"/>
    </row>
    <row r="306" spans="1:6" ht="15" customHeight="1" thickBot="1" x14ac:dyDescent="0.3">
      <c r="A306" s="171"/>
      <c r="B306" s="204" t="str">
        <f>IF(ISBLANK(G2prices!B306),"",G2prices!B306)</f>
        <v>LD-4BW-401-28-SBS-1</v>
      </c>
      <c r="C306" s="25" t="str">
        <f>G2prices!C306</f>
        <v>One 28" Banded Wood Tray w/Steel Bearing - LSB36, LSB33, BER36 &amp; BER33</v>
      </c>
      <c r="D306" s="205">
        <f>IF(B306="","",INDEX(G2prices!D306:R306,1,GroupG2index))</f>
        <v>0</v>
      </c>
      <c r="E306" s="206" t="str">
        <f t="shared" si="7"/>
        <v>N/A</v>
      </c>
      <c r="F306" s="220"/>
    </row>
    <row r="307" spans="1:6" ht="15" customHeight="1" thickBot="1" x14ac:dyDescent="0.3">
      <c r="A307" s="171"/>
      <c r="B307" s="204" t="str">
        <f>IF(ISBLANK(G2prices!B307),"",G2prices!B307)</f>
        <v>LD-4BW-472-24-1</v>
      </c>
      <c r="C307" s="25" t="str">
        <f>G2prices!C307</f>
        <v>24" Banded Wood Tray 2 Shelf Kit w/Hardware - LSB33</v>
      </c>
      <c r="D307" s="205">
        <f>IF(B307="","",INDEX(G2prices!D307:R307,1,GroupG2index))</f>
        <v>0</v>
      </c>
      <c r="E307" s="206" t="str">
        <f t="shared" si="7"/>
        <v>N/A</v>
      </c>
      <c r="F307" s="220"/>
    </row>
    <row r="308" spans="1:6" ht="15" customHeight="1" thickBot="1" x14ac:dyDescent="0.3">
      <c r="A308" s="171"/>
      <c r="B308" s="204" t="str">
        <f>IF(ISBLANK(G2prices!B308),"",G2prices!B308)</f>
        <v>4WLS882-32-570</v>
      </c>
      <c r="C308" s="25" t="str">
        <f>G2prices!C308</f>
        <v>32"Wide Half Moon Lazy Susan - BBC42, 14 1/2" Door opening</v>
      </c>
      <c r="D308" s="205">
        <f>IF(B308="","",INDEX(G2prices!D308:R308,1,GroupG2index))</f>
        <v>0</v>
      </c>
      <c r="E308" s="206" t="str">
        <f t="shared" si="7"/>
        <v>N/A</v>
      </c>
      <c r="F308" s="220"/>
    </row>
    <row r="309" spans="1:6" ht="15" customHeight="1" thickBot="1" x14ac:dyDescent="0.3">
      <c r="A309" s="171"/>
      <c r="B309" s="204" t="str">
        <f>IF(ISBLANK(G2prices!B309),"",G2prices!B309)</f>
        <v/>
      </c>
      <c r="C309" s="25" t="str">
        <f>G2prices!C309</f>
        <v>Cabinet Organizers (Rev-A-Shelf, lead time may be longer)</v>
      </c>
      <c r="D309" s="205" t="str">
        <f>IF(B309="","",INDEX(G2prices!D309:R309,1,GroupG2index))</f>
        <v/>
      </c>
      <c r="E309" s="206" t="str">
        <f t="shared" si="7"/>
        <v/>
      </c>
      <c r="F309" s="220"/>
    </row>
    <row r="310" spans="1:6" ht="15" customHeight="1" thickBot="1" x14ac:dyDescent="0.3">
      <c r="A310" s="171"/>
      <c r="B310" s="204" t="str">
        <f>IF(ISBLANK(G2prices!B310),"",G2prices!B310)</f>
        <v>563-51-C</v>
      </c>
      <c r="C310" s="25" t="str">
        <f>G2prices!C310</f>
        <v>Pullout Towel Bar - BT9</v>
      </c>
      <c r="D310" s="205">
        <f>IF(B310="","",INDEX(G2prices!D310:R310,1,GroupG2index))</f>
        <v>0</v>
      </c>
      <c r="E310" s="206" t="str">
        <f t="shared" si="7"/>
        <v>N/A</v>
      </c>
      <c r="F310" s="220"/>
    </row>
    <row r="311" spans="1:6" ht="15" customHeight="1" thickBot="1" x14ac:dyDescent="0.3">
      <c r="A311" s="171"/>
      <c r="B311" s="204" t="str">
        <f>IF(ISBLANK(G2prices!B311),"",G2prices!B311)</f>
        <v>597-12CR-52</v>
      </c>
      <c r="C311" s="25" t="str">
        <f>G2prices!C311</f>
        <v>Chrome Tray Divider - BT9</v>
      </c>
      <c r="D311" s="205">
        <f>IF(B311="","",INDEX(G2prices!D311:R311,1,GroupG2index))</f>
        <v>0</v>
      </c>
      <c r="E311" s="206" t="str">
        <f t="shared" si="7"/>
        <v>N/A</v>
      </c>
      <c r="F311" s="220"/>
    </row>
    <row r="312" spans="1:6" ht="15" customHeight="1" thickBot="1" x14ac:dyDescent="0.3">
      <c r="A312" s="171"/>
      <c r="B312" s="204" t="str">
        <f>IF(ISBLANK(G2prices!B312),"",G2prices!B312)</f>
        <v>597-18CR-52</v>
      </c>
      <c r="C312" s="25" t="str">
        <f>G2prices!C312</f>
        <v>Chrome Tray Divider - BT9</v>
      </c>
      <c r="D312" s="205">
        <f>IF(B312="","",INDEX(G2prices!D312:R312,1,GroupG2index))</f>
        <v>0</v>
      </c>
      <c r="E312" s="206" t="str">
        <f t="shared" si="7"/>
        <v>N/A</v>
      </c>
      <c r="F312" s="220"/>
    </row>
    <row r="313" spans="1:6" ht="15" customHeight="1" thickBot="1" x14ac:dyDescent="0.3">
      <c r="A313" s="171"/>
      <c r="B313" s="204" t="str">
        <f>IF(ISBLANK(G2prices!B313),"",G2prices!B313)</f>
        <v>SBDT-2730A-1</v>
      </c>
      <c r="C313" s="25" t="str">
        <f>G2prices!C313</f>
        <v>Sink Base Drip Tray for 27/30 - SB30</v>
      </c>
      <c r="D313" s="205">
        <f>IF(B313="","",INDEX(G2prices!D313:R313,1,GroupG2index))</f>
        <v>0</v>
      </c>
      <c r="E313" s="206" t="str">
        <f t="shared" si="7"/>
        <v>N/A</v>
      </c>
      <c r="F313" s="220"/>
    </row>
    <row r="314" spans="1:6" ht="15" customHeight="1" thickBot="1" x14ac:dyDescent="0.3">
      <c r="A314" s="171"/>
      <c r="B314" s="204" t="str">
        <f>IF(ISBLANK(G2prices!B314),"",G2prices!B314)</f>
        <v>SBDT-3336A-1</v>
      </c>
      <c r="C314" s="25" t="str">
        <f>G2prices!C314</f>
        <v>Sink Base Drip Tray for 33/36 - SB33/36</v>
      </c>
      <c r="D314" s="205">
        <f>IF(B314="","",INDEX(G2prices!D314:R314,1,GroupG2index))</f>
        <v>0</v>
      </c>
      <c r="E314" s="206" t="str">
        <f t="shared" si="7"/>
        <v>N/A</v>
      </c>
      <c r="F314" s="220"/>
    </row>
    <row r="315" spans="1:6" ht="15" customHeight="1" thickBot="1" x14ac:dyDescent="0.3">
      <c r="A315" s="171"/>
      <c r="B315" s="204" t="str">
        <f>IF(ISBLANK(G2prices!B315),"",G2prices!B315)</f>
        <v>4SR-15</v>
      </c>
      <c r="C315" s="25" t="str">
        <f>G2prices!C315</f>
        <v>Wall 15" Door Mount Spice Rack - Wall 15"</v>
      </c>
      <c r="D315" s="205">
        <f>IF(B315="","",INDEX(G2prices!D315:R315,1,GroupG2index))</f>
        <v>0</v>
      </c>
      <c r="E315" s="206" t="str">
        <f t="shared" si="7"/>
        <v>N/A</v>
      </c>
      <c r="F315" s="220"/>
    </row>
    <row r="316" spans="1:6" ht="15" customHeight="1" thickBot="1" x14ac:dyDescent="0.3">
      <c r="A316" s="171"/>
      <c r="B316" s="204" t="str">
        <f>IF(ISBLANK(G2prices!B316),"",G2prices!B316)</f>
        <v>4SR-18</v>
      </c>
      <c r="C316" s="25" t="str">
        <f>G2prices!C316</f>
        <v>Wall 18 Door Mount Spice Rack - Wall 18"</v>
      </c>
      <c r="D316" s="205">
        <f>IF(B316="","",INDEX(G2prices!D316:R316,1,GroupG2index))</f>
        <v>0</v>
      </c>
      <c r="E316" s="206" t="str">
        <f t="shared" si="7"/>
        <v>N/A</v>
      </c>
      <c r="F316" s="220"/>
    </row>
    <row r="317" spans="1:6" ht="15" customHeight="1" thickBot="1" x14ac:dyDescent="0.3">
      <c r="A317" s="171"/>
      <c r="B317" s="204" t="str">
        <f>IF(ISBLANK(G2prices!B317),"",G2prices!B317)</f>
        <v>4SR-21</v>
      </c>
      <c r="C317" s="25" t="str">
        <f>G2prices!C317</f>
        <v>Wall 21" Door Mount Spice Rack - Wall 21"</v>
      </c>
      <c r="D317" s="205">
        <f>IF(B317="","",INDEX(G2prices!D317:R317,1,GroupG2index))</f>
        <v>0</v>
      </c>
      <c r="E317" s="206" t="str">
        <f t="shared" si="7"/>
        <v>N/A</v>
      </c>
      <c r="F317" s="220"/>
    </row>
    <row r="318" spans="1:6" ht="15" customHeight="1" thickBot="1" x14ac:dyDescent="0.3">
      <c r="A318" s="171"/>
      <c r="B318" s="204" t="str">
        <f>IF(ISBLANK(G2prices!B318),"",G2prices!B318)</f>
        <v/>
      </c>
      <c r="C318" s="25" t="str">
        <f>G2prices!C318</f>
        <v>Drawer Organizers (Rev-A-Shelf, lead time may be longer)</v>
      </c>
      <c r="D318" s="205" t="str">
        <f>IF(B318="","",INDEX(G2prices!D318:R318,1,GroupG2index))</f>
        <v/>
      </c>
      <c r="E318" s="206" t="str">
        <f t="shared" si="7"/>
        <v/>
      </c>
      <c r="F318" s="220"/>
    </row>
    <row r="319" spans="1:6" ht="15" customHeight="1" thickBot="1" x14ac:dyDescent="0.3">
      <c r="A319" s="171"/>
      <c r="B319" s="204" t="str">
        <f>IF(ISBLANK(G2prices!B319),"",G2prices!B319)</f>
        <v>4WCT-1SH</v>
      </c>
      <c r="C319" s="25" t="str">
        <f>G2prices!C319</f>
        <v>Trimmable Wood Cutlery Tray 14 5/8" to 8 3/4"</v>
      </c>
      <c r="D319" s="205">
        <f>IF(B319="","",INDEX(G2prices!D319:R319,1,GroupG2index))</f>
        <v>0</v>
      </c>
      <c r="E319" s="206" t="str">
        <f t="shared" si="7"/>
        <v>N/A</v>
      </c>
      <c r="F319" s="220"/>
    </row>
    <row r="320" spans="1:6" ht="15" customHeight="1" thickBot="1" x14ac:dyDescent="0.3">
      <c r="A320" s="171"/>
      <c r="B320" s="204" t="str">
        <f>IF(ISBLANK(G2prices!B320),"",G2prices!B320)</f>
        <v>6572-11-11-52</v>
      </c>
      <c r="C320" s="25" t="str">
        <f>G2prices!C320</f>
        <v>11" Sink Front Tray Kit 2 pr. Hinges and 2 Trays - SB30 &amp; SB33</v>
      </c>
      <c r="D320" s="205">
        <f>IF(B320="","",INDEX(G2prices!D320:R320,1,GroupG2index))</f>
        <v>0</v>
      </c>
      <c r="E320" s="206" t="str">
        <f t="shared" si="7"/>
        <v>N/A</v>
      </c>
      <c r="F320" s="220"/>
    </row>
    <row r="321" spans="1:6" ht="15" customHeight="1" thickBot="1" x14ac:dyDescent="0.3">
      <c r="A321" s="171"/>
      <c r="B321" s="204" t="str">
        <f>IF(ISBLANK(G2prices!B321),"",G2prices!B321)</f>
        <v>4DPS-3921</v>
      </c>
      <c r="C321" s="25" t="str">
        <f>G2prices!C321</f>
        <v>Peg Drawer System w/16 pegs - 36", 39", and 42" Drawer</v>
      </c>
      <c r="D321" s="205">
        <f>IF(B321="","",INDEX(G2prices!D321:R321,1,GroupG2index))</f>
        <v>0</v>
      </c>
      <c r="E321" s="206" t="str">
        <f t="shared" si="7"/>
        <v>N/A</v>
      </c>
      <c r="F321" s="220"/>
    </row>
    <row r="322" spans="1:6" ht="15" customHeight="1" thickBot="1" x14ac:dyDescent="0.3">
      <c r="A322" s="171"/>
      <c r="B322" s="204" t="str">
        <f>IF(ISBLANK(G2prices!B322),"",G2prices!B322)</f>
        <v>4DPS-3021</v>
      </c>
      <c r="C322" s="25" t="str">
        <f>G2prices!C322</f>
        <v>Peg Drawer System w/12 Pegs - 30" &amp; 33" Drawer</v>
      </c>
      <c r="D322" s="205">
        <f>IF(B322="","",INDEX(G2prices!D322:R322,1,GroupG2index))</f>
        <v>0</v>
      </c>
      <c r="E322" s="206" t="str">
        <f t="shared" si="7"/>
        <v>N/A</v>
      </c>
      <c r="F322" s="220"/>
    </row>
    <row r="323" spans="1:6" ht="15" customHeight="1" thickBot="1" x14ac:dyDescent="0.3">
      <c r="A323" s="171"/>
      <c r="B323" s="204" t="str">
        <f>IF(ISBLANK(G2prices!B323),"",G2prices!B323)</f>
        <v>4DPS-2421</v>
      </c>
      <c r="C323" s="25" t="str">
        <f>G2prices!C323</f>
        <v>Peg Drawer System w/9 pegs - 27" Drawer &amp; Smaller</v>
      </c>
      <c r="D323" s="205">
        <f>IF(B323="","",INDEX(G2prices!D323:R323,1,GroupG2index))</f>
        <v>0</v>
      </c>
      <c r="E323" s="206" t="str">
        <f t="shared" si="7"/>
        <v>N/A</v>
      </c>
      <c r="F323" s="220"/>
    </row>
    <row r="324" spans="1:6" ht="15" customHeight="1" thickBot="1" x14ac:dyDescent="0.3">
      <c r="A324" s="171"/>
      <c r="B324" s="204" t="str">
        <f>IF(ISBLANK(G2prices!B324),"",G2prices!B324)</f>
        <v>4SDI-24</v>
      </c>
      <c r="C324" s="25" t="str">
        <f>G2prices!C324</f>
        <v>Trimmable Spice Drawer Insert</v>
      </c>
      <c r="D324" s="205">
        <f>IF(B324="","",INDEX(G2prices!D324:R324,1,GroupG2index))</f>
        <v>0</v>
      </c>
      <c r="E324" s="206" t="str">
        <f t="shared" si="7"/>
        <v>N/A</v>
      </c>
      <c r="F324" s="220"/>
    </row>
    <row r="325" spans="1:6" ht="15" customHeight="1" thickBot="1" x14ac:dyDescent="0.3">
      <c r="A325" s="171"/>
      <c r="B325" s="204" t="str">
        <f>IF(ISBLANK(G2prices!B325),"",G2prices!B325)</f>
        <v>4WKB-1</v>
      </c>
      <c r="C325" s="25" t="str">
        <f>G2prices!C325</f>
        <v>Trimmable Knife Block</v>
      </c>
      <c r="D325" s="205">
        <f>IF(B325="","",INDEX(G2prices!D325:R325,1,GroupG2index))</f>
        <v>0</v>
      </c>
      <c r="E325" s="206" t="str">
        <f t="shared" si="7"/>
        <v>N/A</v>
      </c>
      <c r="F325" s="220"/>
    </row>
    <row r="326" spans="1:6" ht="15" customHeight="1" thickBot="1" x14ac:dyDescent="0.3">
      <c r="A326" s="171"/>
      <c r="B326" s="204" t="str">
        <f>IF(ISBLANK(G2prices!B326),"",G2prices!B326)</f>
        <v>4WUT-3SH</v>
      </c>
      <c r="C326" s="25" t="str">
        <f>G2prices!C326</f>
        <v>Trimmable Wood Utility Tray 24" to 12"</v>
      </c>
      <c r="D326" s="205">
        <f>IF(B326="","",INDEX(G2prices!D326:R326,1,GroupG2index))</f>
        <v>0</v>
      </c>
      <c r="E326" s="206" t="str">
        <f t="shared" si="7"/>
        <v>N/A</v>
      </c>
      <c r="F326" s="220"/>
    </row>
    <row r="327" spans="1:6" ht="15" customHeight="1" thickBot="1" x14ac:dyDescent="0.3">
      <c r="A327" s="171"/>
      <c r="B327" s="204" t="str">
        <f>IF(ISBLANK(G2prices!B327),"",G2prices!B327)</f>
        <v>4WUT-1SH</v>
      </c>
      <c r="C327" s="25" t="str">
        <f>G2prices!C327</f>
        <v>Trimmable Wood Utility Tray 18 1/2" to 8 1/8"</v>
      </c>
      <c r="D327" s="205">
        <f>IF(B327="","",INDEX(G2prices!D327:R327,1,GroupG2index))</f>
        <v>0</v>
      </c>
      <c r="E327" s="206" t="str">
        <f t="shared" si="7"/>
        <v>N/A</v>
      </c>
      <c r="F327" s="220"/>
    </row>
    <row r="328" spans="1:6" ht="15" customHeight="1" thickBot="1" x14ac:dyDescent="0.3">
      <c r="A328" s="171"/>
      <c r="B328" s="204" t="str">
        <f>IF(ISBLANK(G2prices!B328),"",G2prices!B328)</f>
        <v>4WCT-3SH</v>
      </c>
      <c r="C328" s="25" t="str">
        <f>G2prices!C328</f>
        <v>Trimmable Wood Cutlery Tray 20 5/8" to 14 1/4"</v>
      </c>
      <c r="D328" s="205">
        <f>IF(B328="","",INDEX(G2prices!D328:R328,1,GroupG2index))</f>
        <v>0</v>
      </c>
      <c r="E328" s="206" t="str">
        <f t="shared" si="7"/>
        <v>N/A</v>
      </c>
      <c r="F328" s="220"/>
    </row>
    <row r="329" spans="1:6" ht="15" customHeight="1" thickBot="1" x14ac:dyDescent="0.3">
      <c r="A329" s="171"/>
      <c r="B329" s="221" t="str">
        <f>IF(ISBLANK(G2prices!B329),"",G2prices!B329)</f>
        <v>6572-14-11-52</v>
      </c>
      <c r="C329" s="222" t="str">
        <f>G2prices!C329</f>
        <v>14" Sink Front Tray Kit 2 pr. Hinges and 2 Trays - SB36</v>
      </c>
      <c r="D329" s="223">
        <f>IF(B329="","",INDEX(G2prices!D329:R329,1,GroupG2index))</f>
        <v>0</v>
      </c>
      <c r="E329" s="224" t="str">
        <f t="shared" si="7"/>
        <v>N/A</v>
      </c>
      <c r="F329" s="225"/>
    </row>
    <row r="330" spans="1:6" customFormat="1" ht="0.95" customHeight="1" x14ac:dyDescent="0.2"/>
    <row r="331" spans="1:6" ht="15" customHeight="1" x14ac:dyDescent="0.25">
      <c r="A331" s="305">
        <f>SUM(A4:A329)</f>
        <v>0</v>
      </c>
      <c r="B331" s="306" t="s">
        <v>195</v>
      </c>
      <c r="C331" s="306"/>
      <c r="D331" s="306"/>
      <c r="E331" s="306"/>
      <c r="F331" s="307"/>
    </row>
    <row r="332" spans="1:6" ht="15" customHeight="1" x14ac:dyDescent="0.25">
      <c r="A332" s="158">
        <f>G2prices!S330</f>
        <v>0</v>
      </c>
      <c r="B332" s="308" t="s">
        <v>1693</v>
      </c>
      <c r="C332" s="142"/>
      <c r="D332" s="142"/>
      <c r="E332" s="142"/>
      <c r="F332" s="309"/>
    </row>
    <row r="333" spans="1:6" ht="15" customHeight="1" x14ac:dyDescent="0.25">
      <c r="A333" s="159">
        <f>G2prices!U330</f>
        <v>0</v>
      </c>
      <c r="B333" s="160" t="s">
        <v>197</v>
      </c>
      <c r="C333" s="160"/>
      <c r="D333" s="160"/>
      <c r="E333" s="160"/>
      <c r="F333" s="310"/>
    </row>
    <row r="334" spans="1:6" ht="20.100000000000001" customHeight="1" x14ac:dyDescent="0.25">
      <c r="A334" s="302"/>
      <c r="B334" s="181" t="s">
        <v>3548</v>
      </c>
      <c r="C334" s="181"/>
      <c r="D334" s="303"/>
      <c r="E334" s="184">
        <f>SUM(E4:E333)</f>
        <v>0</v>
      </c>
      <c r="F334" s="311"/>
    </row>
    <row r="335" spans="1:6" ht="5.0999999999999996" customHeight="1" thickBot="1" x14ac:dyDescent="0.4">
      <c r="A335" s="301"/>
      <c r="B335" s="148"/>
      <c r="C335" s="304"/>
      <c r="D335" s="149"/>
      <c r="E335" s="145"/>
      <c r="F335" s="256"/>
    </row>
    <row r="336" spans="1:6" ht="15" customHeight="1" thickTop="1" x14ac:dyDescent="0.25">
      <c r="A336" s="153"/>
      <c r="B336" s="168" t="s">
        <v>2379</v>
      </c>
      <c r="C336" s="148"/>
      <c r="D336" s="148"/>
      <c r="E336" s="164"/>
      <c r="F336" s="187"/>
    </row>
    <row r="337" spans="1:6" ht="5.0999999999999996" customHeight="1" thickBot="1" x14ac:dyDescent="0.3">
      <c r="A337" s="185"/>
      <c r="B337" s="146"/>
      <c r="C337" s="146"/>
      <c r="D337" s="146"/>
      <c r="E337" s="146"/>
      <c r="F337" s="186"/>
    </row>
    <row r="338" spans="1:6" s="134" customFormat="1" ht="15" customHeight="1" thickTop="1" x14ac:dyDescent="0.25">
      <c r="A338" s="153"/>
      <c r="B338" s="168" t="s">
        <v>3546</v>
      </c>
      <c r="C338" s="148"/>
      <c r="D338" s="146"/>
      <c r="E338" s="164"/>
      <c r="F338" s="187"/>
    </row>
    <row r="339" spans="1:6" s="134" customFormat="1" ht="5.0999999999999996" customHeight="1" thickBot="1" x14ac:dyDescent="0.3">
      <c r="A339" s="153"/>
      <c r="B339" s="162"/>
      <c r="C339" s="162"/>
      <c r="D339" s="143"/>
      <c r="E339" s="135"/>
      <c r="F339" s="187"/>
    </row>
    <row r="340" spans="1:6" ht="15" customHeight="1" thickTop="1" x14ac:dyDescent="0.25">
      <c r="A340" s="301"/>
      <c r="B340" s="148" t="s">
        <v>2387</v>
      </c>
      <c r="C340" s="148"/>
      <c r="D340" s="149"/>
      <c r="E340" s="164"/>
      <c r="F340" s="256"/>
    </row>
    <row r="341" spans="1:6" ht="20.100000000000001" customHeight="1" x14ac:dyDescent="0.25">
      <c r="A341" s="301"/>
      <c r="B341" s="148" t="s">
        <v>2388</v>
      </c>
      <c r="C341" s="148"/>
      <c r="D341" s="312"/>
      <c r="E341" s="167">
        <f>G2prices!A2*ROUND(G2prices!T330,2)*AssemblyFactor</f>
        <v>0</v>
      </c>
      <c r="F341" s="256"/>
    </row>
    <row r="342" spans="1:6" ht="20.100000000000001" customHeight="1" x14ac:dyDescent="0.25">
      <c r="A342" s="313"/>
      <c r="B342" s="314" t="s">
        <v>2001</v>
      </c>
      <c r="C342" s="314"/>
      <c r="D342" s="191" t="str">
        <f>IF(E340=0,"Freight Not Included","")</f>
        <v>Freight Not Included</v>
      </c>
      <c r="E342" s="192">
        <f>SUM(E334:E341)</f>
        <v>0</v>
      </c>
      <c r="F342" s="260"/>
    </row>
    <row r="343" spans="1:6" ht="9.9499999999999993" customHeight="1" thickBot="1" x14ac:dyDescent="0.3">
      <c r="A343" s="274"/>
      <c r="B343" s="17"/>
      <c r="C343" s="3"/>
      <c r="D343" s="207"/>
      <c r="E343" s="3"/>
      <c r="F343" s="3"/>
    </row>
    <row r="344" spans="1:6" ht="15" customHeight="1" x14ac:dyDescent="0.25">
      <c r="A344" s="209"/>
      <c r="B344" s="9" t="s">
        <v>198</v>
      </c>
      <c r="C344" s="275">
        <f ca="1">TODAY()</f>
        <v>43200</v>
      </c>
      <c r="D344" s="209"/>
      <c r="E344" s="3"/>
      <c r="F344" s="3"/>
    </row>
    <row r="345" spans="1:6" ht="5.0999999999999996" customHeight="1" thickBot="1" x14ac:dyDescent="0.3">
      <c r="A345" s="209"/>
      <c r="B345" s="9"/>
      <c r="C345" s="11"/>
      <c r="D345" s="209"/>
      <c r="E345" s="3"/>
      <c r="F345" s="3"/>
    </row>
    <row r="346" spans="1:6" ht="15" customHeight="1" x14ac:dyDescent="0.25">
      <c r="A346" s="209"/>
      <c r="B346" s="9" t="s">
        <v>200</v>
      </c>
      <c r="C346" s="276" t="str">
        <f>IF(ISBLANK(Information!C9),"",Information!C9)</f>
        <v/>
      </c>
      <c r="D346" s="209"/>
      <c r="E346" s="3"/>
      <c r="F346" s="3"/>
    </row>
    <row r="347" spans="1:6" ht="5.0999999999999996" customHeight="1" thickBot="1" x14ac:dyDescent="0.3">
      <c r="A347" s="209"/>
      <c r="B347" s="9"/>
      <c r="C347" s="41"/>
      <c r="D347" s="209"/>
      <c r="E347" s="3"/>
      <c r="F347" s="3"/>
    </row>
    <row r="348" spans="1:6" ht="15" customHeight="1" x14ac:dyDescent="0.25">
      <c r="A348" s="209"/>
      <c r="B348" s="9" t="s">
        <v>202</v>
      </c>
      <c r="C348" s="276" t="str">
        <f>IF(ISBLANK(Information!C10),"",Information!C10)</f>
        <v/>
      </c>
      <c r="D348" s="209"/>
      <c r="E348" s="3"/>
      <c r="F348" s="3"/>
    </row>
    <row r="349" spans="1:6" ht="5.0999999999999996" customHeight="1" thickBot="1" x14ac:dyDescent="0.3">
      <c r="A349" s="209"/>
      <c r="B349" s="9"/>
      <c r="C349" s="41"/>
      <c r="D349" s="209"/>
      <c r="E349" s="3"/>
      <c r="F349" s="3"/>
    </row>
    <row r="350" spans="1:6" ht="15" customHeight="1" x14ac:dyDescent="0.25">
      <c r="A350" s="209"/>
      <c r="B350" s="9"/>
      <c r="C350" s="276" t="str">
        <f>IF(ISBLANK(Information!C11),"",Information!C11)</f>
        <v/>
      </c>
      <c r="D350" s="209"/>
      <c r="E350" s="3"/>
      <c r="F350" s="3"/>
    </row>
    <row r="351" spans="1:6" ht="5.0999999999999996" customHeight="1" thickBot="1" x14ac:dyDescent="0.3">
      <c r="A351" s="209"/>
      <c r="B351" s="9"/>
      <c r="C351" s="45"/>
      <c r="D351" s="209"/>
      <c r="E351" s="3"/>
      <c r="F351" s="3"/>
    </row>
    <row r="352" spans="1:6" ht="15" customHeight="1" x14ac:dyDescent="0.25">
      <c r="A352" s="209"/>
      <c r="B352" s="9" t="s">
        <v>203</v>
      </c>
      <c r="C352" s="276" t="str">
        <f>IF(ISBLANK(Information!C12),"",Information!C12)</f>
        <v/>
      </c>
      <c r="D352" s="209"/>
      <c r="E352" s="3"/>
      <c r="F352" s="3"/>
    </row>
    <row r="353" spans="1:6" ht="5.0999999999999996" customHeight="1" thickBot="1" x14ac:dyDescent="0.3">
      <c r="A353" s="209"/>
      <c r="B353" s="9"/>
      <c r="C353" s="41"/>
      <c r="D353" s="209"/>
      <c r="E353" s="3"/>
      <c r="F353" s="3"/>
    </row>
    <row r="354" spans="1:6" ht="15" customHeight="1" x14ac:dyDescent="0.25">
      <c r="A354" s="209"/>
      <c r="B354" s="9" t="s">
        <v>204</v>
      </c>
      <c r="C354" s="276" t="str">
        <f>IF(ISBLANK(Information!C13),"",Information!C13)</f>
        <v/>
      </c>
      <c r="D354" s="209"/>
      <c r="E354" s="3"/>
      <c r="F354" s="3"/>
    </row>
    <row r="355" spans="1:6" ht="9.9499999999999993" customHeight="1" thickBot="1" x14ac:dyDescent="0.3">
      <c r="A355" s="209"/>
      <c r="B355" s="3"/>
      <c r="C355" s="3"/>
      <c r="D355" s="209"/>
      <c r="E355" s="3"/>
      <c r="F355" s="3"/>
    </row>
    <row r="356" spans="1:6" x14ac:dyDescent="0.25">
      <c r="A356" s="209"/>
      <c r="B356" s="10" t="s">
        <v>199</v>
      </c>
      <c r="C356" s="277"/>
      <c r="D356" s="209"/>
      <c r="E356" s="3"/>
      <c r="F356" s="3"/>
    </row>
    <row r="357" spans="1:6" ht="5.0999999999999996" customHeight="1" thickBot="1" x14ac:dyDescent="0.3">
      <c r="A357" s="209"/>
      <c r="B357" s="278"/>
      <c r="C357" s="279"/>
      <c r="D357" s="209"/>
      <c r="E357" s="3"/>
      <c r="F357" s="3"/>
    </row>
    <row r="358" spans="1:6" x14ac:dyDescent="0.25">
      <c r="A358" s="209"/>
      <c r="B358" s="10" t="s">
        <v>201</v>
      </c>
      <c r="C358" s="277" t="str">
        <f>IF(ISBLANK(Information!C15),"",Information!C15)</f>
        <v/>
      </c>
      <c r="D358" s="209"/>
      <c r="E358" s="3"/>
      <c r="F358" s="3"/>
    </row>
    <row r="359" spans="1:6" ht="5.0999999999999996" customHeight="1" thickBot="1" x14ac:dyDescent="0.3">
      <c r="A359" s="209"/>
      <c r="B359" s="278"/>
      <c r="C359" s="212"/>
      <c r="D359" s="209"/>
      <c r="E359" s="3"/>
      <c r="F359" s="3"/>
    </row>
    <row r="360" spans="1:6" x14ac:dyDescent="0.25">
      <c r="A360" s="209"/>
      <c r="B360" s="10" t="s">
        <v>202</v>
      </c>
      <c r="C360" s="277" t="str">
        <f>IF(ISBLANK(Information!C16),"",Information!C16)</f>
        <v/>
      </c>
      <c r="D360" s="209"/>
      <c r="E360" s="3"/>
      <c r="F360" s="3"/>
    </row>
    <row r="361" spans="1:6" ht="5.0999999999999996" customHeight="1" thickBot="1" x14ac:dyDescent="0.3">
      <c r="A361" s="209"/>
      <c r="B361" s="278"/>
      <c r="C361" s="212"/>
      <c r="D361" s="209"/>
      <c r="E361" s="3"/>
      <c r="F361" s="3"/>
    </row>
    <row r="362" spans="1:6" x14ac:dyDescent="0.25">
      <c r="A362" s="209"/>
      <c r="B362" s="278"/>
      <c r="C362" s="277" t="str">
        <f>IF(ISBLANK(Information!C17),"",Information!C17)</f>
        <v/>
      </c>
      <c r="D362" s="209"/>
      <c r="E362" s="3"/>
      <c r="F362" s="3"/>
    </row>
    <row r="363" spans="1:6" ht="5.0999999999999996" customHeight="1" thickBot="1" x14ac:dyDescent="0.3">
      <c r="A363" s="209"/>
      <c r="B363" s="280"/>
      <c r="C363" s="212"/>
      <c r="D363" s="209"/>
      <c r="E363" s="3"/>
      <c r="F363" s="3"/>
    </row>
    <row r="364" spans="1:6" x14ac:dyDescent="0.25">
      <c r="A364" s="209"/>
      <c r="B364" s="13" t="s">
        <v>203</v>
      </c>
      <c r="C364" s="277" t="str">
        <f>IF(ISBLANK(Information!C18),"",Information!C18)</f>
        <v/>
      </c>
      <c r="D364" s="209"/>
      <c r="E364" s="3"/>
      <c r="F364" s="3"/>
    </row>
    <row r="365" spans="1:6" ht="5.0999999999999996" customHeight="1" thickBot="1" x14ac:dyDescent="0.3">
      <c r="A365" s="209"/>
      <c r="B365" s="278"/>
      <c r="C365" s="212"/>
      <c r="D365" s="209"/>
      <c r="E365" s="3"/>
      <c r="F365" s="3"/>
    </row>
    <row r="366" spans="1:6" x14ac:dyDescent="0.25">
      <c r="A366" s="209"/>
      <c r="B366" s="13" t="s">
        <v>204</v>
      </c>
      <c r="C366" s="277" t="str">
        <f>IF(ISBLANK(Information!C19),"",Information!C19)</f>
        <v/>
      </c>
      <c r="D366" s="209"/>
      <c r="E366" s="3"/>
      <c r="F366" s="3"/>
    </row>
  </sheetData>
  <sheetProtection password="D824" sheet="1" objects="1" scenarios="1" formatRows="0" selectLockedCells="1" autoFilter="0"/>
  <autoFilter ref="A3:A329"/>
  <dataConsolidate/>
  <conditionalFormatting sqref="B5:E329">
    <cfRule type="expression" dxfId="9" priority="10">
      <formula>($B5="")</formula>
    </cfRule>
  </conditionalFormatting>
  <dataValidations count="4">
    <dataValidation allowBlank="1" showInputMessage="1" showErrorMessage="1" prompt="Street Address" sqref="C360"/>
    <dataValidation allowBlank="1" showInputMessage="1" showErrorMessage="1" prompt="Mailing Address" sqref="C348"/>
    <dataValidation allowBlank="1" showInputMessage="1" showErrorMessage="1" prompt="City, State   Zip" sqref="C350 C362"/>
    <dataValidation type="decimal" operator="greaterThanOrEqual" allowBlank="1" showInputMessage="1" showErrorMessage="1" sqref="E340 E336 E338">
      <formula1>0</formula1>
    </dataValidation>
  </dataValidations>
  <pageMargins left="0.25" right="0.25" top="0.25" bottom="0.25" header="0.3" footer="0.3"/>
  <pageSetup scale="84"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110" r:id="rId4" name="Drop Down 62">
              <controlPr defaultSize="0" print="0" autoLine="0" autoPict="0" altText="Click the box above and select a door style from the drop-down list.">
                <anchor moveWithCells="1">
                  <from>
                    <xdr:col>3</xdr:col>
                    <xdr:colOff>238125</xdr:colOff>
                    <xdr:row>0</xdr:row>
                    <xdr:rowOff>0</xdr:rowOff>
                  </from>
                  <to>
                    <xdr:col>5</xdr:col>
                    <xdr:colOff>76200</xdr:colOff>
                    <xdr:row>0</xdr:row>
                    <xdr:rowOff>180975</xdr:rowOff>
                  </to>
                </anchor>
              </controlPr>
            </control>
          </mc:Choice>
        </mc:AlternateContent>
        <mc:AlternateContent xmlns:mc="http://schemas.openxmlformats.org/markup-compatibility/2006">
          <mc:Choice Requires="x14">
            <control shapeId="2114" r:id="rId5" name="Check Box 66">
              <controlPr locked="0" defaultSize="0" autoFill="0" autoLine="0" autoPict="0" altText="">
                <anchor moveWithCells="1">
                  <from>
                    <xdr:col>0</xdr:col>
                    <xdr:colOff>104775</xdr:colOff>
                    <xdr:row>340</xdr:row>
                    <xdr:rowOff>66675</xdr:rowOff>
                  </from>
                  <to>
                    <xdr:col>0</xdr:col>
                    <xdr:colOff>285750</xdr:colOff>
                    <xdr:row>341</xdr:row>
                    <xdr:rowOff>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08"/>
  <dimension ref="A1:U330"/>
  <sheetViews>
    <sheetView showGridLines="0" showRowColHeaders="0" zoomScaleNormal="100" workbookViewId="0">
      <pane xSplit="3" ySplit="3" topLeftCell="D4" activePane="bottomRight" state="frozen"/>
      <selection pane="topRight" activeCell="G1" sqref="G1"/>
      <selection pane="bottomLeft" activeCell="A4" sqref="A4"/>
      <selection pane="bottomRight" activeCell="D4" sqref="D4"/>
    </sheetView>
  </sheetViews>
  <sheetFormatPr defaultRowHeight="12.75" x14ac:dyDescent="0.2"/>
  <cols>
    <col min="1" max="1" width="22.5703125" bestFit="1" customWidth="1"/>
    <col min="2" max="2" width="23.28515625" bestFit="1" customWidth="1"/>
    <col min="3" max="3" width="23.28515625" customWidth="1"/>
  </cols>
  <sheetData>
    <row r="1" spans="1:21" ht="12.75" customHeight="1" x14ac:dyDescent="0.2">
      <c r="A1" s="67">
        <v>1</v>
      </c>
      <c r="C1" s="67"/>
    </row>
    <row r="2" spans="1:21" ht="12.75" customHeight="1" x14ac:dyDescent="0.25">
      <c r="A2" s="51" t="b">
        <v>0</v>
      </c>
      <c r="C2" s="51"/>
    </row>
    <row r="3" spans="1:21" ht="12.75" customHeight="1" x14ac:dyDescent="0.2">
      <c r="B3" s="50"/>
      <c r="C3" s="50"/>
      <c r="D3" t="s">
        <v>3315</v>
      </c>
      <c r="E3" t="s">
        <v>770</v>
      </c>
      <c r="F3" t="s">
        <v>774</v>
      </c>
      <c r="G3" t="s">
        <v>765</v>
      </c>
      <c r="H3" t="s">
        <v>768</v>
      </c>
      <c r="I3" t="s">
        <v>2614</v>
      </c>
      <c r="J3" t="s">
        <v>3295</v>
      </c>
      <c r="K3" t="s">
        <v>1376</v>
      </c>
      <c r="L3" t="s">
        <v>767</v>
      </c>
      <c r="M3" t="s">
        <v>1377</v>
      </c>
      <c r="N3" t="s">
        <v>2378</v>
      </c>
      <c r="O3" t="s">
        <v>2663</v>
      </c>
      <c r="P3" t="s">
        <v>2526</v>
      </c>
      <c r="Q3" t="s">
        <v>2527</v>
      </c>
      <c r="R3" t="s">
        <v>2528</v>
      </c>
      <c r="S3" t="s">
        <v>3</v>
      </c>
      <c r="T3" t="s">
        <v>1030</v>
      </c>
      <c r="U3" t="s">
        <v>205</v>
      </c>
    </row>
    <row r="4" spans="1:21" x14ac:dyDescent="0.2">
      <c r="A4" s="50" t="str">
        <f t="shared" ref="A4:A18" si="0">INDEX($3:$3,1,ROW())</f>
        <v>Please select door style</v>
      </c>
      <c r="B4" s="50"/>
      <c r="C4" s="50" t="s">
        <v>206</v>
      </c>
    </row>
    <row r="5" spans="1:21" x14ac:dyDescent="0.2">
      <c r="A5" s="50" t="str">
        <f t="shared" si="0"/>
        <v>Charleston Antique White</v>
      </c>
      <c r="B5" s="50" t="s">
        <v>464</v>
      </c>
      <c r="C5" s="50" t="s">
        <v>79</v>
      </c>
      <c r="D5">
        <v>0</v>
      </c>
      <c r="E5">
        <v>83.17</v>
      </c>
      <c r="F5">
        <v>83.17</v>
      </c>
      <c r="G5">
        <v>83.17</v>
      </c>
      <c r="H5">
        <v>83.17</v>
      </c>
      <c r="I5">
        <v>83.17</v>
      </c>
      <c r="J5">
        <v>83.17</v>
      </c>
      <c r="K5">
        <v>83.17</v>
      </c>
      <c r="L5">
        <v>83.17</v>
      </c>
      <c r="M5">
        <v>83.17</v>
      </c>
      <c r="N5">
        <v>83.17</v>
      </c>
      <c r="O5">
        <v>83.17</v>
      </c>
      <c r="P5">
        <v>64.150000000000006</v>
      </c>
      <c r="Q5">
        <v>64.150000000000006</v>
      </c>
      <c r="R5">
        <v>64.150000000000006</v>
      </c>
      <c r="S5">
        <v>1</v>
      </c>
      <c r="T5">
        <v>1</v>
      </c>
      <c r="U5">
        <v>38</v>
      </c>
    </row>
    <row r="6" spans="1:21" x14ac:dyDescent="0.2">
      <c r="A6" s="50" t="str">
        <f t="shared" si="0"/>
        <v>York Antique White</v>
      </c>
      <c r="B6" s="50" t="s">
        <v>80</v>
      </c>
      <c r="C6" s="50" t="s">
        <v>79</v>
      </c>
      <c r="D6">
        <v>0</v>
      </c>
      <c r="E6">
        <v>115.85</v>
      </c>
      <c r="F6">
        <v>115.85</v>
      </c>
      <c r="G6">
        <v>115.85</v>
      </c>
      <c r="H6">
        <v>115.85</v>
      </c>
      <c r="I6">
        <v>115.85</v>
      </c>
      <c r="J6">
        <v>115.85</v>
      </c>
      <c r="K6">
        <v>115.85</v>
      </c>
      <c r="L6">
        <v>115.85</v>
      </c>
      <c r="M6">
        <v>115.85</v>
      </c>
      <c r="N6">
        <v>115.85</v>
      </c>
      <c r="O6">
        <v>115.85</v>
      </c>
      <c r="P6">
        <v>89.02</v>
      </c>
      <c r="Q6">
        <v>89.02</v>
      </c>
      <c r="R6">
        <v>89.02</v>
      </c>
      <c r="S6">
        <v>1</v>
      </c>
      <c r="T6">
        <v>1</v>
      </c>
      <c r="U6">
        <v>51</v>
      </c>
    </row>
    <row r="7" spans="1:21" x14ac:dyDescent="0.2">
      <c r="A7" s="50" t="str">
        <f t="shared" si="0"/>
        <v>Charleston Saddle</v>
      </c>
      <c r="B7" s="50" t="s">
        <v>81</v>
      </c>
      <c r="C7" s="50" t="s">
        <v>79</v>
      </c>
      <c r="D7">
        <v>0</v>
      </c>
      <c r="E7">
        <v>128.05000000000001</v>
      </c>
      <c r="F7">
        <v>128.05000000000001</v>
      </c>
      <c r="G7">
        <v>128.05000000000001</v>
      </c>
      <c r="H7">
        <v>128.05000000000001</v>
      </c>
      <c r="I7">
        <v>128.05000000000001</v>
      </c>
      <c r="J7">
        <v>128.05000000000001</v>
      </c>
      <c r="K7">
        <v>128.05000000000001</v>
      </c>
      <c r="L7">
        <v>128.05000000000001</v>
      </c>
      <c r="M7">
        <v>128.05000000000001</v>
      </c>
      <c r="N7">
        <v>128.05000000000001</v>
      </c>
      <c r="O7">
        <v>128.05000000000001</v>
      </c>
      <c r="P7">
        <v>98.29</v>
      </c>
      <c r="Q7">
        <v>98.29</v>
      </c>
      <c r="R7">
        <v>98.29</v>
      </c>
      <c r="S7">
        <v>1</v>
      </c>
      <c r="T7">
        <v>1</v>
      </c>
      <c r="U7">
        <v>57</v>
      </c>
    </row>
    <row r="8" spans="1:21" x14ac:dyDescent="0.2">
      <c r="A8" s="50" t="str">
        <f t="shared" si="0"/>
        <v>York Chocolate</v>
      </c>
      <c r="B8" s="50" t="s">
        <v>82</v>
      </c>
      <c r="C8" s="50" t="s">
        <v>79</v>
      </c>
      <c r="D8">
        <v>0</v>
      </c>
      <c r="E8">
        <v>139.76</v>
      </c>
      <c r="F8">
        <v>139.76</v>
      </c>
      <c r="G8">
        <v>139.76</v>
      </c>
      <c r="H8">
        <v>139.76</v>
      </c>
      <c r="I8">
        <v>139.76</v>
      </c>
      <c r="J8">
        <v>139.76</v>
      </c>
      <c r="K8">
        <v>139.76</v>
      </c>
      <c r="L8">
        <v>139.76</v>
      </c>
      <c r="M8">
        <v>139.76</v>
      </c>
      <c r="N8">
        <v>139.76</v>
      </c>
      <c r="O8">
        <v>139.76</v>
      </c>
      <c r="P8">
        <v>107.07</v>
      </c>
      <c r="Q8">
        <v>107.07</v>
      </c>
      <c r="R8">
        <v>107.07</v>
      </c>
      <c r="S8">
        <v>1</v>
      </c>
      <c r="T8">
        <v>1</v>
      </c>
      <c r="U8">
        <v>62</v>
      </c>
    </row>
    <row r="9" spans="1:21" x14ac:dyDescent="0.2">
      <c r="A9" s="50" t="str">
        <f t="shared" si="0"/>
        <v>Tahoe White</v>
      </c>
      <c r="B9" s="50" t="s">
        <v>83</v>
      </c>
      <c r="C9" s="50" t="s">
        <v>79</v>
      </c>
      <c r="D9">
        <v>0</v>
      </c>
      <c r="E9">
        <v>151.22</v>
      </c>
      <c r="F9">
        <v>151.22</v>
      </c>
      <c r="G9">
        <v>151.22</v>
      </c>
      <c r="H9">
        <v>151.22</v>
      </c>
      <c r="I9">
        <v>151.22</v>
      </c>
      <c r="J9">
        <v>151.22</v>
      </c>
      <c r="K9">
        <v>151.22</v>
      </c>
      <c r="L9">
        <v>151.22</v>
      </c>
      <c r="M9">
        <v>151.22</v>
      </c>
      <c r="N9">
        <v>151.22</v>
      </c>
      <c r="O9">
        <v>151.22</v>
      </c>
      <c r="P9">
        <v>115.85</v>
      </c>
      <c r="Q9">
        <v>115.85</v>
      </c>
      <c r="R9">
        <v>115.85</v>
      </c>
      <c r="S9">
        <v>1</v>
      </c>
      <c r="T9">
        <v>1</v>
      </c>
      <c r="U9">
        <v>66</v>
      </c>
    </row>
    <row r="10" spans="1:21" x14ac:dyDescent="0.2">
      <c r="A10" s="50" t="str">
        <f t="shared" si="0"/>
        <v>Tahoe Dove</v>
      </c>
      <c r="B10" s="50" t="s">
        <v>84</v>
      </c>
      <c r="C10" s="50" t="s">
        <v>79</v>
      </c>
      <c r="D10">
        <v>0</v>
      </c>
      <c r="E10">
        <v>166.1</v>
      </c>
      <c r="F10">
        <v>166.1</v>
      </c>
      <c r="G10">
        <v>166.1</v>
      </c>
      <c r="H10">
        <v>166.1</v>
      </c>
      <c r="I10">
        <v>166.1</v>
      </c>
      <c r="J10">
        <v>166.1</v>
      </c>
      <c r="K10">
        <v>166.1</v>
      </c>
      <c r="L10">
        <v>166.1</v>
      </c>
      <c r="M10">
        <v>166.1</v>
      </c>
      <c r="N10">
        <v>166.1</v>
      </c>
      <c r="O10">
        <v>166.1</v>
      </c>
      <c r="P10">
        <v>127.07</v>
      </c>
      <c r="Q10">
        <v>127.07</v>
      </c>
      <c r="R10">
        <v>127.07</v>
      </c>
      <c r="S10">
        <v>1</v>
      </c>
      <c r="T10">
        <v>1</v>
      </c>
      <c r="U10">
        <v>72</v>
      </c>
    </row>
    <row r="11" spans="1:21" x14ac:dyDescent="0.2">
      <c r="A11" s="50" t="str">
        <f t="shared" si="0"/>
        <v>Shaker Espresso</v>
      </c>
      <c r="B11" s="50" t="s">
        <v>85</v>
      </c>
      <c r="C11" s="50" t="s">
        <v>79</v>
      </c>
      <c r="D11">
        <v>0</v>
      </c>
      <c r="E11">
        <v>182.2</v>
      </c>
      <c r="F11">
        <v>182.2</v>
      </c>
      <c r="G11">
        <v>182.2</v>
      </c>
      <c r="H11">
        <v>182.2</v>
      </c>
      <c r="I11">
        <v>182.2</v>
      </c>
      <c r="J11">
        <v>182.2</v>
      </c>
      <c r="K11">
        <v>182.2</v>
      </c>
      <c r="L11">
        <v>182.2</v>
      </c>
      <c r="M11">
        <v>182.2</v>
      </c>
      <c r="N11">
        <v>182.2</v>
      </c>
      <c r="O11">
        <v>182.2</v>
      </c>
      <c r="P11">
        <v>139.51</v>
      </c>
      <c r="Q11">
        <v>139.51</v>
      </c>
      <c r="R11">
        <v>139.51</v>
      </c>
      <c r="S11">
        <v>1</v>
      </c>
      <c r="T11">
        <v>1</v>
      </c>
      <c r="U11">
        <v>78</v>
      </c>
    </row>
    <row r="12" spans="1:21" x14ac:dyDescent="0.2">
      <c r="A12" s="50" t="str">
        <f t="shared" si="0"/>
        <v>Shaker White</v>
      </c>
      <c r="B12" s="50" t="s">
        <v>86</v>
      </c>
      <c r="C12" s="50" t="s">
        <v>79</v>
      </c>
      <c r="D12">
        <v>0</v>
      </c>
      <c r="E12">
        <v>211.71</v>
      </c>
      <c r="F12">
        <v>211.71</v>
      </c>
      <c r="G12">
        <v>211.71</v>
      </c>
      <c r="H12">
        <v>211.71</v>
      </c>
      <c r="I12">
        <v>211.71</v>
      </c>
      <c r="J12">
        <v>211.71</v>
      </c>
      <c r="K12">
        <v>211.71</v>
      </c>
      <c r="L12">
        <v>211.71</v>
      </c>
      <c r="M12">
        <v>211.71</v>
      </c>
      <c r="N12">
        <v>211.71</v>
      </c>
      <c r="O12">
        <v>211.71</v>
      </c>
      <c r="P12">
        <v>161.94999999999999</v>
      </c>
      <c r="Q12">
        <v>161.94999999999999</v>
      </c>
      <c r="R12">
        <v>161.94999999999999</v>
      </c>
      <c r="S12">
        <v>1</v>
      </c>
      <c r="T12">
        <v>1</v>
      </c>
      <c r="U12">
        <v>89</v>
      </c>
    </row>
    <row r="13" spans="1:21" x14ac:dyDescent="0.2">
      <c r="A13" s="50" t="str">
        <f t="shared" si="0"/>
        <v>Shaker Grey</v>
      </c>
      <c r="B13" s="50" t="s">
        <v>87</v>
      </c>
      <c r="C13" s="50" t="s">
        <v>79</v>
      </c>
      <c r="D13">
        <v>0</v>
      </c>
      <c r="E13">
        <v>224.88</v>
      </c>
      <c r="F13">
        <v>224.88</v>
      </c>
      <c r="G13">
        <v>224.88</v>
      </c>
      <c r="H13">
        <v>224.88</v>
      </c>
      <c r="I13">
        <v>224.88</v>
      </c>
      <c r="J13">
        <v>224.88</v>
      </c>
      <c r="K13">
        <v>224.88</v>
      </c>
      <c r="L13">
        <v>224.88</v>
      </c>
      <c r="M13">
        <v>224.88</v>
      </c>
      <c r="N13">
        <v>224.88</v>
      </c>
      <c r="O13">
        <v>224.88</v>
      </c>
      <c r="P13">
        <v>171.95</v>
      </c>
      <c r="Q13">
        <v>171.95</v>
      </c>
      <c r="R13">
        <v>171.95</v>
      </c>
      <c r="S13">
        <v>1</v>
      </c>
      <c r="T13">
        <v>1</v>
      </c>
      <c r="U13">
        <v>94</v>
      </c>
    </row>
    <row r="14" spans="1:21" x14ac:dyDescent="0.2">
      <c r="A14" t="str">
        <f t="shared" si="0"/>
        <v>Shaker Antique White</v>
      </c>
      <c r="B14" s="50" t="s">
        <v>88</v>
      </c>
      <c r="C14" s="50" t="s">
        <v>79</v>
      </c>
      <c r="D14">
        <v>0</v>
      </c>
      <c r="E14">
        <v>239.76</v>
      </c>
      <c r="F14">
        <v>239.76</v>
      </c>
      <c r="G14">
        <v>239.76</v>
      </c>
      <c r="H14">
        <v>239.76</v>
      </c>
      <c r="I14">
        <v>239.76</v>
      </c>
      <c r="J14">
        <v>239.76</v>
      </c>
      <c r="K14">
        <v>239.76</v>
      </c>
      <c r="L14">
        <v>239.76</v>
      </c>
      <c r="M14">
        <v>239.76</v>
      </c>
      <c r="N14">
        <v>239.76</v>
      </c>
      <c r="O14">
        <v>239.76</v>
      </c>
      <c r="P14">
        <v>183.41</v>
      </c>
      <c r="Q14">
        <v>183.41</v>
      </c>
      <c r="R14">
        <v>183.41</v>
      </c>
      <c r="S14">
        <v>1</v>
      </c>
      <c r="T14">
        <v>1</v>
      </c>
      <c r="U14">
        <v>100</v>
      </c>
    </row>
    <row r="15" spans="1:21" x14ac:dyDescent="0.2">
      <c r="A15" t="str">
        <f t="shared" si="0"/>
        <v>Shaker Dove</v>
      </c>
      <c r="B15" s="50" t="s">
        <v>465</v>
      </c>
      <c r="C15" s="50" t="s">
        <v>79</v>
      </c>
      <c r="D15">
        <v>0</v>
      </c>
      <c r="E15">
        <v>0</v>
      </c>
      <c r="F15">
        <v>0</v>
      </c>
      <c r="G15">
        <v>0</v>
      </c>
      <c r="H15">
        <v>0</v>
      </c>
      <c r="I15">
        <v>0</v>
      </c>
      <c r="J15">
        <v>0</v>
      </c>
      <c r="K15">
        <v>0</v>
      </c>
      <c r="L15">
        <v>0</v>
      </c>
      <c r="M15">
        <v>0</v>
      </c>
      <c r="N15">
        <v>0</v>
      </c>
      <c r="O15">
        <v>0</v>
      </c>
      <c r="P15">
        <v>193.9</v>
      </c>
      <c r="Q15">
        <v>193.9</v>
      </c>
      <c r="R15">
        <v>193.9</v>
      </c>
      <c r="S15">
        <v>1</v>
      </c>
      <c r="T15">
        <v>1</v>
      </c>
      <c r="U15">
        <v>105</v>
      </c>
    </row>
    <row r="16" spans="1:21" x14ac:dyDescent="0.2">
      <c r="A16" s="50" t="str">
        <f t="shared" si="0"/>
        <v>Sonoma Spice</v>
      </c>
      <c r="B16" s="50" t="s">
        <v>89</v>
      </c>
      <c r="C16" s="50" t="s">
        <v>79</v>
      </c>
      <c r="D16">
        <v>0</v>
      </c>
      <c r="E16">
        <v>254.15</v>
      </c>
      <c r="F16">
        <v>254.15</v>
      </c>
      <c r="G16">
        <v>254.15</v>
      </c>
      <c r="H16">
        <v>254.15</v>
      </c>
      <c r="I16">
        <v>254.15</v>
      </c>
      <c r="J16">
        <v>254.15</v>
      </c>
      <c r="K16">
        <v>254.15</v>
      </c>
      <c r="L16">
        <v>254.15</v>
      </c>
      <c r="M16">
        <v>254.15</v>
      </c>
      <c r="N16">
        <v>254.15</v>
      </c>
      <c r="O16">
        <v>254.15</v>
      </c>
      <c r="P16">
        <v>205.37</v>
      </c>
      <c r="Q16">
        <v>205.37</v>
      </c>
      <c r="R16">
        <v>205.37</v>
      </c>
      <c r="S16">
        <v>1</v>
      </c>
      <c r="T16">
        <v>1</v>
      </c>
      <c r="U16">
        <v>109</v>
      </c>
    </row>
    <row r="17" spans="1:21" x14ac:dyDescent="0.2">
      <c r="A17" s="50" t="str">
        <f t="shared" si="0"/>
        <v>Sonoma Mocha</v>
      </c>
      <c r="B17" s="50" t="s">
        <v>686</v>
      </c>
      <c r="C17" s="50" t="s">
        <v>79</v>
      </c>
      <c r="D17">
        <v>0</v>
      </c>
      <c r="E17">
        <v>0</v>
      </c>
      <c r="F17">
        <v>0</v>
      </c>
      <c r="G17">
        <v>0</v>
      </c>
      <c r="H17">
        <v>0</v>
      </c>
      <c r="I17">
        <v>0</v>
      </c>
      <c r="J17">
        <v>0</v>
      </c>
      <c r="K17">
        <v>0</v>
      </c>
      <c r="L17">
        <v>0</v>
      </c>
      <c r="M17">
        <v>0</v>
      </c>
      <c r="N17">
        <v>0</v>
      </c>
      <c r="O17">
        <v>0</v>
      </c>
      <c r="P17">
        <v>228.54</v>
      </c>
      <c r="Q17">
        <v>228.54</v>
      </c>
      <c r="R17">
        <v>228.54</v>
      </c>
      <c r="S17">
        <v>1</v>
      </c>
      <c r="T17">
        <v>1</v>
      </c>
      <c r="U17">
        <v>119</v>
      </c>
    </row>
    <row r="18" spans="1:21" x14ac:dyDescent="0.2">
      <c r="A18" t="str">
        <f t="shared" si="0"/>
        <v>Sonoma White</v>
      </c>
      <c r="B18" s="50"/>
      <c r="C18" s="50" t="s">
        <v>103</v>
      </c>
    </row>
    <row r="19" spans="1:21" x14ac:dyDescent="0.2">
      <c r="A19" s="50"/>
      <c r="B19" s="50" t="s">
        <v>104</v>
      </c>
      <c r="C19" s="50" t="s">
        <v>207</v>
      </c>
      <c r="D19">
        <v>0</v>
      </c>
      <c r="E19">
        <v>175.12</v>
      </c>
      <c r="F19">
        <v>175.12</v>
      </c>
      <c r="G19">
        <v>175.12</v>
      </c>
      <c r="H19">
        <v>175.12</v>
      </c>
      <c r="I19">
        <v>175.12</v>
      </c>
      <c r="J19">
        <v>175.12</v>
      </c>
      <c r="K19">
        <v>175.12</v>
      </c>
      <c r="L19">
        <v>175.12</v>
      </c>
      <c r="M19">
        <v>175.12</v>
      </c>
      <c r="N19">
        <v>175.12</v>
      </c>
      <c r="O19">
        <v>175.12</v>
      </c>
      <c r="P19">
        <v>133.41</v>
      </c>
      <c r="Q19">
        <v>133.41</v>
      </c>
      <c r="R19">
        <v>133.41</v>
      </c>
      <c r="S19">
        <v>1</v>
      </c>
      <c r="T19">
        <v>1</v>
      </c>
      <c r="U19">
        <v>70</v>
      </c>
    </row>
    <row r="20" spans="1:21" x14ac:dyDescent="0.2">
      <c r="A20" s="50"/>
      <c r="B20" s="50" t="s">
        <v>106</v>
      </c>
      <c r="C20" s="50" t="s">
        <v>207</v>
      </c>
      <c r="D20">
        <v>0</v>
      </c>
      <c r="E20">
        <v>177.56</v>
      </c>
      <c r="F20">
        <v>177.56</v>
      </c>
      <c r="G20">
        <v>177.56</v>
      </c>
      <c r="H20">
        <v>177.56</v>
      </c>
      <c r="I20">
        <v>177.56</v>
      </c>
      <c r="J20">
        <v>177.56</v>
      </c>
      <c r="K20">
        <v>177.56</v>
      </c>
      <c r="L20">
        <v>177.56</v>
      </c>
      <c r="M20">
        <v>177.56</v>
      </c>
      <c r="N20">
        <v>177.56</v>
      </c>
      <c r="O20">
        <v>177.56</v>
      </c>
      <c r="P20">
        <v>135.61000000000001</v>
      </c>
      <c r="Q20">
        <v>135.61000000000001</v>
      </c>
      <c r="R20">
        <v>135.61000000000001</v>
      </c>
      <c r="S20">
        <v>1</v>
      </c>
      <c r="T20">
        <v>1</v>
      </c>
      <c r="U20">
        <v>72</v>
      </c>
    </row>
    <row r="21" spans="1:21" x14ac:dyDescent="0.2">
      <c r="A21" s="50"/>
      <c r="B21" s="50" t="s">
        <v>107</v>
      </c>
      <c r="C21" s="50" t="s">
        <v>207</v>
      </c>
      <c r="D21">
        <v>0</v>
      </c>
      <c r="E21">
        <v>180</v>
      </c>
      <c r="F21">
        <v>180</v>
      </c>
      <c r="G21">
        <v>180</v>
      </c>
      <c r="H21">
        <v>180</v>
      </c>
      <c r="I21">
        <v>180</v>
      </c>
      <c r="J21">
        <v>180</v>
      </c>
      <c r="K21">
        <v>180</v>
      </c>
      <c r="L21">
        <v>180</v>
      </c>
      <c r="M21">
        <v>180</v>
      </c>
      <c r="N21">
        <v>180</v>
      </c>
      <c r="O21">
        <v>180</v>
      </c>
      <c r="P21">
        <v>137.80000000000001</v>
      </c>
      <c r="Q21">
        <v>137.80000000000001</v>
      </c>
      <c r="R21">
        <v>137.80000000000001</v>
      </c>
      <c r="S21">
        <v>1</v>
      </c>
      <c r="T21">
        <v>1</v>
      </c>
      <c r="U21">
        <v>76</v>
      </c>
    </row>
    <row r="22" spans="1:21" x14ac:dyDescent="0.2">
      <c r="A22" s="50"/>
      <c r="B22" s="50" t="s">
        <v>470</v>
      </c>
      <c r="C22" s="50" t="s">
        <v>207</v>
      </c>
      <c r="D22">
        <v>0</v>
      </c>
      <c r="E22">
        <v>0</v>
      </c>
      <c r="F22">
        <v>0</v>
      </c>
      <c r="G22">
        <v>0</v>
      </c>
      <c r="H22">
        <v>0</v>
      </c>
      <c r="I22">
        <v>0</v>
      </c>
      <c r="J22">
        <v>0</v>
      </c>
      <c r="K22">
        <v>0</v>
      </c>
      <c r="L22">
        <v>0</v>
      </c>
      <c r="M22">
        <v>0</v>
      </c>
      <c r="N22">
        <v>0</v>
      </c>
      <c r="O22">
        <v>0</v>
      </c>
      <c r="P22">
        <v>150</v>
      </c>
      <c r="Q22">
        <v>150</v>
      </c>
      <c r="R22">
        <v>150</v>
      </c>
      <c r="S22">
        <v>1</v>
      </c>
      <c r="T22">
        <v>1</v>
      </c>
      <c r="U22">
        <v>82</v>
      </c>
    </row>
    <row r="23" spans="1:21" x14ac:dyDescent="0.2">
      <c r="A23" s="50"/>
      <c r="B23" s="50" t="s">
        <v>2773</v>
      </c>
      <c r="C23" s="50" t="s">
        <v>3322</v>
      </c>
      <c r="D23">
        <v>0</v>
      </c>
      <c r="E23">
        <v>180</v>
      </c>
      <c r="F23">
        <v>180</v>
      </c>
      <c r="G23">
        <v>180</v>
      </c>
      <c r="H23">
        <v>180</v>
      </c>
      <c r="I23">
        <v>180</v>
      </c>
      <c r="J23">
        <v>180</v>
      </c>
      <c r="K23">
        <v>180</v>
      </c>
      <c r="L23">
        <v>180</v>
      </c>
      <c r="M23">
        <v>180</v>
      </c>
      <c r="N23">
        <v>180</v>
      </c>
      <c r="O23">
        <v>180</v>
      </c>
      <c r="P23">
        <v>0</v>
      </c>
      <c r="Q23">
        <v>0</v>
      </c>
      <c r="R23">
        <v>0</v>
      </c>
      <c r="S23">
        <v>1</v>
      </c>
      <c r="T23">
        <v>1</v>
      </c>
      <c r="U23">
        <v>76</v>
      </c>
    </row>
    <row r="24" spans="1:21" x14ac:dyDescent="0.2">
      <c r="A24" s="50"/>
      <c r="B24" s="50" t="s">
        <v>208</v>
      </c>
      <c r="C24" s="50" t="s">
        <v>209</v>
      </c>
      <c r="D24">
        <v>0</v>
      </c>
      <c r="E24">
        <v>75.12</v>
      </c>
      <c r="F24">
        <v>75.12</v>
      </c>
      <c r="G24">
        <v>75.12</v>
      </c>
      <c r="H24">
        <v>75.12</v>
      </c>
      <c r="I24">
        <v>75.12</v>
      </c>
      <c r="J24">
        <v>75.12</v>
      </c>
      <c r="K24">
        <v>75.12</v>
      </c>
      <c r="L24">
        <v>75.12</v>
      </c>
      <c r="M24">
        <v>75.12</v>
      </c>
      <c r="N24">
        <v>75.12</v>
      </c>
      <c r="O24">
        <v>75.12</v>
      </c>
      <c r="P24">
        <v>0</v>
      </c>
      <c r="Q24">
        <v>0</v>
      </c>
      <c r="R24">
        <v>0</v>
      </c>
      <c r="S24">
        <v>1</v>
      </c>
      <c r="T24">
        <v>1</v>
      </c>
      <c r="U24">
        <v>29</v>
      </c>
    </row>
    <row r="25" spans="1:21" x14ac:dyDescent="0.2">
      <c r="A25" s="50"/>
      <c r="B25" s="50" t="s">
        <v>210</v>
      </c>
      <c r="C25" s="50" t="s">
        <v>211</v>
      </c>
      <c r="D25">
        <v>0</v>
      </c>
      <c r="E25">
        <v>34.15</v>
      </c>
      <c r="F25">
        <v>34.15</v>
      </c>
      <c r="G25">
        <v>34.15</v>
      </c>
      <c r="H25">
        <v>34.15</v>
      </c>
      <c r="I25">
        <v>34.15</v>
      </c>
      <c r="J25">
        <v>34.15</v>
      </c>
      <c r="K25">
        <v>34.15</v>
      </c>
      <c r="L25">
        <v>34.15</v>
      </c>
      <c r="M25">
        <v>34.15</v>
      </c>
      <c r="N25">
        <v>34.15</v>
      </c>
      <c r="O25">
        <v>34.15</v>
      </c>
      <c r="P25">
        <v>0</v>
      </c>
      <c r="Q25">
        <v>0</v>
      </c>
      <c r="R25">
        <v>0</v>
      </c>
      <c r="S25">
        <v>1</v>
      </c>
      <c r="T25">
        <v>1</v>
      </c>
      <c r="U25">
        <v>23</v>
      </c>
    </row>
    <row r="26" spans="1:21" x14ac:dyDescent="0.2">
      <c r="A26" s="50"/>
      <c r="B26" s="50"/>
      <c r="C26" s="50" t="s">
        <v>212</v>
      </c>
    </row>
    <row r="27" spans="1:21" x14ac:dyDescent="0.2">
      <c r="A27" s="50"/>
      <c r="B27" s="50" t="s">
        <v>3550</v>
      </c>
      <c r="C27" s="50" t="s">
        <v>3557</v>
      </c>
      <c r="D27">
        <v>0</v>
      </c>
      <c r="E27">
        <v>131.71</v>
      </c>
      <c r="F27">
        <v>131.71</v>
      </c>
      <c r="G27">
        <v>131.71</v>
      </c>
      <c r="H27">
        <v>131.71</v>
      </c>
      <c r="I27">
        <v>131.71</v>
      </c>
      <c r="J27">
        <v>131.71</v>
      </c>
      <c r="K27">
        <v>131.71</v>
      </c>
      <c r="L27">
        <v>131.71</v>
      </c>
      <c r="M27">
        <v>131.71</v>
      </c>
      <c r="N27">
        <v>131.71</v>
      </c>
      <c r="O27">
        <v>131.71</v>
      </c>
      <c r="P27">
        <v>0</v>
      </c>
      <c r="Q27">
        <v>0</v>
      </c>
      <c r="R27">
        <v>0</v>
      </c>
      <c r="S27">
        <v>1</v>
      </c>
      <c r="T27">
        <v>1</v>
      </c>
    </row>
    <row r="28" spans="1:21" x14ac:dyDescent="0.2">
      <c r="A28" s="50"/>
      <c r="B28" s="50" t="s">
        <v>3551</v>
      </c>
      <c r="C28" s="50" t="s">
        <v>3553</v>
      </c>
      <c r="D28">
        <v>0</v>
      </c>
      <c r="E28">
        <v>198.78</v>
      </c>
      <c r="F28">
        <v>198.78</v>
      </c>
      <c r="G28">
        <v>198.78</v>
      </c>
      <c r="H28">
        <v>198.78</v>
      </c>
      <c r="I28">
        <v>198.78</v>
      </c>
      <c r="J28">
        <v>198.78</v>
      </c>
      <c r="K28">
        <v>198.78</v>
      </c>
      <c r="L28">
        <v>198.78</v>
      </c>
      <c r="M28">
        <v>198.78</v>
      </c>
      <c r="N28">
        <v>198.78</v>
      </c>
      <c r="O28">
        <v>198.78</v>
      </c>
      <c r="P28">
        <v>0</v>
      </c>
      <c r="Q28">
        <v>0</v>
      </c>
      <c r="R28">
        <v>0</v>
      </c>
      <c r="S28">
        <v>1</v>
      </c>
      <c r="T28">
        <v>1</v>
      </c>
    </row>
    <row r="29" spans="1:21" x14ac:dyDescent="0.2">
      <c r="A29" s="50"/>
      <c r="B29" s="50" t="s">
        <v>3552</v>
      </c>
      <c r="C29" s="50" t="s">
        <v>3554</v>
      </c>
      <c r="D29">
        <v>0</v>
      </c>
      <c r="E29">
        <v>223.9</v>
      </c>
      <c r="F29">
        <v>223.9</v>
      </c>
      <c r="G29">
        <v>223.9</v>
      </c>
      <c r="H29">
        <v>223.9</v>
      </c>
      <c r="I29">
        <v>223.9</v>
      </c>
      <c r="J29">
        <v>223.9</v>
      </c>
      <c r="K29">
        <v>223.9</v>
      </c>
      <c r="L29">
        <v>223.9</v>
      </c>
      <c r="M29">
        <v>223.9</v>
      </c>
      <c r="N29">
        <v>223.9</v>
      </c>
      <c r="O29">
        <v>223.9</v>
      </c>
      <c r="P29">
        <v>0</v>
      </c>
      <c r="Q29">
        <v>0</v>
      </c>
      <c r="R29">
        <v>0</v>
      </c>
      <c r="S29">
        <v>1</v>
      </c>
      <c r="T29">
        <v>1</v>
      </c>
    </row>
    <row r="30" spans="1:21" x14ac:dyDescent="0.2">
      <c r="A30" s="50"/>
      <c r="B30" s="50" t="s">
        <v>2862</v>
      </c>
      <c r="C30" s="50" t="s">
        <v>3555</v>
      </c>
      <c r="D30">
        <v>0</v>
      </c>
      <c r="E30">
        <v>252.68</v>
      </c>
      <c r="F30">
        <v>252.68</v>
      </c>
      <c r="G30">
        <v>252.68</v>
      </c>
      <c r="H30">
        <v>252.68</v>
      </c>
      <c r="I30">
        <v>252.68</v>
      </c>
      <c r="J30">
        <v>252.68</v>
      </c>
      <c r="K30">
        <v>252.68</v>
      </c>
      <c r="L30">
        <v>252.68</v>
      </c>
      <c r="M30">
        <v>252.68</v>
      </c>
      <c r="N30">
        <v>252.68</v>
      </c>
      <c r="O30">
        <v>252.68</v>
      </c>
      <c r="P30">
        <v>0</v>
      </c>
      <c r="Q30">
        <v>0</v>
      </c>
      <c r="R30">
        <v>0</v>
      </c>
      <c r="S30">
        <v>1</v>
      </c>
      <c r="T30">
        <v>1</v>
      </c>
    </row>
    <row r="31" spans="1:21" x14ac:dyDescent="0.2">
      <c r="A31" s="50"/>
      <c r="B31" s="50" t="s">
        <v>2864</v>
      </c>
      <c r="C31" s="50" t="s">
        <v>3556</v>
      </c>
      <c r="D31">
        <v>0</v>
      </c>
      <c r="E31">
        <v>287.32</v>
      </c>
      <c r="F31">
        <v>287.32</v>
      </c>
      <c r="G31">
        <v>287.32</v>
      </c>
      <c r="H31">
        <v>287.32</v>
      </c>
      <c r="I31">
        <v>287.32</v>
      </c>
      <c r="J31">
        <v>287.32</v>
      </c>
      <c r="K31">
        <v>287.32</v>
      </c>
      <c r="L31">
        <v>287.32</v>
      </c>
      <c r="M31">
        <v>287.32</v>
      </c>
      <c r="N31">
        <v>287.32</v>
      </c>
      <c r="O31">
        <v>287.32</v>
      </c>
      <c r="P31">
        <v>0</v>
      </c>
      <c r="Q31">
        <v>0</v>
      </c>
      <c r="R31">
        <v>0</v>
      </c>
      <c r="S31">
        <v>1</v>
      </c>
      <c r="T31">
        <v>1</v>
      </c>
    </row>
    <row r="32" spans="1:21" x14ac:dyDescent="0.2">
      <c r="A32" s="50"/>
      <c r="B32" s="50" t="s">
        <v>213</v>
      </c>
      <c r="C32" s="50" t="s">
        <v>214</v>
      </c>
      <c r="D32">
        <v>0</v>
      </c>
      <c r="E32">
        <v>170.24</v>
      </c>
      <c r="F32">
        <v>170.24</v>
      </c>
      <c r="G32">
        <v>170.24</v>
      </c>
      <c r="H32">
        <v>170.24</v>
      </c>
      <c r="I32">
        <v>170.24</v>
      </c>
      <c r="J32">
        <v>170.24</v>
      </c>
      <c r="K32">
        <v>170.24</v>
      </c>
      <c r="L32">
        <v>170.24</v>
      </c>
      <c r="M32">
        <v>170.24</v>
      </c>
      <c r="N32">
        <v>170.24</v>
      </c>
      <c r="O32">
        <v>170.24</v>
      </c>
      <c r="P32">
        <v>130.24</v>
      </c>
      <c r="Q32">
        <v>130.24</v>
      </c>
      <c r="R32">
        <v>130.24</v>
      </c>
      <c r="S32">
        <v>1</v>
      </c>
      <c r="T32">
        <v>1</v>
      </c>
      <c r="U32">
        <v>75</v>
      </c>
    </row>
    <row r="33" spans="1:21" x14ac:dyDescent="0.2">
      <c r="A33" s="50"/>
      <c r="B33" s="50" t="s">
        <v>215</v>
      </c>
      <c r="C33" s="50" t="s">
        <v>214</v>
      </c>
      <c r="D33">
        <v>0</v>
      </c>
      <c r="E33">
        <v>186.83</v>
      </c>
      <c r="F33">
        <v>186.83</v>
      </c>
      <c r="G33">
        <v>186.83</v>
      </c>
      <c r="H33">
        <v>186.83</v>
      </c>
      <c r="I33">
        <v>186.83</v>
      </c>
      <c r="J33">
        <v>186.83</v>
      </c>
      <c r="K33">
        <v>186.83</v>
      </c>
      <c r="L33">
        <v>186.83</v>
      </c>
      <c r="M33">
        <v>186.83</v>
      </c>
      <c r="N33">
        <v>186.83</v>
      </c>
      <c r="O33">
        <v>186.83</v>
      </c>
      <c r="P33">
        <v>142.68</v>
      </c>
      <c r="Q33">
        <v>142.68</v>
      </c>
      <c r="R33">
        <v>142.68</v>
      </c>
      <c r="S33">
        <v>1</v>
      </c>
      <c r="T33">
        <v>1</v>
      </c>
      <c r="U33">
        <v>82</v>
      </c>
    </row>
    <row r="34" spans="1:21" x14ac:dyDescent="0.2">
      <c r="A34" s="50"/>
      <c r="B34" s="50" t="s">
        <v>216</v>
      </c>
      <c r="C34" s="50" t="s">
        <v>214</v>
      </c>
      <c r="D34">
        <v>0</v>
      </c>
      <c r="E34">
        <v>199.51</v>
      </c>
      <c r="F34">
        <v>199.51</v>
      </c>
      <c r="G34">
        <v>199.51</v>
      </c>
      <c r="H34">
        <v>199.51</v>
      </c>
      <c r="I34">
        <v>199.51</v>
      </c>
      <c r="J34">
        <v>199.51</v>
      </c>
      <c r="K34">
        <v>199.51</v>
      </c>
      <c r="L34">
        <v>199.51</v>
      </c>
      <c r="M34">
        <v>199.51</v>
      </c>
      <c r="N34">
        <v>199.51</v>
      </c>
      <c r="O34">
        <v>199.51</v>
      </c>
      <c r="P34">
        <v>152.68</v>
      </c>
      <c r="Q34">
        <v>152.68</v>
      </c>
      <c r="R34">
        <v>152.68</v>
      </c>
      <c r="S34">
        <v>1</v>
      </c>
      <c r="T34">
        <v>1</v>
      </c>
      <c r="U34">
        <v>89</v>
      </c>
    </row>
    <row r="35" spans="1:21" x14ac:dyDescent="0.2">
      <c r="A35" s="50"/>
      <c r="B35" s="50" t="s">
        <v>217</v>
      </c>
      <c r="C35" s="50" t="s">
        <v>214</v>
      </c>
      <c r="D35">
        <v>0</v>
      </c>
      <c r="E35">
        <v>211.71</v>
      </c>
      <c r="F35">
        <v>211.71</v>
      </c>
      <c r="G35">
        <v>211.71</v>
      </c>
      <c r="H35">
        <v>211.71</v>
      </c>
      <c r="I35">
        <v>211.71</v>
      </c>
      <c r="J35">
        <v>211.71</v>
      </c>
      <c r="K35">
        <v>211.71</v>
      </c>
      <c r="L35">
        <v>211.71</v>
      </c>
      <c r="M35">
        <v>211.71</v>
      </c>
      <c r="N35">
        <v>211.71</v>
      </c>
      <c r="O35">
        <v>211.71</v>
      </c>
      <c r="P35">
        <v>0</v>
      </c>
      <c r="Q35">
        <v>0</v>
      </c>
      <c r="R35">
        <v>0</v>
      </c>
      <c r="S35">
        <v>1</v>
      </c>
      <c r="T35">
        <v>1</v>
      </c>
      <c r="U35">
        <v>95</v>
      </c>
    </row>
    <row r="36" spans="1:21" x14ac:dyDescent="0.2">
      <c r="A36" s="50"/>
      <c r="B36" s="50" t="s">
        <v>218</v>
      </c>
      <c r="C36" s="50" t="s">
        <v>214</v>
      </c>
      <c r="D36">
        <v>0</v>
      </c>
      <c r="E36">
        <v>224.39</v>
      </c>
      <c r="F36">
        <v>224.39</v>
      </c>
      <c r="G36">
        <v>224.39</v>
      </c>
      <c r="H36">
        <v>224.39</v>
      </c>
      <c r="I36">
        <v>224.39</v>
      </c>
      <c r="J36">
        <v>224.39</v>
      </c>
      <c r="K36">
        <v>224.39</v>
      </c>
      <c r="L36">
        <v>224.39</v>
      </c>
      <c r="M36">
        <v>224.39</v>
      </c>
      <c r="N36">
        <v>224.39</v>
      </c>
      <c r="O36">
        <v>224.39</v>
      </c>
      <c r="P36">
        <v>171.46</v>
      </c>
      <c r="Q36">
        <v>171.46</v>
      </c>
      <c r="R36">
        <v>171.46</v>
      </c>
      <c r="S36">
        <v>1</v>
      </c>
      <c r="T36">
        <v>1</v>
      </c>
      <c r="U36">
        <v>102</v>
      </c>
    </row>
    <row r="37" spans="1:21" x14ac:dyDescent="0.2">
      <c r="A37" s="50"/>
      <c r="B37" s="50" t="s">
        <v>219</v>
      </c>
      <c r="C37" s="50" t="s">
        <v>214</v>
      </c>
      <c r="D37">
        <v>0</v>
      </c>
      <c r="E37">
        <v>253.17</v>
      </c>
      <c r="F37">
        <v>253.17</v>
      </c>
      <c r="G37">
        <v>253.17</v>
      </c>
      <c r="H37">
        <v>253.17</v>
      </c>
      <c r="I37">
        <v>253.17</v>
      </c>
      <c r="J37">
        <v>253.17</v>
      </c>
      <c r="K37">
        <v>253.17</v>
      </c>
      <c r="L37">
        <v>253.17</v>
      </c>
      <c r="M37">
        <v>253.17</v>
      </c>
      <c r="N37">
        <v>253.17</v>
      </c>
      <c r="O37">
        <v>253.17</v>
      </c>
      <c r="P37">
        <v>193.66</v>
      </c>
      <c r="Q37">
        <v>193.66</v>
      </c>
      <c r="R37">
        <v>193.66</v>
      </c>
      <c r="S37">
        <v>1</v>
      </c>
      <c r="T37">
        <v>2</v>
      </c>
      <c r="U37">
        <v>117</v>
      </c>
    </row>
    <row r="38" spans="1:21" x14ac:dyDescent="0.2">
      <c r="A38" s="50"/>
      <c r="B38" s="50" t="s">
        <v>220</v>
      </c>
      <c r="C38" s="50" t="s">
        <v>214</v>
      </c>
      <c r="D38">
        <v>0</v>
      </c>
      <c r="E38">
        <v>287.8</v>
      </c>
      <c r="F38">
        <v>287.8</v>
      </c>
      <c r="G38">
        <v>287.8</v>
      </c>
      <c r="H38">
        <v>287.8</v>
      </c>
      <c r="I38">
        <v>287.8</v>
      </c>
      <c r="J38">
        <v>287.8</v>
      </c>
      <c r="K38">
        <v>287.8</v>
      </c>
      <c r="L38">
        <v>287.8</v>
      </c>
      <c r="M38">
        <v>287.8</v>
      </c>
      <c r="N38">
        <v>287.8</v>
      </c>
      <c r="O38">
        <v>287.8</v>
      </c>
      <c r="P38">
        <v>0</v>
      </c>
      <c r="Q38">
        <v>0</v>
      </c>
      <c r="R38">
        <v>0</v>
      </c>
      <c r="S38">
        <v>1</v>
      </c>
      <c r="T38">
        <v>2</v>
      </c>
      <c r="U38">
        <v>132</v>
      </c>
    </row>
    <row r="39" spans="1:21" x14ac:dyDescent="0.2">
      <c r="A39" s="50"/>
      <c r="B39" s="50"/>
      <c r="C39" s="50" t="s">
        <v>221</v>
      </c>
    </row>
    <row r="40" spans="1:21" x14ac:dyDescent="0.2">
      <c r="A40" s="50"/>
      <c r="B40" s="50" t="s">
        <v>222</v>
      </c>
      <c r="C40" s="50" t="s">
        <v>223</v>
      </c>
      <c r="D40">
        <v>0</v>
      </c>
      <c r="E40">
        <v>197.56</v>
      </c>
      <c r="F40">
        <v>197.56</v>
      </c>
      <c r="G40">
        <v>197.56</v>
      </c>
      <c r="H40">
        <v>197.56</v>
      </c>
      <c r="I40">
        <v>197.56</v>
      </c>
      <c r="J40">
        <v>197.56</v>
      </c>
      <c r="K40">
        <v>197.56</v>
      </c>
      <c r="L40">
        <v>197.56</v>
      </c>
      <c r="M40">
        <v>197.56</v>
      </c>
      <c r="N40">
        <v>197.56</v>
      </c>
      <c r="O40">
        <v>197.56</v>
      </c>
      <c r="P40">
        <v>133.66</v>
      </c>
      <c r="Q40">
        <v>133.66</v>
      </c>
      <c r="R40">
        <v>133.66</v>
      </c>
      <c r="S40">
        <v>1</v>
      </c>
      <c r="T40">
        <v>2</v>
      </c>
      <c r="U40">
        <v>89</v>
      </c>
    </row>
    <row r="41" spans="1:21" x14ac:dyDescent="0.2">
      <c r="A41" s="50"/>
      <c r="B41" s="50" t="s">
        <v>224</v>
      </c>
      <c r="C41" s="50" t="s">
        <v>223</v>
      </c>
      <c r="D41">
        <v>0</v>
      </c>
      <c r="E41">
        <v>218.29</v>
      </c>
      <c r="F41">
        <v>218.29</v>
      </c>
      <c r="G41">
        <v>218.29</v>
      </c>
      <c r="H41">
        <v>218.29</v>
      </c>
      <c r="I41">
        <v>218.29</v>
      </c>
      <c r="J41">
        <v>218.29</v>
      </c>
      <c r="K41">
        <v>218.29</v>
      </c>
      <c r="L41">
        <v>218.29</v>
      </c>
      <c r="M41">
        <v>218.29</v>
      </c>
      <c r="N41">
        <v>218.29</v>
      </c>
      <c r="O41">
        <v>218.29</v>
      </c>
      <c r="P41">
        <v>149.51</v>
      </c>
      <c r="Q41">
        <v>149.51</v>
      </c>
      <c r="R41">
        <v>149.51</v>
      </c>
      <c r="S41">
        <v>1</v>
      </c>
      <c r="T41">
        <v>2</v>
      </c>
      <c r="U41">
        <v>99</v>
      </c>
    </row>
    <row r="42" spans="1:21" x14ac:dyDescent="0.2">
      <c r="A42" s="50"/>
      <c r="B42" s="50" t="s">
        <v>225</v>
      </c>
      <c r="C42" s="50" t="s">
        <v>226</v>
      </c>
      <c r="D42">
        <v>0</v>
      </c>
      <c r="E42">
        <v>289.76</v>
      </c>
      <c r="F42">
        <v>289.76</v>
      </c>
      <c r="G42">
        <v>289.76</v>
      </c>
      <c r="H42">
        <v>289.76</v>
      </c>
      <c r="I42">
        <v>289.76</v>
      </c>
      <c r="J42">
        <v>289.76</v>
      </c>
      <c r="K42">
        <v>289.76</v>
      </c>
      <c r="L42">
        <v>289.76</v>
      </c>
      <c r="M42">
        <v>289.76</v>
      </c>
      <c r="N42">
        <v>289.76</v>
      </c>
      <c r="O42">
        <v>289.76</v>
      </c>
      <c r="P42">
        <v>225.85</v>
      </c>
      <c r="Q42">
        <v>225.85</v>
      </c>
      <c r="R42">
        <v>225.85</v>
      </c>
      <c r="S42">
        <v>1</v>
      </c>
      <c r="T42">
        <v>2</v>
      </c>
      <c r="U42">
        <v>89</v>
      </c>
    </row>
    <row r="43" spans="1:21" x14ac:dyDescent="0.2">
      <c r="A43" s="50"/>
      <c r="B43" s="50" t="s">
        <v>227</v>
      </c>
      <c r="C43" s="50" t="s">
        <v>226</v>
      </c>
      <c r="D43">
        <v>0</v>
      </c>
      <c r="E43">
        <v>310.49</v>
      </c>
      <c r="F43">
        <v>310.49</v>
      </c>
      <c r="G43">
        <v>310.49</v>
      </c>
      <c r="H43">
        <v>310.49</v>
      </c>
      <c r="I43">
        <v>310.49</v>
      </c>
      <c r="J43">
        <v>310.49</v>
      </c>
      <c r="K43">
        <v>310.49</v>
      </c>
      <c r="L43">
        <v>310.49</v>
      </c>
      <c r="M43">
        <v>310.49</v>
      </c>
      <c r="N43">
        <v>310.49</v>
      </c>
      <c r="O43">
        <v>310.49</v>
      </c>
      <c r="P43">
        <v>241.71</v>
      </c>
      <c r="Q43">
        <v>241.71</v>
      </c>
      <c r="R43">
        <v>241.71</v>
      </c>
      <c r="S43">
        <v>1</v>
      </c>
      <c r="T43">
        <v>2</v>
      </c>
      <c r="U43">
        <v>99</v>
      </c>
    </row>
    <row r="44" spans="1:21" x14ac:dyDescent="0.2">
      <c r="A44" s="50"/>
      <c r="B44" s="50" t="s">
        <v>228</v>
      </c>
      <c r="C44" s="50" t="s">
        <v>229</v>
      </c>
      <c r="D44">
        <v>0</v>
      </c>
      <c r="E44">
        <v>156.1</v>
      </c>
      <c r="F44">
        <v>156.1</v>
      </c>
      <c r="G44">
        <v>156.1</v>
      </c>
      <c r="H44">
        <v>156.1</v>
      </c>
      <c r="I44">
        <v>156.1</v>
      </c>
      <c r="J44">
        <v>156.1</v>
      </c>
      <c r="K44">
        <v>156.1</v>
      </c>
      <c r="L44">
        <v>156.1</v>
      </c>
      <c r="M44">
        <v>156.1</v>
      </c>
      <c r="N44">
        <v>156.1</v>
      </c>
      <c r="O44">
        <v>156.1</v>
      </c>
      <c r="P44">
        <v>119.51</v>
      </c>
      <c r="Q44">
        <v>119.51</v>
      </c>
      <c r="R44">
        <v>119.51</v>
      </c>
      <c r="S44">
        <v>1</v>
      </c>
      <c r="T44">
        <v>1</v>
      </c>
      <c r="U44">
        <v>70</v>
      </c>
    </row>
    <row r="45" spans="1:21" x14ac:dyDescent="0.2">
      <c r="A45" s="50"/>
      <c r="B45" s="50" t="s">
        <v>230</v>
      </c>
      <c r="C45" s="50" t="s">
        <v>229</v>
      </c>
      <c r="D45">
        <v>0</v>
      </c>
      <c r="E45">
        <v>190.49</v>
      </c>
      <c r="F45">
        <v>190.49</v>
      </c>
      <c r="G45">
        <v>190.49</v>
      </c>
      <c r="H45">
        <v>190.49</v>
      </c>
      <c r="I45">
        <v>190.49</v>
      </c>
      <c r="J45">
        <v>190.49</v>
      </c>
      <c r="K45">
        <v>190.49</v>
      </c>
      <c r="L45">
        <v>190.49</v>
      </c>
      <c r="M45">
        <v>190.49</v>
      </c>
      <c r="N45">
        <v>190.49</v>
      </c>
      <c r="O45">
        <v>190.49</v>
      </c>
      <c r="P45">
        <v>146.1</v>
      </c>
      <c r="Q45">
        <v>146.1</v>
      </c>
      <c r="R45">
        <v>146.1</v>
      </c>
      <c r="S45">
        <v>1</v>
      </c>
      <c r="T45">
        <v>1</v>
      </c>
      <c r="U45">
        <v>87</v>
      </c>
    </row>
    <row r="46" spans="1:21" x14ac:dyDescent="0.2">
      <c r="A46" s="50"/>
      <c r="B46" s="50"/>
      <c r="C46" s="50" t="s">
        <v>231</v>
      </c>
    </row>
    <row r="47" spans="1:21" x14ac:dyDescent="0.2">
      <c r="A47" s="50"/>
      <c r="B47" s="50" t="s">
        <v>2390</v>
      </c>
      <c r="C47" s="50" t="s">
        <v>2391</v>
      </c>
      <c r="D47">
        <v>0</v>
      </c>
      <c r="E47">
        <v>180</v>
      </c>
      <c r="F47">
        <v>180</v>
      </c>
      <c r="G47">
        <v>180</v>
      </c>
      <c r="H47">
        <v>180</v>
      </c>
      <c r="I47">
        <v>180</v>
      </c>
      <c r="J47">
        <v>180</v>
      </c>
      <c r="K47">
        <v>180</v>
      </c>
      <c r="L47">
        <v>180</v>
      </c>
      <c r="M47">
        <v>180</v>
      </c>
      <c r="N47">
        <v>180</v>
      </c>
      <c r="O47">
        <v>180</v>
      </c>
      <c r="P47">
        <v>0</v>
      </c>
      <c r="Q47">
        <v>0</v>
      </c>
      <c r="R47">
        <v>0</v>
      </c>
      <c r="S47">
        <v>1</v>
      </c>
      <c r="T47">
        <v>1</v>
      </c>
      <c r="U47">
        <v>64</v>
      </c>
    </row>
    <row r="48" spans="1:21" x14ac:dyDescent="0.2">
      <c r="A48" s="50"/>
      <c r="B48" s="50" t="s">
        <v>232</v>
      </c>
      <c r="C48" s="50" t="s">
        <v>233</v>
      </c>
      <c r="D48">
        <v>0</v>
      </c>
      <c r="E48">
        <v>148.54</v>
      </c>
      <c r="F48">
        <v>148.54</v>
      </c>
      <c r="G48">
        <v>148.54</v>
      </c>
      <c r="H48">
        <v>148.54</v>
      </c>
      <c r="I48">
        <v>148.54</v>
      </c>
      <c r="J48">
        <v>148.54</v>
      </c>
      <c r="K48">
        <v>148.54</v>
      </c>
      <c r="L48">
        <v>148.54</v>
      </c>
      <c r="M48">
        <v>148.54</v>
      </c>
      <c r="N48">
        <v>148.54</v>
      </c>
      <c r="O48">
        <v>148.54</v>
      </c>
      <c r="P48">
        <v>0</v>
      </c>
      <c r="Q48">
        <v>0</v>
      </c>
      <c r="R48">
        <v>0</v>
      </c>
      <c r="S48">
        <v>1</v>
      </c>
      <c r="T48">
        <v>2</v>
      </c>
      <c r="U48">
        <v>76</v>
      </c>
    </row>
    <row r="49" spans="1:21" x14ac:dyDescent="0.2">
      <c r="A49" s="50"/>
      <c r="B49" s="50" t="s">
        <v>234</v>
      </c>
      <c r="C49" s="50" t="s">
        <v>235</v>
      </c>
      <c r="D49">
        <v>0</v>
      </c>
      <c r="E49">
        <v>156.83000000000001</v>
      </c>
      <c r="F49">
        <v>156.83000000000001</v>
      </c>
      <c r="G49">
        <v>156.83000000000001</v>
      </c>
      <c r="H49">
        <v>156.83000000000001</v>
      </c>
      <c r="I49">
        <v>156.83000000000001</v>
      </c>
      <c r="J49">
        <v>156.83000000000001</v>
      </c>
      <c r="K49">
        <v>156.83000000000001</v>
      </c>
      <c r="L49">
        <v>156.83000000000001</v>
      </c>
      <c r="M49">
        <v>156.83000000000001</v>
      </c>
      <c r="N49">
        <v>156.83000000000001</v>
      </c>
      <c r="O49">
        <v>156.83000000000001</v>
      </c>
      <c r="P49">
        <v>0</v>
      </c>
      <c r="Q49">
        <v>0</v>
      </c>
      <c r="R49">
        <v>0</v>
      </c>
      <c r="S49">
        <v>1</v>
      </c>
      <c r="T49">
        <v>1</v>
      </c>
      <c r="U49">
        <v>68</v>
      </c>
    </row>
    <row r="50" spans="1:21" x14ac:dyDescent="0.2">
      <c r="A50" s="50"/>
      <c r="B50" s="50"/>
      <c r="C50" s="50" t="s">
        <v>236</v>
      </c>
    </row>
    <row r="51" spans="1:21" x14ac:dyDescent="0.2">
      <c r="A51" s="50"/>
      <c r="B51" s="50" t="s">
        <v>8</v>
      </c>
      <c r="C51" s="50" t="s">
        <v>237</v>
      </c>
      <c r="D51">
        <v>0</v>
      </c>
      <c r="E51">
        <v>80.239999999999995</v>
      </c>
      <c r="F51">
        <v>80.239999999999995</v>
      </c>
      <c r="G51">
        <v>80.239999999999995</v>
      </c>
      <c r="H51">
        <v>80.239999999999995</v>
      </c>
      <c r="I51">
        <v>80.239999999999995</v>
      </c>
      <c r="J51">
        <v>80.239999999999995</v>
      </c>
      <c r="K51">
        <v>80.239999999999995</v>
      </c>
      <c r="L51">
        <v>80.239999999999995</v>
      </c>
      <c r="M51">
        <v>80.239999999999995</v>
      </c>
      <c r="N51">
        <v>80.239999999999995</v>
      </c>
      <c r="O51">
        <v>80.239999999999995</v>
      </c>
      <c r="P51">
        <v>61.46</v>
      </c>
      <c r="Q51">
        <v>61.46</v>
      </c>
      <c r="R51">
        <v>61.46</v>
      </c>
      <c r="S51">
        <v>1</v>
      </c>
      <c r="T51">
        <v>1</v>
      </c>
      <c r="U51">
        <v>30</v>
      </c>
    </row>
    <row r="52" spans="1:21" x14ac:dyDescent="0.2">
      <c r="A52" s="50"/>
      <c r="B52" s="50" t="s">
        <v>2659</v>
      </c>
      <c r="C52" s="50" t="s">
        <v>237</v>
      </c>
      <c r="D52">
        <v>0</v>
      </c>
      <c r="E52">
        <v>107.8</v>
      </c>
      <c r="F52">
        <v>107.8</v>
      </c>
      <c r="G52">
        <v>107.8</v>
      </c>
      <c r="H52">
        <v>107.8</v>
      </c>
      <c r="I52">
        <v>107.8</v>
      </c>
      <c r="J52">
        <v>107.8</v>
      </c>
      <c r="K52">
        <v>107.8</v>
      </c>
      <c r="L52">
        <v>107.8</v>
      </c>
      <c r="M52">
        <v>107.8</v>
      </c>
      <c r="N52">
        <v>107.8</v>
      </c>
      <c r="O52">
        <v>107.8</v>
      </c>
      <c r="P52">
        <v>0</v>
      </c>
      <c r="Q52">
        <v>0</v>
      </c>
      <c r="R52">
        <v>0</v>
      </c>
      <c r="S52">
        <v>1</v>
      </c>
      <c r="T52">
        <v>1</v>
      </c>
      <c r="U52">
        <v>30</v>
      </c>
    </row>
    <row r="53" spans="1:21" x14ac:dyDescent="0.2">
      <c r="A53" s="50"/>
      <c r="B53" s="50" t="s">
        <v>809</v>
      </c>
      <c r="C53" s="50" t="s">
        <v>237</v>
      </c>
      <c r="D53">
        <v>0</v>
      </c>
      <c r="E53">
        <v>0</v>
      </c>
      <c r="F53">
        <v>0</v>
      </c>
      <c r="G53">
        <v>0</v>
      </c>
      <c r="H53">
        <v>0</v>
      </c>
      <c r="I53">
        <v>0</v>
      </c>
      <c r="J53">
        <v>0</v>
      </c>
      <c r="K53">
        <v>0</v>
      </c>
      <c r="L53">
        <v>0</v>
      </c>
      <c r="M53">
        <v>0</v>
      </c>
      <c r="N53">
        <v>0</v>
      </c>
      <c r="O53">
        <v>0</v>
      </c>
      <c r="P53">
        <v>65.849999999999994</v>
      </c>
      <c r="Q53">
        <v>65.849999999999994</v>
      </c>
      <c r="R53">
        <v>65.849999999999994</v>
      </c>
      <c r="S53">
        <v>1</v>
      </c>
      <c r="T53">
        <v>1</v>
      </c>
      <c r="U53">
        <v>32</v>
      </c>
    </row>
    <row r="54" spans="1:21" x14ac:dyDescent="0.2">
      <c r="A54" s="50"/>
      <c r="B54" s="50" t="s">
        <v>810</v>
      </c>
      <c r="C54" s="50" t="s">
        <v>237</v>
      </c>
      <c r="D54">
        <v>0</v>
      </c>
      <c r="E54">
        <v>111.22</v>
      </c>
      <c r="F54">
        <v>111.22</v>
      </c>
      <c r="G54">
        <v>111.22</v>
      </c>
      <c r="H54">
        <v>111.22</v>
      </c>
      <c r="I54">
        <v>111.22</v>
      </c>
      <c r="J54">
        <v>111.22</v>
      </c>
      <c r="K54">
        <v>111.22</v>
      </c>
      <c r="L54">
        <v>111.22</v>
      </c>
      <c r="M54">
        <v>111.22</v>
      </c>
      <c r="N54">
        <v>111.22</v>
      </c>
      <c r="O54">
        <v>111.22</v>
      </c>
      <c r="P54">
        <v>0</v>
      </c>
      <c r="Q54">
        <v>0</v>
      </c>
      <c r="R54">
        <v>0</v>
      </c>
      <c r="S54">
        <v>1</v>
      </c>
      <c r="T54">
        <v>1</v>
      </c>
      <c r="U54">
        <v>34</v>
      </c>
    </row>
    <row r="55" spans="1:21" x14ac:dyDescent="0.2">
      <c r="A55" s="50"/>
      <c r="B55" s="50" t="s">
        <v>10</v>
      </c>
      <c r="C55" s="50" t="s">
        <v>237</v>
      </c>
      <c r="D55">
        <v>0</v>
      </c>
      <c r="E55">
        <v>88.29</v>
      </c>
      <c r="F55">
        <v>88.29</v>
      </c>
      <c r="G55">
        <v>88.29</v>
      </c>
      <c r="H55">
        <v>88.29</v>
      </c>
      <c r="I55">
        <v>88.29</v>
      </c>
      <c r="J55">
        <v>88.29</v>
      </c>
      <c r="K55">
        <v>88.29</v>
      </c>
      <c r="L55">
        <v>88.29</v>
      </c>
      <c r="M55">
        <v>88.29</v>
      </c>
      <c r="N55">
        <v>88.29</v>
      </c>
      <c r="O55">
        <v>88.29</v>
      </c>
      <c r="P55">
        <v>67.8</v>
      </c>
      <c r="Q55">
        <v>0</v>
      </c>
      <c r="R55">
        <v>0</v>
      </c>
      <c r="S55">
        <v>1</v>
      </c>
      <c r="T55">
        <v>1</v>
      </c>
      <c r="U55">
        <v>34</v>
      </c>
    </row>
    <row r="56" spans="1:21" x14ac:dyDescent="0.2">
      <c r="A56" s="50"/>
      <c r="B56" s="50" t="s">
        <v>238</v>
      </c>
      <c r="C56" s="50" t="s">
        <v>237</v>
      </c>
      <c r="D56">
        <v>0</v>
      </c>
      <c r="E56">
        <v>112.93</v>
      </c>
      <c r="F56">
        <v>112.93</v>
      </c>
      <c r="G56">
        <v>112.93</v>
      </c>
      <c r="H56">
        <v>112.93</v>
      </c>
      <c r="I56">
        <v>112.93</v>
      </c>
      <c r="J56">
        <v>112.93</v>
      </c>
      <c r="K56">
        <v>112.93</v>
      </c>
      <c r="L56">
        <v>112.93</v>
      </c>
      <c r="M56">
        <v>112.93</v>
      </c>
      <c r="N56">
        <v>112.93</v>
      </c>
      <c r="O56">
        <v>112.93</v>
      </c>
      <c r="P56">
        <v>86.59</v>
      </c>
      <c r="Q56">
        <v>86.59</v>
      </c>
      <c r="R56">
        <v>86.59</v>
      </c>
      <c r="S56">
        <v>1</v>
      </c>
      <c r="T56">
        <v>1</v>
      </c>
      <c r="U56">
        <v>46</v>
      </c>
    </row>
    <row r="57" spans="1:21" x14ac:dyDescent="0.2">
      <c r="A57" s="50"/>
      <c r="B57" s="50" t="s">
        <v>444</v>
      </c>
      <c r="C57" s="50" t="s">
        <v>237</v>
      </c>
      <c r="D57">
        <v>0</v>
      </c>
      <c r="E57">
        <v>0</v>
      </c>
      <c r="F57">
        <v>0</v>
      </c>
      <c r="G57">
        <v>0</v>
      </c>
      <c r="H57">
        <v>0</v>
      </c>
      <c r="I57">
        <v>0</v>
      </c>
      <c r="J57">
        <v>0</v>
      </c>
      <c r="K57">
        <v>0</v>
      </c>
      <c r="L57">
        <v>0</v>
      </c>
      <c r="M57">
        <v>0</v>
      </c>
      <c r="N57">
        <v>0</v>
      </c>
      <c r="O57">
        <v>0</v>
      </c>
      <c r="P57">
        <v>74.88</v>
      </c>
      <c r="Q57">
        <v>74.88</v>
      </c>
      <c r="R57">
        <v>74.88</v>
      </c>
      <c r="S57">
        <v>1</v>
      </c>
      <c r="T57">
        <v>1</v>
      </c>
      <c r="U57">
        <v>36</v>
      </c>
    </row>
    <row r="58" spans="1:21" x14ac:dyDescent="0.2">
      <c r="A58" s="50"/>
      <c r="B58" s="50"/>
      <c r="C58" s="50" t="s">
        <v>239</v>
      </c>
    </row>
    <row r="59" spans="1:21" x14ac:dyDescent="0.2">
      <c r="A59" s="50"/>
      <c r="B59" s="50" t="s">
        <v>11</v>
      </c>
      <c r="C59" s="50" t="s">
        <v>237</v>
      </c>
      <c r="D59">
        <v>0</v>
      </c>
      <c r="E59">
        <v>89.51</v>
      </c>
      <c r="F59">
        <v>89.51</v>
      </c>
      <c r="G59">
        <v>89.51</v>
      </c>
      <c r="H59">
        <v>89.51</v>
      </c>
      <c r="I59">
        <v>89.51</v>
      </c>
      <c r="J59">
        <v>89.51</v>
      </c>
      <c r="K59">
        <v>89.51</v>
      </c>
      <c r="L59">
        <v>89.51</v>
      </c>
      <c r="M59">
        <v>89.51</v>
      </c>
      <c r="N59">
        <v>89.51</v>
      </c>
      <c r="O59">
        <v>89.51</v>
      </c>
      <c r="P59">
        <v>69.02</v>
      </c>
      <c r="Q59">
        <v>69.02</v>
      </c>
      <c r="R59">
        <v>69.02</v>
      </c>
      <c r="S59">
        <v>1</v>
      </c>
      <c r="T59">
        <v>1</v>
      </c>
      <c r="U59">
        <v>34</v>
      </c>
    </row>
    <row r="60" spans="1:21" x14ac:dyDescent="0.2">
      <c r="A60" s="50"/>
      <c r="B60" s="50" t="s">
        <v>2660</v>
      </c>
      <c r="C60" s="50" t="s">
        <v>237</v>
      </c>
      <c r="D60">
        <v>0</v>
      </c>
      <c r="E60">
        <v>112.93</v>
      </c>
      <c r="F60">
        <v>112.93</v>
      </c>
      <c r="G60">
        <v>112.93</v>
      </c>
      <c r="H60">
        <v>112.93</v>
      </c>
      <c r="I60">
        <v>112.93</v>
      </c>
      <c r="J60">
        <v>112.93</v>
      </c>
      <c r="K60">
        <v>112.93</v>
      </c>
      <c r="L60">
        <v>112.93</v>
      </c>
      <c r="M60">
        <v>112.93</v>
      </c>
      <c r="N60">
        <v>112.93</v>
      </c>
      <c r="O60">
        <v>112.93</v>
      </c>
      <c r="P60">
        <v>0</v>
      </c>
      <c r="Q60">
        <v>0</v>
      </c>
      <c r="R60">
        <v>0</v>
      </c>
      <c r="S60">
        <v>1</v>
      </c>
      <c r="T60">
        <v>1</v>
      </c>
      <c r="U60">
        <v>33</v>
      </c>
    </row>
    <row r="61" spans="1:21" x14ac:dyDescent="0.2">
      <c r="A61" s="50"/>
      <c r="B61" s="50" t="s">
        <v>12</v>
      </c>
      <c r="C61" s="50" t="s">
        <v>237</v>
      </c>
      <c r="D61">
        <v>0</v>
      </c>
      <c r="E61">
        <v>0</v>
      </c>
      <c r="F61">
        <v>0</v>
      </c>
      <c r="G61">
        <v>0</v>
      </c>
      <c r="H61">
        <v>0</v>
      </c>
      <c r="I61">
        <v>0</v>
      </c>
      <c r="J61">
        <v>0</v>
      </c>
      <c r="K61">
        <v>0</v>
      </c>
      <c r="L61">
        <v>0</v>
      </c>
      <c r="M61">
        <v>0</v>
      </c>
      <c r="N61">
        <v>0</v>
      </c>
      <c r="O61">
        <v>0</v>
      </c>
      <c r="P61">
        <v>73.41</v>
      </c>
      <c r="Q61">
        <v>73.41</v>
      </c>
      <c r="R61">
        <v>73.41</v>
      </c>
      <c r="S61">
        <v>1</v>
      </c>
      <c r="T61">
        <v>1</v>
      </c>
      <c r="U61">
        <v>36</v>
      </c>
    </row>
    <row r="62" spans="1:21" x14ac:dyDescent="0.2">
      <c r="A62" s="50"/>
      <c r="B62" s="50" t="s">
        <v>1583</v>
      </c>
      <c r="C62" s="50" t="s">
        <v>237</v>
      </c>
      <c r="D62">
        <v>0</v>
      </c>
      <c r="E62">
        <v>118.29</v>
      </c>
      <c r="F62">
        <v>118.29</v>
      </c>
      <c r="G62">
        <v>118.29</v>
      </c>
      <c r="H62">
        <v>118.29</v>
      </c>
      <c r="I62">
        <v>118.29</v>
      </c>
      <c r="J62">
        <v>118.29</v>
      </c>
      <c r="K62">
        <v>118.29</v>
      </c>
      <c r="L62">
        <v>118.29</v>
      </c>
      <c r="M62">
        <v>118.29</v>
      </c>
      <c r="N62">
        <v>118.29</v>
      </c>
      <c r="O62">
        <v>118.29</v>
      </c>
      <c r="P62">
        <v>0</v>
      </c>
      <c r="Q62">
        <v>0</v>
      </c>
      <c r="R62">
        <v>0</v>
      </c>
      <c r="S62">
        <v>1</v>
      </c>
      <c r="T62">
        <v>1</v>
      </c>
      <c r="U62">
        <v>37</v>
      </c>
    </row>
    <row r="63" spans="1:21" x14ac:dyDescent="0.2">
      <c r="A63" s="50"/>
      <c r="B63" s="50" t="s">
        <v>13</v>
      </c>
      <c r="C63" s="50" t="s">
        <v>237</v>
      </c>
      <c r="D63">
        <v>0</v>
      </c>
      <c r="E63">
        <v>95.12</v>
      </c>
      <c r="F63">
        <v>95.12</v>
      </c>
      <c r="G63">
        <v>95.12</v>
      </c>
      <c r="H63">
        <v>95.12</v>
      </c>
      <c r="I63">
        <v>95.12</v>
      </c>
      <c r="J63">
        <v>95.12</v>
      </c>
      <c r="K63">
        <v>95.12</v>
      </c>
      <c r="L63">
        <v>95.12</v>
      </c>
      <c r="M63">
        <v>95.12</v>
      </c>
      <c r="N63">
        <v>95.12</v>
      </c>
      <c r="O63">
        <v>95.12</v>
      </c>
      <c r="P63">
        <v>78.05</v>
      </c>
      <c r="Q63">
        <v>78.05</v>
      </c>
      <c r="R63">
        <v>78.05</v>
      </c>
      <c r="S63">
        <v>1</v>
      </c>
      <c r="T63">
        <v>1</v>
      </c>
      <c r="U63">
        <v>38</v>
      </c>
    </row>
    <row r="64" spans="1:21" x14ac:dyDescent="0.2">
      <c r="A64" s="50"/>
      <c r="B64" s="50" t="s">
        <v>240</v>
      </c>
      <c r="C64" s="50" t="s">
        <v>241</v>
      </c>
      <c r="D64">
        <v>0</v>
      </c>
      <c r="E64">
        <v>119.27</v>
      </c>
      <c r="F64">
        <v>119.27</v>
      </c>
      <c r="G64">
        <v>119.27</v>
      </c>
      <c r="H64">
        <v>119.27</v>
      </c>
      <c r="I64">
        <v>119.27</v>
      </c>
      <c r="J64">
        <v>119.27</v>
      </c>
      <c r="K64">
        <v>119.27</v>
      </c>
      <c r="L64">
        <v>119.27</v>
      </c>
      <c r="M64">
        <v>119.27</v>
      </c>
      <c r="N64">
        <v>119.27</v>
      </c>
      <c r="O64">
        <v>119.27</v>
      </c>
      <c r="P64">
        <v>0</v>
      </c>
      <c r="Q64">
        <v>0</v>
      </c>
      <c r="R64">
        <v>0</v>
      </c>
      <c r="S64">
        <v>1</v>
      </c>
      <c r="T64">
        <v>1</v>
      </c>
      <c r="U64">
        <v>47</v>
      </c>
    </row>
    <row r="65" spans="1:21" x14ac:dyDescent="0.2">
      <c r="A65" s="50"/>
      <c r="B65" s="50" t="s">
        <v>445</v>
      </c>
      <c r="C65" s="50" t="s">
        <v>237</v>
      </c>
      <c r="D65">
        <v>0</v>
      </c>
      <c r="E65">
        <v>0</v>
      </c>
      <c r="F65">
        <v>0</v>
      </c>
      <c r="G65">
        <v>0</v>
      </c>
      <c r="H65">
        <v>0</v>
      </c>
      <c r="I65">
        <v>0</v>
      </c>
      <c r="J65">
        <v>0</v>
      </c>
      <c r="K65">
        <v>0</v>
      </c>
      <c r="L65">
        <v>0</v>
      </c>
      <c r="M65">
        <v>0</v>
      </c>
      <c r="N65">
        <v>0</v>
      </c>
      <c r="O65">
        <v>0</v>
      </c>
      <c r="P65">
        <v>89.51</v>
      </c>
      <c r="Q65">
        <v>89.51</v>
      </c>
      <c r="R65">
        <v>89.51</v>
      </c>
      <c r="S65">
        <v>1</v>
      </c>
      <c r="T65">
        <v>1</v>
      </c>
      <c r="U65">
        <v>40</v>
      </c>
    </row>
    <row r="66" spans="1:21" x14ac:dyDescent="0.2">
      <c r="A66" s="50"/>
      <c r="B66" s="50"/>
      <c r="C66" s="50" t="s">
        <v>242</v>
      </c>
    </row>
    <row r="67" spans="1:21" x14ac:dyDescent="0.2">
      <c r="A67" s="50"/>
      <c r="B67" s="50" t="s">
        <v>14</v>
      </c>
      <c r="C67" s="50" t="s">
        <v>237</v>
      </c>
      <c r="D67">
        <v>0</v>
      </c>
      <c r="E67">
        <v>97.56</v>
      </c>
      <c r="F67">
        <v>97.56</v>
      </c>
      <c r="G67">
        <v>97.56</v>
      </c>
      <c r="H67">
        <v>97.56</v>
      </c>
      <c r="I67">
        <v>97.56</v>
      </c>
      <c r="J67">
        <v>97.56</v>
      </c>
      <c r="K67">
        <v>97.56</v>
      </c>
      <c r="L67">
        <v>97.56</v>
      </c>
      <c r="M67">
        <v>97.56</v>
      </c>
      <c r="N67">
        <v>97.56</v>
      </c>
      <c r="O67">
        <v>97.56</v>
      </c>
      <c r="P67">
        <v>75.12</v>
      </c>
      <c r="Q67">
        <v>75.12</v>
      </c>
      <c r="R67">
        <v>75.12</v>
      </c>
      <c r="S67">
        <v>1</v>
      </c>
      <c r="T67">
        <v>1</v>
      </c>
      <c r="U67">
        <v>38</v>
      </c>
    </row>
    <row r="68" spans="1:21" x14ac:dyDescent="0.2">
      <c r="A68" s="50"/>
      <c r="B68" s="50" t="s">
        <v>2661</v>
      </c>
      <c r="C68" s="50" t="s">
        <v>237</v>
      </c>
      <c r="D68">
        <v>0</v>
      </c>
      <c r="E68">
        <v>120.98</v>
      </c>
      <c r="F68">
        <v>120.98</v>
      </c>
      <c r="G68">
        <v>120.98</v>
      </c>
      <c r="H68">
        <v>120.98</v>
      </c>
      <c r="I68">
        <v>120.98</v>
      </c>
      <c r="J68">
        <v>120.98</v>
      </c>
      <c r="K68">
        <v>120.98</v>
      </c>
      <c r="L68">
        <v>120.98</v>
      </c>
      <c r="M68">
        <v>120.98</v>
      </c>
      <c r="N68">
        <v>120.98</v>
      </c>
      <c r="O68">
        <v>120.98</v>
      </c>
      <c r="P68">
        <v>0</v>
      </c>
      <c r="Q68">
        <v>0</v>
      </c>
      <c r="R68">
        <v>0</v>
      </c>
      <c r="S68">
        <v>1</v>
      </c>
      <c r="T68">
        <v>1</v>
      </c>
      <c r="U68">
        <v>37</v>
      </c>
    </row>
    <row r="69" spans="1:21" x14ac:dyDescent="0.2">
      <c r="A69" s="50"/>
      <c r="B69" s="50" t="s">
        <v>651</v>
      </c>
      <c r="C69" s="50" t="s">
        <v>237</v>
      </c>
      <c r="D69">
        <v>0</v>
      </c>
      <c r="E69">
        <v>0</v>
      </c>
      <c r="F69">
        <v>0</v>
      </c>
      <c r="G69">
        <v>0</v>
      </c>
      <c r="H69">
        <v>0</v>
      </c>
      <c r="I69">
        <v>0</v>
      </c>
      <c r="J69">
        <v>0</v>
      </c>
      <c r="K69">
        <v>0</v>
      </c>
      <c r="L69">
        <v>0</v>
      </c>
      <c r="M69">
        <v>0</v>
      </c>
      <c r="N69">
        <v>0</v>
      </c>
      <c r="O69">
        <v>0</v>
      </c>
      <c r="P69">
        <v>79.02</v>
      </c>
      <c r="Q69">
        <v>79.02</v>
      </c>
      <c r="R69">
        <v>79.02</v>
      </c>
      <c r="S69">
        <v>1</v>
      </c>
      <c r="T69">
        <v>1</v>
      </c>
      <c r="U69">
        <v>41</v>
      </c>
    </row>
    <row r="70" spans="1:21" x14ac:dyDescent="0.2">
      <c r="A70" s="50"/>
      <c r="B70" s="50" t="s">
        <v>811</v>
      </c>
      <c r="C70" s="50" t="s">
        <v>237</v>
      </c>
      <c r="D70">
        <v>0</v>
      </c>
      <c r="E70">
        <v>127.32</v>
      </c>
      <c r="F70">
        <v>127.32</v>
      </c>
      <c r="G70">
        <v>127.32</v>
      </c>
      <c r="H70">
        <v>127.32</v>
      </c>
      <c r="I70">
        <v>127.32</v>
      </c>
      <c r="J70">
        <v>127.32</v>
      </c>
      <c r="K70">
        <v>127.32</v>
      </c>
      <c r="L70">
        <v>127.32</v>
      </c>
      <c r="M70">
        <v>127.32</v>
      </c>
      <c r="N70">
        <v>127.32</v>
      </c>
      <c r="O70">
        <v>127.32</v>
      </c>
      <c r="P70">
        <v>0</v>
      </c>
      <c r="Q70">
        <v>0</v>
      </c>
      <c r="R70">
        <v>0</v>
      </c>
      <c r="S70">
        <v>1</v>
      </c>
      <c r="T70">
        <v>1</v>
      </c>
      <c r="U70">
        <v>41</v>
      </c>
    </row>
    <row r="71" spans="1:21" x14ac:dyDescent="0.2">
      <c r="A71" s="50"/>
      <c r="B71" s="50" t="s">
        <v>15</v>
      </c>
      <c r="C71" s="50" t="s">
        <v>237</v>
      </c>
      <c r="D71">
        <v>0</v>
      </c>
      <c r="E71">
        <v>106.34</v>
      </c>
      <c r="F71">
        <v>106.34</v>
      </c>
      <c r="G71">
        <v>106.34</v>
      </c>
      <c r="H71">
        <v>106.34</v>
      </c>
      <c r="I71">
        <v>106.34</v>
      </c>
      <c r="J71">
        <v>106.34</v>
      </c>
      <c r="K71">
        <v>106.34</v>
      </c>
      <c r="L71">
        <v>106.34</v>
      </c>
      <c r="M71">
        <v>106.34</v>
      </c>
      <c r="N71">
        <v>106.34</v>
      </c>
      <c r="O71">
        <v>106.34</v>
      </c>
      <c r="P71">
        <v>81.709999999999994</v>
      </c>
      <c r="Q71">
        <v>81.709999999999994</v>
      </c>
      <c r="R71">
        <v>81.709999999999994</v>
      </c>
      <c r="S71">
        <v>1</v>
      </c>
      <c r="T71">
        <v>1</v>
      </c>
      <c r="U71">
        <v>43</v>
      </c>
    </row>
    <row r="72" spans="1:21" x14ac:dyDescent="0.2">
      <c r="A72" s="50"/>
      <c r="B72" s="50" t="s">
        <v>243</v>
      </c>
      <c r="C72" s="50" t="s">
        <v>241</v>
      </c>
      <c r="D72">
        <v>0</v>
      </c>
      <c r="E72">
        <v>128.05000000000001</v>
      </c>
      <c r="F72">
        <v>128.05000000000001</v>
      </c>
      <c r="G72">
        <v>128.05000000000001</v>
      </c>
      <c r="H72">
        <v>128.05000000000001</v>
      </c>
      <c r="I72">
        <v>128.05000000000001</v>
      </c>
      <c r="J72">
        <v>128.05000000000001</v>
      </c>
      <c r="K72">
        <v>128.05000000000001</v>
      </c>
      <c r="L72">
        <v>128.05000000000001</v>
      </c>
      <c r="M72">
        <v>128.05000000000001</v>
      </c>
      <c r="N72">
        <v>128.05000000000001</v>
      </c>
      <c r="O72">
        <v>128.05000000000001</v>
      </c>
      <c r="P72">
        <v>0</v>
      </c>
      <c r="Q72">
        <v>0</v>
      </c>
      <c r="R72">
        <v>0</v>
      </c>
      <c r="S72">
        <v>1</v>
      </c>
      <c r="T72">
        <v>1</v>
      </c>
      <c r="U72">
        <v>52</v>
      </c>
    </row>
    <row r="73" spans="1:21" x14ac:dyDescent="0.2">
      <c r="A73" s="50"/>
      <c r="B73" s="50"/>
      <c r="C73" s="50" t="s">
        <v>244</v>
      </c>
    </row>
    <row r="74" spans="1:21" x14ac:dyDescent="0.2">
      <c r="A74" s="50"/>
      <c r="B74" s="50" t="s">
        <v>17</v>
      </c>
      <c r="C74" s="50" t="s">
        <v>237</v>
      </c>
      <c r="D74">
        <v>0</v>
      </c>
      <c r="E74">
        <v>116.59</v>
      </c>
      <c r="F74">
        <v>116.59</v>
      </c>
      <c r="G74">
        <v>116.59</v>
      </c>
      <c r="H74">
        <v>116.59</v>
      </c>
      <c r="I74">
        <v>116.59</v>
      </c>
      <c r="J74">
        <v>116.59</v>
      </c>
      <c r="K74">
        <v>116.59</v>
      </c>
      <c r="L74">
        <v>116.59</v>
      </c>
      <c r="M74">
        <v>116.59</v>
      </c>
      <c r="N74">
        <v>116.59</v>
      </c>
      <c r="O74">
        <v>116.59</v>
      </c>
      <c r="P74">
        <v>89.27</v>
      </c>
      <c r="Q74">
        <v>89.27</v>
      </c>
      <c r="R74">
        <v>89.27</v>
      </c>
      <c r="S74">
        <v>1</v>
      </c>
      <c r="T74">
        <v>1</v>
      </c>
      <c r="U74">
        <v>49</v>
      </c>
    </row>
    <row r="75" spans="1:21" x14ac:dyDescent="0.2">
      <c r="A75" s="50"/>
      <c r="B75" s="50" t="s">
        <v>2662</v>
      </c>
      <c r="C75" s="50" t="s">
        <v>237</v>
      </c>
      <c r="D75">
        <v>0</v>
      </c>
      <c r="E75">
        <v>158.29</v>
      </c>
      <c r="F75">
        <v>158.29</v>
      </c>
      <c r="G75">
        <v>158.29</v>
      </c>
      <c r="H75">
        <v>158.29</v>
      </c>
      <c r="I75">
        <v>158.29</v>
      </c>
      <c r="J75">
        <v>158.29</v>
      </c>
      <c r="K75">
        <v>158.29</v>
      </c>
      <c r="L75">
        <v>158.29</v>
      </c>
      <c r="M75">
        <v>158.29</v>
      </c>
      <c r="N75">
        <v>158.29</v>
      </c>
      <c r="O75">
        <v>158.29</v>
      </c>
      <c r="P75">
        <v>0</v>
      </c>
      <c r="Q75">
        <v>0</v>
      </c>
      <c r="R75">
        <v>0</v>
      </c>
      <c r="S75">
        <v>1</v>
      </c>
      <c r="T75">
        <v>1</v>
      </c>
      <c r="U75">
        <v>53</v>
      </c>
    </row>
    <row r="76" spans="1:21" x14ac:dyDescent="0.2">
      <c r="A76" s="50"/>
      <c r="B76" s="50" t="s">
        <v>650</v>
      </c>
      <c r="C76" s="50" t="s">
        <v>237</v>
      </c>
      <c r="D76">
        <v>0</v>
      </c>
      <c r="E76">
        <v>0</v>
      </c>
      <c r="F76">
        <v>0</v>
      </c>
      <c r="G76">
        <v>0</v>
      </c>
      <c r="H76">
        <v>0</v>
      </c>
      <c r="I76">
        <v>0</v>
      </c>
      <c r="J76">
        <v>0</v>
      </c>
      <c r="K76">
        <v>0</v>
      </c>
      <c r="L76">
        <v>0</v>
      </c>
      <c r="M76">
        <v>0</v>
      </c>
      <c r="N76">
        <v>0</v>
      </c>
      <c r="O76">
        <v>0</v>
      </c>
      <c r="P76">
        <v>96.59</v>
      </c>
      <c r="Q76">
        <v>96.59</v>
      </c>
      <c r="R76">
        <v>96.59</v>
      </c>
      <c r="S76">
        <v>1</v>
      </c>
      <c r="T76">
        <v>1</v>
      </c>
      <c r="U76">
        <v>53</v>
      </c>
    </row>
    <row r="77" spans="1:21" x14ac:dyDescent="0.2">
      <c r="A77" s="50"/>
      <c r="B77" s="50" t="s">
        <v>812</v>
      </c>
      <c r="C77" s="50" t="s">
        <v>237</v>
      </c>
      <c r="D77">
        <v>0</v>
      </c>
      <c r="E77">
        <v>164.88</v>
      </c>
      <c r="F77">
        <v>164.88</v>
      </c>
      <c r="G77">
        <v>164.88</v>
      </c>
      <c r="H77">
        <v>164.88</v>
      </c>
      <c r="I77">
        <v>164.88</v>
      </c>
      <c r="J77">
        <v>164.88</v>
      </c>
      <c r="K77">
        <v>164.88</v>
      </c>
      <c r="L77">
        <v>164.88</v>
      </c>
      <c r="M77">
        <v>164.88</v>
      </c>
      <c r="N77">
        <v>164.88</v>
      </c>
      <c r="O77">
        <v>164.88</v>
      </c>
      <c r="P77">
        <v>0</v>
      </c>
      <c r="Q77">
        <v>0</v>
      </c>
      <c r="R77">
        <v>0</v>
      </c>
      <c r="S77">
        <v>1</v>
      </c>
      <c r="T77">
        <v>1</v>
      </c>
      <c r="U77">
        <v>56</v>
      </c>
    </row>
    <row r="78" spans="1:21" x14ac:dyDescent="0.2">
      <c r="A78" s="50"/>
      <c r="B78" s="50" t="s">
        <v>18</v>
      </c>
      <c r="C78" s="50" t="s">
        <v>237</v>
      </c>
      <c r="D78">
        <v>0</v>
      </c>
      <c r="E78">
        <v>137.32</v>
      </c>
      <c r="F78">
        <v>137.32</v>
      </c>
      <c r="G78">
        <v>137.32</v>
      </c>
      <c r="H78">
        <v>137.32</v>
      </c>
      <c r="I78">
        <v>137.32</v>
      </c>
      <c r="J78">
        <v>137.32</v>
      </c>
      <c r="K78">
        <v>137.32</v>
      </c>
      <c r="L78">
        <v>137.32</v>
      </c>
      <c r="M78">
        <v>137.32</v>
      </c>
      <c r="N78">
        <v>137.32</v>
      </c>
      <c r="O78">
        <v>137.32</v>
      </c>
      <c r="P78">
        <v>105.12</v>
      </c>
      <c r="Q78">
        <v>0</v>
      </c>
      <c r="R78">
        <v>0</v>
      </c>
      <c r="S78">
        <v>1</v>
      </c>
      <c r="T78">
        <v>1</v>
      </c>
      <c r="U78">
        <v>56</v>
      </c>
    </row>
    <row r="79" spans="1:21" x14ac:dyDescent="0.2">
      <c r="A79" s="50"/>
      <c r="B79" s="50" t="s">
        <v>245</v>
      </c>
      <c r="C79" s="50" t="s">
        <v>241</v>
      </c>
      <c r="D79">
        <v>0</v>
      </c>
      <c r="E79">
        <v>166.59</v>
      </c>
      <c r="F79">
        <v>166.59</v>
      </c>
      <c r="G79">
        <v>166.59</v>
      </c>
      <c r="H79">
        <v>166.59</v>
      </c>
      <c r="I79">
        <v>166.59</v>
      </c>
      <c r="J79">
        <v>166.59</v>
      </c>
      <c r="K79">
        <v>166.59</v>
      </c>
      <c r="L79">
        <v>166.59</v>
      </c>
      <c r="M79">
        <v>166.59</v>
      </c>
      <c r="N79">
        <v>166.59</v>
      </c>
      <c r="O79">
        <v>166.59</v>
      </c>
      <c r="P79">
        <v>127.32</v>
      </c>
      <c r="Q79">
        <v>127.32</v>
      </c>
      <c r="R79">
        <v>127.32</v>
      </c>
      <c r="S79">
        <v>1</v>
      </c>
      <c r="T79">
        <v>1</v>
      </c>
      <c r="U79">
        <v>71</v>
      </c>
    </row>
    <row r="80" spans="1:21" x14ac:dyDescent="0.2">
      <c r="A80" s="50"/>
      <c r="B80" s="50" t="s">
        <v>447</v>
      </c>
      <c r="C80" s="50" t="s">
        <v>237</v>
      </c>
      <c r="D80">
        <v>0</v>
      </c>
      <c r="E80">
        <v>0</v>
      </c>
      <c r="F80">
        <v>0</v>
      </c>
      <c r="G80">
        <v>0</v>
      </c>
      <c r="H80">
        <v>0</v>
      </c>
      <c r="I80">
        <v>0</v>
      </c>
      <c r="J80">
        <v>0</v>
      </c>
      <c r="K80">
        <v>0</v>
      </c>
      <c r="L80">
        <v>0</v>
      </c>
      <c r="M80">
        <v>0</v>
      </c>
      <c r="N80">
        <v>0</v>
      </c>
      <c r="O80">
        <v>0</v>
      </c>
      <c r="P80">
        <v>122.93</v>
      </c>
      <c r="Q80">
        <v>122.93</v>
      </c>
      <c r="R80">
        <v>122.93</v>
      </c>
      <c r="S80">
        <v>1</v>
      </c>
      <c r="T80">
        <v>1</v>
      </c>
      <c r="U80">
        <v>60</v>
      </c>
    </row>
    <row r="81" spans="1:21" x14ac:dyDescent="0.2">
      <c r="A81" s="50"/>
      <c r="B81" s="50"/>
      <c r="C81" s="50" t="s">
        <v>246</v>
      </c>
    </row>
    <row r="82" spans="1:21" x14ac:dyDescent="0.2">
      <c r="A82" s="50"/>
      <c r="B82" s="50" t="s">
        <v>247</v>
      </c>
      <c r="C82" s="50" t="s">
        <v>248</v>
      </c>
      <c r="D82">
        <v>0</v>
      </c>
      <c r="E82">
        <v>64.150000000000006</v>
      </c>
      <c r="F82">
        <v>64.150000000000006</v>
      </c>
      <c r="G82">
        <v>64.150000000000006</v>
      </c>
      <c r="H82">
        <v>64.150000000000006</v>
      </c>
      <c r="I82">
        <v>64.150000000000006</v>
      </c>
      <c r="J82">
        <v>64.150000000000006</v>
      </c>
      <c r="K82">
        <v>64.150000000000006</v>
      </c>
      <c r="L82">
        <v>64.150000000000006</v>
      </c>
      <c r="M82">
        <v>64.150000000000006</v>
      </c>
      <c r="N82">
        <v>64.150000000000006</v>
      </c>
      <c r="O82">
        <v>64.150000000000006</v>
      </c>
      <c r="P82">
        <v>49.51</v>
      </c>
      <c r="Q82">
        <v>49.51</v>
      </c>
      <c r="R82">
        <v>49.51</v>
      </c>
      <c r="S82">
        <v>1</v>
      </c>
      <c r="T82">
        <v>1</v>
      </c>
      <c r="U82">
        <v>28</v>
      </c>
    </row>
    <row r="83" spans="1:21" x14ac:dyDescent="0.2">
      <c r="A83" s="50"/>
      <c r="B83" s="50" t="s">
        <v>22</v>
      </c>
      <c r="C83" s="50" t="s">
        <v>248</v>
      </c>
      <c r="D83">
        <v>0</v>
      </c>
      <c r="E83">
        <v>70.73</v>
      </c>
      <c r="F83">
        <v>70.73</v>
      </c>
      <c r="G83">
        <v>70.73</v>
      </c>
      <c r="H83">
        <v>70.73</v>
      </c>
      <c r="I83">
        <v>70.73</v>
      </c>
      <c r="J83">
        <v>70.73</v>
      </c>
      <c r="K83">
        <v>70.73</v>
      </c>
      <c r="L83">
        <v>70.73</v>
      </c>
      <c r="M83">
        <v>70.73</v>
      </c>
      <c r="N83">
        <v>70.73</v>
      </c>
      <c r="O83">
        <v>70.73</v>
      </c>
      <c r="P83">
        <v>54.39</v>
      </c>
      <c r="Q83">
        <v>54.39</v>
      </c>
      <c r="R83">
        <v>54.39</v>
      </c>
      <c r="S83">
        <v>1</v>
      </c>
      <c r="T83">
        <v>1</v>
      </c>
      <c r="U83">
        <v>31</v>
      </c>
    </row>
    <row r="84" spans="1:21" x14ac:dyDescent="0.2">
      <c r="A84" s="50"/>
      <c r="B84" s="50" t="s">
        <v>23</v>
      </c>
      <c r="C84" s="50" t="s">
        <v>248</v>
      </c>
      <c r="D84">
        <v>0</v>
      </c>
      <c r="E84">
        <v>82.68</v>
      </c>
      <c r="F84">
        <v>82.68</v>
      </c>
      <c r="G84">
        <v>82.68</v>
      </c>
      <c r="H84">
        <v>82.68</v>
      </c>
      <c r="I84">
        <v>82.68</v>
      </c>
      <c r="J84">
        <v>82.68</v>
      </c>
      <c r="K84">
        <v>82.68</v>
      </c>
      <c r="L84">
        <v>82.68</v>
      </c>
      <c r="M84">
        <v>82.68</v>
      </c>
      <c r="N84">
        <v>82.68</v>
      </c>
      <c r="O84">
        <v>82.68</v>
      </c>
      <c r="P84">
        <v>63.41</v>
      </c>
      <c r="Q84">
        <v>63.41</v>
      </c>
      <c r="R84">
        <v>63.41</v>
      </c>
      <c r="S84">
        <v>1</v>
      </c>
      <c r="T84">
        <v>1</v>
      </c>
      <c r="U84">
        <v>36</v>
      </c>
    </row>
    <row r="85" spans="1:21" x14ac:dyDescent="0.2">
      <c r="A85" s="50"/>
      <c r="B85" s="50" t="s">
        <v>249</v>
      </c>
      <c r="C85" s="50" t="s">
        <v>250</v>
      </c>
      <c r="D85">
        <v>0</v>
      </c>
      <c r="E85">
        <v>87.32</v>
      </c>
      <c r="F85">
        <v>87.32</v>
      </c>
      <c r="G85">
        <v>87.32</v>
      </c>
      <c r="H85">
        <v>87.32</v>
      </c>
      <c r="I85">
        <v>87.32</v>
      </c>
      <c r="J85">
        <v>87.32</v>
      </c>
      <c r="K85">
        <v>87.32</v>
      </c>
      <c r="L85">
        <v>87.32</v>
      </c>
      <c r="M85">
        <v>87.32</v>
      </c>
      <c r="N85">
        <v>87.32</v>
      </c>
      <c r="O85">
        <v>87.32</v>
      </c>
      <c r="P85">
        <v>0</v>
      </c>
      <c r="Q85">
        <v>0</v>
      </c>
      <c r="R85">
        <v>0</v>
      </c>
      <c r="S85">
        <v>1</v>
      </c>
      <c r="T85">
        <v>1</v>
      </c>
      <c r="U85">
        <v>36</v>
      </c>
    </row>
    <row r="86" spans="1:21" x14ac:dyDescent="0.2">
      <c r="A86" s="50"/>
      <c r="B86" s="50" t="s">
        <v>24</v>
      </c>
      <c r="C86" s="50" t="s">
        <v>251</v>
      </c>
      <c r="D86">
        <v>0</v>
      </c>
      <c r="E86">
        <v>93.9</v>
      </c>
      <c r="F86">
        <v>93.9</v>
      </c>
      <c r="G86">
        <v>93.9</v>
      </c>
      <c r="H86">
        <v>93.9</v>
      </c>
      <c r="I86">
        <v>93.9</v>
      </c>
      <c r="J86">
        <v>93.9</v>
      </c>
      <c r="K86">
        <v>93.9</v>
      </c>
      <c r="L86">
        <v>93.9</v>
      </c>
      <c r="M86">
        <v>93.9</v>
      </c>
      <c r="N86">
        <v>93.9</v>
      </c>
      <c r="O86">
        <v>93.9</v>
      </c>
      <c r="P86">
        <v>72.2</v>
      </c>
      <c r="Q86">
        <v>72.2</v>
      </c>
      <c r="R86">
        <v>72.2</v>
      </c>
      <c r="S86">
        <v>1</v>
      </c>
      <c r="T86">
        <v>1</v>
      </c>
      <c r="U86">
        <v>41</v>
      </c>
    </row>
    <row r="87" spans="1:21" x14ac:dyDescent="0.2">
      <c r="A87" s="50"/>
      <c r="B87" s="50" t="s">
        <v>25</v>
      </c>
      <c r="C87" s="50" t="s">
        <v>251</v>
      </c>
      <c r="D87">
        <v>0</v>
      </c>
      <c r="E87">
        <v>104.88</v>
      </c>
      <c r="F87">
        <v>104.88</v>
      </c>
      <c r="G87">
        <v>104.88</v>
      </c>
      <c r="H87">
        <v>104.88</v>
      </c>
      <c r="I87">
        <v>104.88</v>
      </c>
      <c r="J87">
        <v>104.88</v>
      </c>
      <c r="K87">
        <v>104.88</v>
      </c>
      <c r="L87">
        <v>104.88</v>
      </c>
      <c r="M87">
        <v>104.88</v>
      </c>
      <c r="N87">
        <v>104.88</v>
      </c>
      <c r="O87">
        <v>104.88</v>
      </c>
      <c r="P87">
        <v>80.489999999999995</v>
      </c>
      <c r="Q87">
        <v>80.489999999999995</v>
      </c>
      <c r="R87">
        <v>80.489999999999995</v>
      </c>
      <c r="S87">
        <v>1</v>
      </c>
      <c r="T87">
        <v>1</v>
      </c>
      <c r="U87">
        <v>45</v>
      </c>
    </row>
    <row r="88" spans="1:21" x14ac:dyDescent="0.2">
      <c r="A88" s="50"/>
      <c r="B88" s="50" t="s">
        <v>252</v>
      </c>
      <c r="C88" s="50" t="s">
        <v>251</v>
      </c>
      <c r="D88">
        <v>0</v>
      </c>
      <c r="E88">
        <v>119.51</v>
      </c>
      <c r="F88">
        <v>119.51</v>
      </c>
      <c r="G88">
        <v>119.51</v>
      </c>
      <c r="H88">
        <v>119.51</v>
      </c>
      <c r="I88">
        <v>119.51</v>
      </c>
      <c r="J88">
        <v>119.51</v>
      </c>
      <c r="K88">
        <v>119.51</v>
      </c>
      <c r="L88">
        <v>119.51</v>
      </c>
      <c r="M88">
        <v>119.51</v>
      </c>
      <c r="N88">
        <v>119.51</v>
      </c>
      <c r="O88">
        <v>119.51</v>
      </c>
      <c r="P88">
        <v>91.46</v>
      </c>
      <c r="Q88">
        <v>91.46</v>
      </c>
      <c r="R88">
        <v>91.46</v>
      </c>
      <c r="S88">
        <v>1</v>
      </c>
      <c r="T88">
        <v>1</v>
      </c>
      <c r="U88">
        <v>52</v>
      </c>
    </row>
    <row r="89" spans="1:21" x14ac:dyDescent="0.2">
      <c r="A89" s="50"/>
      <c r="B89" s="50" t="s">
        <v>253</v>
      </c>
      <c r="C89" s="50" t="s">
        <v>254</v>
      </c>
      <c r="D89">
        <v>0</v>
      </c>
      <c r="E89">
        <v>126.1</v>
      </c>
      <c r="F89">
        <v>126.1</v>
      </c>
      <c r="G89">
        <v>126.1</v>
      </c>
      <c r="H89">
        <v>126.1</v>
      </c>
      <c r="I89">
        <v>126.1</v>
      </c>
      <c r="J89">
        <v>126.1</v>
      </c>
      <c r="K89">
        <v>126.1</v>
      </c>
      <c r="L89">
        <v>126.1</v>
      </c>
      <c r="M89">
        <v>126.1</v>
      </c>
      <c r="N89">
        <v>126.1</v>
      </c>
      <c r="O89">
        <v>126.1</v>
      </c>
      <c r="P89">
        <v>0</v>
      </c>
      <c r="Q89">
        <v>0</v>
      </c>
      <c r="R89">
        <v>0</v>
      </c>
      <c r="S89">
        <v>1</v>
      </c>
      <c r="T89">
        <v>1</v>
      </c>
      <c r="U89">
        <v>51</v>
      </c>
    </row>
    <row r="90" spans="1:21" x14ac:dyDescent="0.2">
      <c r="A90" s="50"/>
      <c r="B90" s="50" t="s">
        <v>28</v>
      </c>
      <c r="C90" s="50" t="s">
        <v>255</v>
      </c>
      <c r="D90">
        <v>0</v>
      </c>
      <c r="E90">
        <v>132.19999999999999</v>
      </c>
      <c r="F90">
        <v>132.19999999999999</v>
      </c>
      <c r="G90">
        <v>132.19999999999999</v>
      </c>
      <c r="H90">
        <v>132.19999999999999</v>
      </c>
      <c r="I90">
        <v>132.19999999999999</v>
      </c>
      <c r="J90">
        <v>132.19999999999999</v>
      </c>
      <c r="K90">
        <v>132.19999999999999</v>
      </c>
      <c r="L90">
        <v>132.19999999999999</v>
      </c>
      <c r="M90">
        <v>132.19999999999999</v>
      </c>
      <c r="N90">
        <v>132.19999999999999</v>
      </c>
      <c r="O90">
        <v>132.19999999999999</v>
      </c>
      <c r="P90">
        <v>101.46</v>
      </c>
      <c r="Q90">
        <v>101.46</v>
      </c>
      <c r="R90">
        <v>101.46</v>
      </c>
      <c r="S90">
        <v>1</v>
      </c>
      <c r="T90">
        <v>1</v>
      </c>
      <c r="U90">
        <v>56</v>
      </c>
    </row>
    <row r="91" spans="1:21" x14ac:dyDescent="0.2">
      <c r="A91" s="50"/>
      <c r="B91" s="50" t="s">
        <v>29</v>
      </c>
      <c r="C91" s="50" t="s">
        <v>256</v>
      </c>
      <c r="D91">
        <v>0</v>
      </c>
      <c r="E91">
        <v>142.19999999999999</v>
      </c>
      <c r="F91">
        <v>142.19999999999999</v>
      </c>
      <c r="G91">
        <v>142.19999999999999</v>
      </c>
      <c r="H91">
        <v>142.19999999999999</v>
      </c>
      <c r="I91">
        <v>142.19999999999999</v>
      </c>
      <c r="J91">
        <v>142.19999999999999</v>
      </c>
      <c r="K91">
        <v>142.19999999999999</v>
      </c>
      <c r="L91">
        <v>142.19999999999999</v>
      </c>
      <c r="M91">
        <v>142.19999999999999</v>
      </c>
      <c r="N91">
        <v>142.19999999999999</v>
      </c>
      <c r="O91">
        <v>142.19999999999999</v>
      </c>
      <c r="P91">
        <v>108.78</v>
      </c>
      <c r="Q91">
        <v>108.78</v>
      </c>
      <c r="R91">
        <v>108.78</v>
      </c>
      <c r="S91">
        <v>1</v>
      </c>
      <c r="T91">
        <v>1</v>
      </c>
      <c r="U91">
        <v>60</v>
      </c>
    </row>
    <row r="92" spans="1:21" x14ac:dyDescent="0.2">
      <c r="A92" s="50"/>
      <c r="B92" s="50" t="s">
        <v>257</v>
      </c>
      <c r="C92" s="50" t="s">
        <v>254</v>
      </c>
      <c r="D92">
        <v>0</v>
      </c>
      <c r="E92">
        <v>146.34</v>
      </c>
      <c r="F92">
        <v>146.34</v>
      </c>
      <c r="G92">
        <v>146.34</v>
      </c>
      <c r="H92">
        <v>146.34</v>
      </c>
      <c r="I92">
        <v>146.34</v>
      </c>
      <c r="J92">
        <v>146.34</v>
      </c>
      <c r="K92">
        <v>146.34</v>
      </c>
      <c r="L92">
        <v>146.34</v>
      </c>
      <c r="M92">
        <v>146.34</v>
      </c>
      <c r="N92">
        <v>146.34</v>
      </c>
      <c r="O92">
        <v>146.34</v>
      </c>
      <c r="P92">
        <v>0</v>
      </c>
      <c r="Q92">
        <v>0</v>
      </c>
      <c r="R92">
        <v>0</v>
      </c>
      <c r="S92">
        <v>1</v>
      </c>
      <c r="T92">
        <v>1</v>
      </c>
      <c r="U92">
        <v>56</v>
      </c>
    </row>
    <row r="93" spans="1:21" x14ac:dyDescent="0.2">
      <c r="A93" s="50"/>
      <c r="B93" s="50" t="s">
        <v>30</v>
      </c>
      <c r="C93" s="50" t="s">
        <v>258</v>
      </c>
      <c r="D93">
        <v>0</v>
      </c>
      <c r="E93">
        <v>154.38999999999999</v>
      </c>
      <c r="F93">
        <v>154.38999999999999</v>
      </c>
      <c r="G93">
        <v>154.38999999999999</v>
      </c>
      <c r="H93">
        <v>154.38999999999999</v>
      </c>
      <c r="I93">
        <v>154.38999999999999</v>
      </c>
      <c r="J93">
        <v>154.38999999999999</v>
      </c>
      <c r="K93">
        <v>154.38999999999999</v>
      </c>
      <c r="L93">
        <v>154.38999999999999</v>
      </c>
      <c r="M93">
        <v>154.38999999999999</v>
      </c>
      <c r="N93">
        <v>154.38999999999999</v>
      </c>
      <c r="O93">
        <v>154.38999999999999</v>
      </c>
      <c r="P93">
        <v>118.29</v>
      </c>
      <c r="Q93">
        <v>118.29</v>
      </c>
      <c r="R93">
        <v>118.29</v>
      </c>
      <c r="S93">
        <v>1</v>
      </c>
      <c r="T93">
        <v>1</v>
      </c>
      <c r="U93">
        <v>65</v>
      </c>
    </row>
    <row r="94" spans="1:21" x14ac:dyDescent="0.2">
      <c r="A94" s="50"/>
      <c r="B94" s="50" t="s">
        <v>31</v>
      </c>
      <c r="C94" s="50" t="s">
        <v>258</v>
      </c>
      <c r="D94">
        <v>0</v>
      </c>
      <c r="E94">
        <v>164.15</v>
      </c>
      <c r="F94">
        <v>164.15</v>
      </c>
      <c r="G94">
        <v>164.15</v>
      </c>
      <c r="H94">
        <v>164.15</v>
      </c>
      <c r="I94">
        <v>164.15</v>
      </c>
      <c r="J94">
        <v>164.15</v>
      </c>
      <c r="K94">
        <v>164.15</v>
      </c>
      <c r="L94">
        <v>164.15</v>
      </c>
      <c r="M94">
        <v>164.15</v>
      </c>
      <c r="N94">
        <v>164.15</v>
      </c>
      <c r="O94">
        <v>164.15</v>
      </c>
      <c r="P94">
        <v>125.85</v>
      </c>
      <c r="Q94">
        <v>125.85</v>
      </c>
      <c r="R94">
        <v>125.85</v>
      </c>
      <c r="S94">
        <v>1</v>
      </c>
      <c r="T94">
        <v>1</v>
      </c>
      <c r="U94">
        <v>69</v>
      </c>
    </row>
    <row r="95" spans="1:21" x14ac:dyDescent="0.2">
      <c r="A95" s="50"/>
      <c r="B95" s="50" t="s">
        <v>448</v>
      </c>
      <c r="C95" s="50" t="s">
        <v>258</v>
      </c>
      <c r="D95">
        <v>0</v>
      </c>
      <c r="E95">
        <v>0</v>
      </c>
      <c r="F95">
        <v>0</v>
      </c>
      <c r="G95">
        <v>0</v>
      </c>
      <c r="H95">
        <v>0</v>
      </c>
      <c r="I95">
        <v>0</v>
      </c>
      <c r="J95">
        <v>0</v>
      </c>
      <c r="K95">
        <v>0</v>
      </c>
      <c r="L95">
        <v>0</v>
      </c>
      <c r="M95">
        <v>0</v>
      </c>
      <c r="N95">
        <v>0</v>
      </c>
      <c r="O95">
        <v>0</v>
      </c>
      <c r="P95">
        <v>139.27000000000001</v>
      </c>
      <c r="Q95">
        <v>139.27000000000001</v>
      </c>
      <c r="R95">
        <v>139.27000000000001</v>
      </c>
      <c r="S95">
        <v>1</v>
      </c>
      <c r="T95">
        <v>1</v>
      </c>
      <c r="U95">
        <v>74</v>
      </c>
    </row>
    <row r="96" spans="1:21" x14ac:dyDescent="0.2">
      <c r="A96" s="50"/>
      <c r="B96" s="50" t="s">
        <v>449</v>
      </c>
      <c r="C96" s="50" t="s">
        <v>258</v>
      </c>
      <c r="D96">
        <v>0</v>
      </c>
      <c r="E96">
        <v>0</v>
      </c>
      <c r="F96">
        <v>0</v>
      </c>
      <c r="G96">
        <v>0</v>
      </c>
      <c r="H96">
        <v>0</v>
      </c>
      <c r="I96">
        <v>0</v>
      </c>
      <c r="J96">
        <v>0</v>
      </c>
      <c r="K96">
        <v>0</v>
      </c>
      <c r="L96">
        <v>0</v>
      </c>
      <c r="M96">
        <v>0</v>
      </c>
      <c r="N96">
        <v>0</v>
      </c>
      <c r="O96">
        <v>0</v>
      </c>
      <c r="P96">
        <v>158.54</v>
      </c>
      <c r="Q96">
        <v>158.54</v>
      </c>
      <c r="R96">
        <v>158.54</v>
      </c>
      <c r="S96">
        <v>1</v>
      </c>
      <c r="T96">
        <v>1</v>
      </c>
      <c r="U96">
        <v>79</v>
      </c>
    </row>
    <row r="97" spans="1:21" x14ac:dyDescent="0.2">
      <c r="A97" s="50"/>
      <c r="B97" s="50" t="s">
        <v>644</v>
      </c>
      <c r="C97" s="50" t="s">
        <v>258</v>
      </c>
      <c r="D97">
        <v>0</v>
      </c>
      <c r="E97">
        <v>0</v>
      </c>
      <c r="F97">
        <v>0</v>
      </c>
      <c r="G97">
        <v>0</v>
      </c>
      <c r="H97">
        <v>0</v>
      </c>
      <c r="I97">
        <v>0</v>
      </c>
      <c r="J97">
        <v>0</v>
      </c>
      <c r="K97">
        <v>0</v>
      </c>
      <c r="L97">
        <v>0</v>
      </c>
      <c r="M97">
        <v>0</v>
      </c>
      <c r="N97">
        <v>0</v>
      </c>
      <c r="O97">
        <v>0</v>
      </c>
      <c r="P97">
        <v>176.1</v>
      </c>
      <c r="Q97">
        <v>176.1</v>
      </c>
      <c r="R97">
        <v>176.1</v>
      </c>
      <c r="S97">
        <v>1</v>
      </c>
      <c r="T97">
        <v>1</v>
      </c>
      <c r="U97">
        <v>84</v>
      </c>
    </row>
    <row r="98" spans="1:21" x14ac:dyDescent="0.2">
      <c r="A98" s="50"/>
      <c r="B98" s="50"/>
      <c r="C98" s="50" t="s">
        <v>259</v>
      </c>
    </row>
    <row r="99" spans="1:21" x14ac:dyDescent="0.2">
      <c r="A99" s="50"/>
      <c r="B99" s="50" t="s">
        <v>260</v>
      </c>
      <c r="C99" s="50" t="s">
        <v>251</v>
      </c>
      <c r="D99">
        <v>0</v>
      </c>
      <c r="E99">
        <v>69.760000000000005</v>
      </c>
      <c r="F99">
        <v>69.760000000000005</v>
      </c>
      <c r="G99">
        <v>69.760000000000005</v>
      </c>
      <c r="H99">
        <v>69.760000000000005</v>
      </c>
      <c r="I99">
        <v>69.760000000000005</v>
      </c>
      <c r="J99">
        <v>69.760000000000005</v>
      </c>
      <c r="K99">
        <v>69.760000000000005</v>
      </c>
      <c r="L99">
        <v>69.760000000000005</v>
      </c>
      <c r="M99">
        <v>69.760000000000005</v>
      </c>
      <c r="N99">
        <v>69.760000000000005</v>
      </c>
      <c r="O99">
        <v>69.760000000000005</v>
      </c>
      <c r="P99">
        <v>53.66</v>
      </c>
      <c r="Q99">
        <v>53.66</v>
      </c>
      <c r="R99">
        <v>53.66</v>
      </c>
      <c r="S99">
        <v>1</v>
      </c>
      <c r="T99">
        <v>1</v>
      </c>
      <c r="U99">
        <v>32</v>
      </c>
    </row>
    <row r="100" spans="1:21" x14ac:dyDescent="0.2">
      <c r="A100" s="50"/>
      <c r="B100" s="50" t="s">
        <v>38</v>
      </c>
      <c r="C100" s="50" t="s">
        <v>251</v>
      </c>
      <c r="D100">
        <v>0</v>
      </c>
      <c r="E100">
        <v>80.489999999999995</v>
      </c>
      <c r="F100">
        <v>80.489999999999995</v>
      </c>
      <c r="G100">
        <v>80.489999999999995</v>
      </c>
      <c r="H100">
        <v>80.489999999999995</v>
      </c>
      <c r="I100">
        <v>80.489999999999995</v>
      </c>
      <c r="J100">
        <v>80.489999999999995</v>
      </c>
      <c r="K100">
        <v>80.489999999999995</v>
      </c>
      <c r="L100">
        <v>80.489999999999995</v>
      </c>
      <c r="M100">
        <v>80.489999999999995</v>
      </c>
      <c r="N100">
        <v>80.489999999999995</v>
      </c>
      <c r="O100">
        <v>80.489999999999995</v>
      </c>
      <c r="P100">
        <v>61.71</v>
      </c>
      <c r="Q100">
        <v>61.71</v>
      </c>
      <c r="R100">
        <v>61.71</v>
      </c>
      <c r="S100">
        <v>1</v>
      </c>
      <c r="T100">
        <v>1</v>
      </c>
      <c r="U100">
        <v>36</v>
      </c>
    </row>
    <row r="101" spans="1:21" x14ac:dyDescent="0.2">
      <c r="A101" s="50"/>
      <c r="B101" s="50" t="s">
        <v>39</v>
      </c>
      <c r="C101" s="50" t="s">
        <v>251</v>
      </c>
      <c r="D101">
        <v>0</v>
      </c>
      <c r="E101">
        <v>93.17</v>
      </c>
      <c r="F101">
        <v>93.17</v>
      </c>
      <c r="G101">
        <v>93.17</v>
      </c>
      <c r="H101">
        <v>93.17</v>
      </c>
      <c r="I101">
        <v>93.17</v>
      </c>
      <c r="J101">
        <v>93.17</v>
      </c>
      <c r="K101">
        <v>93.17</v>
      </c>
      <c r="L101">
        <v>93.17</v>
      </c>
      <c r="M101">
        <v>93.17</v>
      </c>
      <c r="N101">
        <v>93.17</v>
      </c>
      <c r="O101">
        <v>93.17</v>
      </c>
      <c r="P101">
        <v>71.459999999999994</v>
      </c>
      <c r="Q101">
        <v>71.459999999999994</v>
      </c>
      <c r="R101">
        <v>71.459999999999994</v>
      </c>
      <c r="S101">
        <v>1</v>
      </c>
      <c r="T101">
        <v>1</v>
      </c>
      <c r="U101">
        <v>41</v>
      </c>
    </row>
    <row r="102" spans="1:21" x14ac:dyDescent="0.2">
      <c r="A102" s="50"/>
      <c r="B102" s="50" t="s">
        <v>261</v>
      </c>
      <c r="C102" s="50" t="s">
        <v>250</v>
      </c>
      <c r="D102">
        <v>0</v>
      </c>
      <c r="E102">
        <v>98.29</v>
      </c>
      <c r="F102">
        <v>98.29</v>
      </c>
      <c r="G102">
        <v>98.29</v>
      </c>
      <c r="H102">
        <v>98.29</v>
      </c>
      <c r="I102">
        <v>98.29</v>
      </c>
      <c r="J102">
        <v>98.29</v>
      </c>
      <c r="K102">
        <v>98.29</v>
      </c>
      <c r="L102">
        <v>98.29</v>
      </c>
      <c r="M102">
        <v>98.29</v>
      </c>
      <c r="N102">
        <v>98.29</v>
      </c>
      <c r="O102">
        <v>98.29</v>
      </c>
      <c r="P102">
        <v>0</v>
      </c>
      <c r="Q102">
        <v>0</v>
      </c>
      <c r="R102">
        <v>0</v>
      </c>
      <c r="S102">
        <v>1</v>
      </c>
      <c r="T102">
        <v>1</v>
      </c>
      <c r="U102">
        <v>41</v>
      </c>
    </row>
    <row r="103" spans="1:21" x14ac:dyDescent="0.2">
      <c r="A103" s="50"/>
      <c r="B103" s="50" t="s">
        <v>40</v>
      </c>
      <c r="C103" s="50" t="s">
        <v>248</v>
      </c>
      <c r="D103">
        <v>0</v>
      </c>
      <c r="E103">
        <v>104.88</v>
      </c>
      <c r="F103">
        <v>104.88</v>
      </c>
      <c r="G103">
        <v>104.88</v>
      </c>
      <c r="H103">
        <v>104.88</v>
      </c>
      <c r="I103">
        <v>104.88</v>
      </c>
      <c r="J103">
        <v>104.88</v>
      </c>
      <c r="K103">
        <v>104.88</v>
      </c>
      <c r="L103">
        <v>104.88</v>
      </c>
      <c r="M103">
        <v>104.88</v>
      </c>
      <c r="N103">
        <v>104.88</v>
      </c>
      <c r="O103">
        <v>104.88</v>
      </c>
      <c r="P103">
        <v>75.37</v>
      </c>
      <c r="Q103">
        <v>75.37</v>
      </c>
      <c r="R103">
        <v>75.37</v>
      </c>
      <c r="S103">
        <v>1</v>
      </c>
      <c r="T103">
        <v>1</v>
      </c>
      <c r="U103">
        <v>46</v>
      </c>
    </row>
    <row r="104" spans="1:21" x14ac:dyDescent="0.2">
      <c r="A104" s="50"/>
      <c r="B104" s="50" t="s">
        <v>41</v>
      </c>
      <c r="C104" s="50" t="s">
        <v>248</v>
      </c>
      <c r="D104">
        <v>0</v>
      </c>
      <c r="E104">
        <v>121.71</v>
      </c>
      <c r="F104">
        <v>121.71</v>
      </c>
      <c r="G104">
        <v>121.71</v>
      </c>
      <c r="H104">
        <v>121.71</v>
      </c>
      <c r="I104">
        <v>121.71</v>
      </c>
      <c r="J104">
        <v>121.71</v>
      </c>
      <c r="K104">
        <v>121.71</v>
      </c>
      <c r="L104">
        <v>121.71</v>
      </c>
      <c r="M104">
        <v>121.71</v>
      </c>
      <c r="N104">
        <v>121.71</v>
      </c>
      <c r="O104">
        <v>121.71</v>
      </c>
      <c r="P104">
        <v>93.41</v>
      </c>
      <c r="Q104">
        <v>93.41</v>
      </c>
      <c r="R104">
        <v>93.41</v>
      </c>
      <c r="S104">
        <v>1</v>
      </c>
      <c r="T104">
        <v>1</v>
      </c>
      <c r="U104">
        <v>51</v>
      </c>
    </row>
    <row r="105" spans="1:21" x14ac:dyDescent="0.2">
      <c r="A105" s="50"/>
      <c r="B105" s="50" t="s">
        <v>262</v>
      </c>
      <c r="C105" s="50" t="s">
        <v>255</v>
      </c>
      <c r="D105">
        <v>0</v>
      </c>
      <c r="E105">
        <v>140.24</v>
      </c>
      <c r="F105">
        <v>140.24</v>
      </c>
      <c r="G105">
        <v>140.24</v>
      </c>
      <c r="H105">
        <v>140.24</v>
      </c>
      <c r="I105">
        <v>140.24</v>
      </c>
      <c r="J105">
        <v>140.24</v>
      </c>
      <c r="K105">
        <v>140.24</v>
      </c>
      <c r="L105">
        <v>140.24</v>
      </c>
      <c r="M105">
        <v>140.24</v>
      </c>
      <c r="N105">
        <v>140.24</v>
      </c>
      <c r="O105">
        <v>140.24</v>
      </c>
      <c r="P105">
        <v>107.56</v>
      </c>
      <c r="Q105">
        <v>107.56</v>
      </c>
      <c r="R105">
        <v>107.56</v>
      </c>
      <c r="S105">
        <v>1</v>
      </c>
      <c r="T105">
        <v>1</v>
      </c>
      <c r="U105">
        <v>59</v>
      </c>
    </row>
    <row r="106" spans="1:21" x14ac:dyDescent="0.2">
      <c r="A106" s="50"/>
      <c r="B106" s="50" t="s">
        <v>263</v>
      </c>
      <c r="C106" s="50" t="s">
        <v>254</v>
      </c>
      <c r="D106">
        <v>0</v>
      </c>
      <c r="E106">
        <v>146.1</v>
      </c>
      <c r="F106">
        <v>146.1</v>
      </c>
      <c r="G106">
        <v>146.1</v>
      </c>
      <c r="H106">
        <v>146.1</v>
      </c>
      <c r="I106">
        <v>146.1</v>
      </c>
      <c r="J106">
        <v>146.1</v>
      </c>
      <c r="K106">
        <v>146.1</v>
      </c>
      <c r="L106">
        <v>146.1</v>
      </c>
      <c r="M106">
        <v>146.1</v>
      </c>
      <c r="N106">
        <v>146.1</v>
      </c>
      <c r="O106">
        <v>146.1</v>
      </c>
      <c r="P106">
        <v>0</v>
      </c>
      <c r="Q106">
        <v>0</v>
      </c>
      <c r="R106">
        <v>0</v>
      </c>
      <c r="S106">
        <v>1</v>
      </c>
      <c r="T106">
        <v>1</v>
      </c>
      <c r="U106">
        <v>59</v>
      </c>
    </row>
    <row r="107" spans="1:21" x14ac:dyDescent="0.2">
      <c r="A107" s="50"/>
      <c r="B107" s="50" t="s">
        <v>43</v>
      </c>
      <c r="C107" s="50" t="s">
        <v>255</v>
      </c>
      <c r="D107">
        <v>0</v>
      </c>
      <c r="E107">
        <v>152.44</v>
      </c>
      <c r="F107">
        <v>152.44</v>
      </c>
      <c r="G107">
        <v>152.44</v>
      </c>
      <c r="H107">
        <v>152.44</v>
      </c>
      <c r="I107">
        <v>152.44</v>
      </c>
      <c r="J107">
        <v>152.44</v>
      </c>
      <c r="K107">
        <v>152.44</v>
      </c>
      <c r="L107">
        <v>152.44</v>
      </c>
      <c r="M107">
        <v>152.44</v>
      </c>
      <c r="N107">
        <v>152.44</v>
      </c>
      <c r="O107">
        <v>152.44</v>
      </c>
      <c r="P107">
        <v>116.83</v>
      </c>
      <c r="Q107">
        <v>116.83</v>
      </c>
      <c r="R107">
        <v>116.83</v>
      </c>
      <c r="S107">
        <v>1</v>
      </c>
      <c r="T107">
        <v>1</v>
      </c>
      <c r="U107">
        <v>64</v>
      </c>
    </row>
    <row r="108" spans="1:21" x14ac:dyDescent="0.2">
      <c r="A108" s="50"/>
      <c r="B108" s="50" t="s">
        <v>44</v>
      </c>
      <c r="C108" s="50" t="s">
        <v>255</v>
      </c>
      <c r="D108">
        <v>0</v>
      </c>
      <c r="E108">
        <v>164.39</v>
      </c>
      <c r="F108">
        <v>164.39</v>
      </c>
      <c r="G108">
        <v>164.39</v>
      </c>
      <c r="H108">
        <v>164.39</v>
      </c>
      <c r="I108">
        <v>164.39</v>
      </c>
      <c r="J108">
        <v>164.39</v>
      </c>
      <c r="K108">
        <v>164.39</v>
      </c>
      <c r="L108">
        <v>164.39</v>
      </c>
      <c r="M108">
        <v>164.39</v>
      </c>
      <c r="N108">
        <v>164.39</v>
      </c>
      <c r="O108">
        <v>164.39</v>
      </c>
      <c r="P108">
        <v>125.61</v>
      </c>
      <c r="Q108">
        <v>125.61</v>
      </c>
      <c r="R108">
        <v>125.61</v>
      </c>
      <c r="S108">
        <v>1</v>
      </c>
      <c r="T108">
        <v>1</v>
      </c>
      <c r="U108">
        <v>68</v>
      </c>
    </row>
    <row r="109" spans="1:21" x14ac:dyDescent="0.2">
      <c r="A109" s="50"/>
      <c r="B109" s="50" t="s">
        <v>264</v>
      </c>
      <c r="C109" s="50" t="s">
        <v>265</v>
      </c>
      <c r="D109">
        <v>0</v>
      </c>
      <c r="E109">
        <v>168.29</v>
      </c>
      <c r="F109">
        <v>168.29</v>
      </c>
      <c r="G109">
        <v>168.29</v>
      </c>
      <c r="H109">
        <v>168.29</v>
      </c>
      <c r="I109">
        <v>168.29</v>
      </c>
      <c r="J109">
        <v>168.29</v>
      </c>
      <c r="K109">
        <v>168.29</v>
      </c>
      <c r="L109">
        <v>168.29</v>
      </c>
      <c r="M109">
        <v>168.29</v>
      </c>
      <c r="N109">
        <v>168.29</v>
      </c>
      <c r="O109">
        <v>168.29</v>
      </c>
      <c r="P109">
        <v>0</v>
      </c>
      <c r="Q109">
        <v>0</v>
      </c>
      <c r="R109">
        <v>0</v>
      </c>
      <c r="S109">
        <v>1</v>
      </c>
      <c r="T109">
        <v>1</v>
      </c>
      <c r="U109">
        <v>63</v>
      </c>
    </row>
    <row r="110" spans="1:21" x14ac:dyDescent="0.2">
      <c r="A110" s="50"/>
      <c r="B110" s="50" t="s">
        <v>45</v>
      </c>
      <c r="C110" s="50" t="s">
        <v>255</v>
      </c>
      <c r="D110">
        <v>0</v>
      </c>
      <c r="E110">
        <v>176.83</v>
      </c>
      <c r="F110">
        <v>176.83</v>
      </c>
      <c r="G110">
        <v>176.83</v>
      </c>
      <c r="H110">
        <v>176.83</v>
      </c>
      <c r="I110">
        <v>176.83</v>
      </c>
      <c r="J110">
        <v>176.83</v>
      </c>
      <c r="K110">
        <v>176.83</v>
      </c>
      <c r="L110">
        <v>176.83</v>
      </c>
      <c r="M110">
        <v>176.83</v>
      </c>
      <c r="N110">
        <v>176.83</v>
      </c>
      <c r="O110">
        <v>176.83</v>
      </c>
      <c r="P110">
        <v>138.29</v>
      </c>
      <c r="Q110">
        <v>138.29</v>
      </c>
      <c r="R110">
        <v>138.29</v>
      </c>
      <c r="S110">
        <v>1</v>
      </c>
      <c r="T110">
        <v>1</v>
      </c>
      <c r="U110">
        <v>73</v>
      </c>
    </row>
    <row r="111" spans="1:21" x14ac:dyDescent="0.2">
      <c r="A111" s="50"/>
      <c r="B111" s="50" t="s">
        <v>46</v>
      </c>
      <c r="C111" s="50" t="s">
        <v>255</v>
      </c>
      <c r="D111">
        <v>0</v>
      </c>
      <c r="E111">
        <v>188.29</v>
      </c>
      <c r="F111">
        <v>188.29</v>
      </c>
      <c r="G111">
        <v>188.29</v>
      </c>
      <c r="H111">
        <v>188.29</v>
      </c>
      <c r="I111">
        <v>188.29</v>
      </c>
      <c r="J111">
        <v>188.29</v>
      </c>
      <c r="K111">
        <v>188.29</v>
      </c>
      <c r="L111">
        <v>188.29</v>
      </c>
      <c r="M111">
        <v>188.29</v>
      </c>
      <c r="N111">
        <v>188.29</v>
      </c>
      <c r="O111">
        <v>188.29</v>
      </c>
      <c r="P111">
        <v>144.63</v>
      </c>
      <c r="Q111">
        <v>144.63</v>
      </c>
      <c r="R111">
        <v>144.63</v>
      </c>
      <c r="S111">
        <v>1</v>
      </c>
      <c r="T111">
        <v>1</v>
      </c>
      <c r="U111">
        <v>78</v>
      </c>
    </row>
    <row r="112" spans="1:21" x14ac:dyDescent="0.2">
      <c r="A112" s="50"/>
      <c r="B112" s="50" t="s">
        <v>453</v>
      </c>
      <c r="C112" s="50" t="s">
        <v>255</v>
      </c>
      <c r="D112">
        <v>0</v>
      </c>
      <c r="E112">
        <v>0</v>
      </c>
      <c r="F112">
        <v>0</v>
      </c>
      <c r="G112">
        <v>0</v>
      </c>
      <c r="H112">
        <v>0</v>
      </c>
      <c r="I112">
        <v>0</v>
      </c>
      <c r="J112">
        <v>0</v>
      </c>
      <c r="K112">
        <v>0</v>
      </c>
      <c r="L112">
        <v>0</v>
      </c>
      <c r="M112">
        <v>0</v>
      </c>
      <c r="N112">
        <v>0</v>
      </c>
      <c r="O112">
        <v>0</v>
      </c>
      <c r="P112">
        <v>158.05000000000001</v>
      </c>
      <c r="Q112">
        <v>158.05000000000001</v>
      </c>
      <c r="R112">
        <v>158.05000000000001</v>
      </c>
      <c r="S112">
        <v>1</v>
      </c>
      <c r="T112">
        <v>1</v>
      </c>
      <c r="U112">
        <v>83</v>
      </c>
    </row>
    <row r="113" spans="1:21" x14ac:dyDescent="0.2">
      <c r="A113" s="50"/>
      <c r="B113" s="50" t="s">
        <v>647</v>
      </c>
      <c r="C113" s="50" t="s">
        <v>255</v>
      </c>
      <c r="D113">
        <v>0</v>
      </c>
      <c r="E113">
        <v>0</v>
      </c>
      <c r="F113">
        <v>0</v>
      </c>
      <c r="G113">
        <v>0</v>
      </c>
      <c r="H113">
        <v>0</v>
      </c>
      <c r="I113">
        <v>0</v>
      </c>
      <c r="J113">
        <v>0</v>
      </c>
      <c r="K113">
        <v>0</v>
      </c>
      <c r="L113">
        <v>0</v>
      </c>
      <c r="M113">
        <v>0</v>
      </c>
      <c r="N113">
        <v>0</v>
      </c>
      <c r="O113">
        <v>0</v>
      </c>
      <c r="P113">
        <v>168.05</v>
      </c>
      <c r="Q113">
        <v>168.05</v>
      </c>
      <c r="R113">
        <v>168.05</v>
      </c>
      <c r="S113">
        <v>1</v>
      </c>
      <c r="T113">
        <v>1</v>
      </c>
      <c r="U113">
        <v>88</v>
      </c>
    </row>
    <row r="114" spans="1:21" x14ac:dyDescent="0.2">
      <c r="A114" s="50"/>
      <c r="B114" s="50" t="s">
        <v>1365</v>
      </c>
      <c r="C114" s="50" t="s">
        <v>255</v>
      </c>
      <c r="D114">
        <v>0</v>
      </c>
      <c r="E114">
        <v>0</v>
      </c>
      <c r="F114">
        <v>0</v>
      </c>
      <c r="G114">
        <v>0</v>
      </c>
      <c r="H114">
        <v>0</v>
      </c>
      <c r="I114">
        <v>0</v>
      </c>
      <c r="J114">
        <v>0</v>
      </c>
      <c r="K114">
        <v>0</v>
      </c>
      <c r="L114">
        <v>0</v>
      </c>
      <c r="M114">
        <v>0</v>
      </c>
      <c r="N114">
        <v>0</v>
      </c>
      <c r="O114">
        <v>0</v>
      </c>
      <c r="P114">
        <v>187.8</v>
      </c>
      <c r="Q114">
        <v>187.8</v>
      </c>
      <c r="R114">
        <v>187.8</v>
      </c>
      <c r="S114">
        <v>1</v>
      </c>
      <c r="T114">
        <v>1</v>
      </c>
      <c r="U114">
        <v>93</v>
      </c>
    </row>
    <row r="115" spans="1:21" x14ac:dyDescent="0.2">
      <c r="A115" s="50"/>
      <c r="B115" s="50"/>
      <c r="C115" s="50" t="s">
        <v>266</v>
      </c>
    </row>
    <row r="116" spans="1:21" x14ac:dyDescent="0.2">
      <c r="A116" s="50"/>
      <c r="B116" s="50" t="s">
        <v>267</v>
      </c>
      <c r="C116" s="50" t="s">
        <v>268</v>
      </c>
      <c r="D116">
        <v>0</v>
      </c>
      <c r="E116">
        <v>80.73</v>
      </c>
      <c r="F116">
        <v>80.73</v>
      </c>
      <c r="G116">
        <v>80.73</v>
      </c>
      <c r="H116">
        <v>80.73</v>
      </c>
      <c r="I116">
        <v>80.73</v>
      </c>
      <c r="J116">
        <v>80.73</v>
      </c>
      <c r="K116">
        <v>80.73</v>
      </c>
      <c r="L116">
        <v>80.73</v>
      </c>
      <c r="M116">
        <v>80.73</v>
      </c>
      <c r="N116">
        <v>80.73</v>
      </c>
      <c r="O116">
        <v>80.73</v>
      </c>
      <c r="P116">
        <v>61.95</v>
      </c>
      <c r="Q116">
        <v>61.95</v>
      </c>
      <c r="R116">
        <v>61.95</v>
      </c>
      <c r="S116">
        <v>1</v>
      </c>
      <c r="T116">
        <v>1</v>
      </c>
      <c r="U116">
        <v>37</v>
      </c>
    </row>
    <row r="117" spans="1:21" x14ac:dyDescent="0.2">
      <c r="A117" s="50"/>
      <c r="B117" s="50" t="s">
        <v>52</v>
      </c>
      <c r="C117" s="50" t="s">
        <v>268</v>
      </c>
      <c r="D117">
        <v>0</v>
      </c>
      <c r="E117">
        <v>91.71</v>
      </c>
      <c r="F117">
        <v>91.71</v>
      </c>
      <c r="G117">
        <v>91.71</v>
      </c>
      <c r="H117">
        <v>91.71</v>
      </c>
      <c r="I117">
        <v>91.71</v>
      </c>
      <c r="J117">
        <v>91.71</v>
      </c>
      <c r="K117">
        <v>91.71</v>
      </c>
      <c r="L117">
        <v>91.71</v>
      </c>
      <c r="M117">
        <v>91.71</v>
      </c>
      <c r="N117">
        <v>91.71</v>
      </c>
      <c r="O117">
        <v>91.71</v>
      </c>
      <c r="P117">
        <v>70.489999999999995</v>
      </c>
      <c r="Q117">
        <v>70.489999999999995</v>
      </c>
      <c r="R117">
        <v>70.489999999999995</v>
      </c>
      <c r="S117">
        <v>1</v>
      </c>
      <c r="T117">
        <v>1</v>
      </c>
      <c r="U117">
        <v>41</v>
      </c>
    </row>
    <row r="118" spans="1:21" x14ac:dyDescent="0.2">
      <c r="A118" s="50"/>
      <c r="B118" s="50" t="s">
        <v>53</v>
      </c>
      <c r="C118" s="50" t="s">
        <v>268</v>
      </c>
      <c r="D118">
        <v>0</v>
      </c>
      <c r="E118">
        <v>108.54</v>
      </c>
      <c r="F118">
        <v>108.54</v>
      </c>
      <c r="G118">
        <v>108.54</v>
      </c>
      <c r="H118">
        <v>108.54</v>
      </c>
      <c r="I118">
        <v>108.54</v>
      </c>
      <c r="J118">
        <v>108.54</v>
      </c>
      <c r="K118">
        <v>108.54</v>
      </c>
      <c r="L118">
        <v>108.54</v>
      </c>
      <c r="M118">
        <v>108.54</v>
      </c>
      <c r="N118">
        <v>108.54</v>
      </c>
      <c r="O118">
        <v>108.54</v>
      </c>
      <c r="P118">
        <v>83.17</v>
      </c>
      <c r="Q118">
        <v>83.17</v>
      </c>
      <c r="R118">
        <v>83.17</v>
      </c>
      <c r="S118">
        <v>1</v>
      </c>
      <c r="T118">
        <v>1</v>
      </c>
      <c r="U118">
        <v>48</v>
      </c>
    </row>
    <row r="119" spans="1:21" x14ac:dyDescent="0.2">
      <c r="A119" s="50"/>
      <c r="B119" s="50" t="s">
        <v>269</v>
      </c>
      <c r="C119" s="50" t="s">
        <v>270</v>
      </c>
      <c r="D119">
        <v>0</v>
      </c>
      <c r="E119">
        <v>114.63</v>
      </c>
      <c r="F119">
        <v>114.63</v>
      </c>
      <c r="G119">
        <v>114.63</v>
      </c>
      <c r="H119">
        <v>114.63</v>
      </c>
      <c r="I119">
        <v>114.63</v>
      </c>
      <c r="J119">
        <v>114.63</v>
      </c>
      <c r="K119">
        <v>114.63</v>
      </c>
      <c r="L119">
        <v>114.63</v>
      </c>
      <c r="M119">
        <v>114.63</v>
      </c>
      <c r="N119">
        <v>114.63</v>
      </c>
      <c r="O119">
        <v>114.63</v>
      </c>
      <c r="P119">
        <v>0</v>
      </c>
      <c r="Q119">
        <v>0</v>
      </c>
      <c r="R119">
        <v>0</v>
      </c>
      <c r="S119">
        <v>1</v>
      </c>
      <c r="T119">
        <v>1</v>
      </c>
      <c r="U119">
        <v>47</v>
      </c>
    </row>
    <row r="120" spans="1:21" x14ac:dyDescent="0.2">
      <c r="A120" s="50"/>
      <c r="B120" s="50" t="s">
        <v>54</v>
      </c>
      <c r="C120" s="50" t="s">
        <v>268</v>
      </c>
      <c r="D120">
        <v>0</v>
      </c>
      <c r="E120">
        <v>123.41</v>
      </c>
      <c r="F120">
        <v>123.41</v>
      </c>
      <c r="G120">
        <v>123.41</v>
      </c>
      <c r="H120">
        <v>123.41</v>
      </c>
      <c r="I120">
        <v>123.41</v>
      </c>
      <c r="J120">
        <v>123.41</v>
      </c>
      <c r="K120">
        <v>123.41</v>
      </c>
      <c r="L120">
        <v>123.41</v>
      </c>
      <c r="M120">
        <v>123.41</v>
      </c>
      <c r="N120">
        <v>123.41</v>
      </c>
      <c r="O120">
        <v>123.41</v>
      </c>
      <c r="P120">
        <v>94.63</v>
      </c>
      <c r="Q120">
        <v>94.63</v>
      </c>
      <c r="R120">
        <v>94.63</v>
      </c>
      <c r="S120">
        <v>1</v>
      </c>
      <c r="T120">
        <v>1</v>
      </c>
      <c r="U120">
        <v>54</v>
      </c>
    </row>
    <row r="121" spans="1:21" x14ac:dyDescent="0.2">
      <c r="A121" s="50"/>
      <c r="B121" s="50" t="s">
        <v>55</v>
      </c>
      <c r="C121" s="50" t="s">
        <v>268</v>
      </c>
      <c r="D121">
        <v>0</v>
      </c>
      <c r="E121">
        <v>135.37</v>
      </c>
      <c r="F121">
        <v>135.37</v>
      </c>
      <c r="G121">
        <v>135.37</v>
      </c>
      <c r="H121">
        <v>135.37</v>
      </c>
      <c r="I121">
        <v>135.37</v>
      </c>
      <c r="J121">
        <v>135.37</v>
      </c>
      <c r="K121">
        <v>135.37</v>
      </c>
      <c r="L121">
        <v>135.37</v>
      </c>
      <c r="M121">
        <v>135.37</v>
      </c>
      <c r="N121">
        <v>135.37</v>
      </c>
      <c r="O121">
        <v>135.37</v>
      </c>
      <c r="P121">
        <v>103.66</v>
      </c>
      <c r="Q121">
        <v>103.66</v>
      </c>
      <c r="R121">
        <v>103.66</v>
      </c>
      <c r="S121">
        <v>1</v>
      </c>
      <c r="T121">
        <v>1</v>
      </c>
      <c r="U121">
        <v>60</v>
      </c>
    </row>
    <row r="122" spans="1:21" x14ac:dyDescent="0.2">
      <c r="A122" s="50"/>
      <c r="B122" s="50" t="s">
        <v>56</v>
      </c>
      <c r="C122" s="50" t="s">
        <v>271</v>
      </c>
      <c r="D122">
        <v>0</v>
      </c>
      <c r="E122">
        <v>162.93</v>
      </c>
      <c r="F122">
        <v>162.93</v>
      </c>
      <c r="G122">
        <v>162.93</v>
      </c>
      <c r="H122">
        <v>162.93</v>
      </c>
      <c r="I122">
        <v>162.93</v>
      </c>
      <c r="J122">
        <v>162.93</v>
      </c>
      <c r="K122">
        <v>162.93</v>
      </c>
      <c r="L122">
        <v>162.93</v>
      </c>
      <c r="M122">
        <v>162.93</v>
      </c>
      <c r="N122">
        <v>162.93</v>
      </c>
      <c r="O122">
        <v>162.93</v>
      </c>
      <c r="P122">
        <v>124.63</v>
      </c>
      <c r="Q122">
        <v>124.63</v>
      </c>
      <c r="R122">
        <v>124.63</v>
      </c>
      <c r="S122">
        <v>1</v>
      </c>
      <c r="T122">
        <v>1</v>
      </c>
      <c r="U122">
        <v>68</v>
      </c>
    </row>
    <row r="123" spans="1:21" x14ac:dyDescent="0.2">
      <c r="A123" s="50"/>
      <c r="B123" s="50" t="s">
        <v>272</v>
      </c>
      <c r="C123" s="50" t="s">
        <v>273</v>
      </c>
      <c r="D123">
        <v>0</v>
      </c>
      <c r="E123">
        <v>167.56</v>
      </c>
      <c r="F123">
        <v>167.56</v>
      </c>
      <c r="G123">
        <v>167.56</v>
      </c>
      <c r="H123">
        <v>167.56</v>
      </c>
      <c r="I123">
        <v>167.56</v>
      </c>
      <c r="J123">
        <v>167.56</v>
      </c>
      <c r="K123">
        <v>167.56</v>
      </c>
      <c r="L123">
        <v>167.56</v>
      </c>
      <c r="M123">
        <v>167.56</v>
      </c>
      <c r="N123">
        <v>167.56</v>
      </c>
      <c r="O123">
        <v>167.56</v>
      </c>
      <c r="P123">
        <v>0</v>
      </c>
      <c r="Q123">
        <v>0</v>
      </c>
      <c r="R123">
        <v>0</v>
      </c>
      <c r="S123">
        <v>1</v>
      </c>
      <c r="T123">
        <v>1</v>
      </c>
      <c r="U123">
        <v>60</v>
      </c>
    </row>
    <row r="124" spans="1:21" x14ac:dyDescent="0.2">
      <c r="A124" s="50"/>
      <c r="B124" s="50" t="s">
        <v>57</v>
      </c>
      <c r="C124" s="50" t="s">
        <v>271</v>
      </c>
      <c r="D124">
        <v>0</v>
      </c>
      <c r="E124">
        <v>174.39</v>
      </c>
      <c r="F124">
        <v>174.39</v>
      </c>
      <c r="G124">
        <v>174.39</v>
      </c>
      <c r="H124">
        <v>174.39</v>
      </c>
      <c r="I124">
        <v>174.39</v>
      </c>
      <c r="J124">
        <v>174.39</v>
      </c>
      <c r="K124">
        <v>174.39</v>
      </c>
      <c r="L124">
        <v>174.39</v>
      </c>
      <c r="M124">
        <v>174.39</v>
      </c>
      <c r="N124">
        <v>174.39</v>
      </c>
      <c r="O124">
        <v>174.39</v>
      </c>
      <c r="P124">
        <v>134.15</v>
      </c>
      <c r="Q124">
        <v>134.15</v>
      </c>
      <c r="R124">
        <v>134.15</v>
      </c>
      <c r="S124">
        <v>1</v>
      </c>
      <c r="T124">
        <v>1</v>
      </c>
      <c r="U124">
        <v>74</v>
      </c>
    </row>
    <row r="125" spans="1:21" x14ac:dyDescent="0.2">
      <c r="A125" s="50"/>
      <c r="B125" s="50" t="s">
        <v>58</v>
      </c>
      <c r="C125" s="50" t="s">
        <v>271</v>
      </c>
      <c r="D125">
        <v>0</v>
      </c>
      <c r="E125">
        <v>187.56</v>
      </c>
      <c r="F125">
        <v>187.56</v>
      </c>
      <c r="G125">
        <v>187.56</v>
      </c>
      <c r="H125">
        <v>187.56</v>
      </c>
      <c r="I125">
        <v>187.56</v>
      </c>
      <c r="J125">
        <v>187.56</v>
      </c>
      <c r="K125">
        <v>187.56</v>
      </c>
      <c r="L125">
        <v>187.56</v>
      </c>
      <c r="M125">
        <v>187.56</v>
      </c>
      <c r="N125">
        <v>187.56</v>
      </c>
      <c r="O125">
        <v>187.56</v>
      </c>
      <c r="P125">
        <v>143.66</v>
      </c>
      <c r="Q125">
        <v>143.66</v>
      </c>
      <c r="R125">
        <v>143.66</v>
      </c>
      <c r="S125">
        <v>1</v>
      </c>
      <c r="T125">
        <v>1</v>
      </c>
      <c r="U125">
        <v>80</v>
      </c>
    </row>
    <row r="126" spans="1:21" x14ac:dyDescent="0.2">
      <c r="A126" s="50"/>
      <c r="B126" s="50" t="s">
        <v>274</v>
      </c>
      <c r="C126" s="50" t="s">
        <v>273</v>
      </c>
      <c r="D126">
        <v>0</v>
      </c>
      <c r="E126">
        <v>192.68</v>
      </c>
      <c r="F126">
        <v>192.68</v>
      </c>
      <c r="G126">
        <v>192.68</v>
      </c>
      <c r="H126">
        <v>192.68</v>
      </c>
      <c r="I126">
        <v>192.68</v>
      </c>
      <c r="J126">
        <v>192.68</v>
      </c>
      <c r="K126">
        <v>192.68</v>
      </c>
      <c r="L126">
        <v>192.68</v>
      </c>
      <c r="M126">
        <v>192.68</v>
      </c>
      <c r="N126">
        <v>192.68</v>
      </c>
      <c r="O126">
        <v>192.68</v>
      </c>
      <c r="P126">
        <v>0</v>
      </c>
      <c r="Q126">
        <v>0</v>
      </c>
      <c r="R126">
        <v>0</v>
      </c>
      <c r="S126">
        <v>1</v>
      </c>
      <c r="T126">
        <v>1</v>
      </c>
      <c r="U126">
        <v>75</v>
      </c>
    </row>
    <row r="127" spans="1:21" x14ac:dyDescent="0.2">
      <c r="A127" s="50"/>
      <c r="B127" s="50" t="s">
        <v>59</v>
      </c>
      <c r="C127" s="50" t="s">
        <v>271</v>
      </c>
      <c r="D127">
        <v>0</v>
      </c>
      <c r="E127">
        <v>201.46</v>
      </c>
      <c r="F127">
        <v>201.46</v>
      </c>
      <c r="G127">
        <v>201.46</v>
      </c>
      <c r="H127">
        <v>201.46</v>
      </c>
      <c r="I127">
        <v>201.46</v>
      </c>
      <c r="J127">
        <v>201.46</v>
      </c>
      <c r="K127">
        <v>201.46</v>
      </c>
      <c r="L127">
        <v>201.46</v>
      </c>
      <c r="M127">
        <v>201.46</v>
      </c>
      <c r="N127">
        <v>201.46</v>
      </c>
      <c r="O127">
        <v>201.46</v>
      </c>
      <c r="P127">
        <v>154.15</v>
      </c>
      <c r="Q127">
        <v>154.15</v>
      </c>
      <c r="R127">
        <v>154.15</v>
      </c>
      <c r="S127">
        <v>1</v>
      </c>
      <c r="T127">
        <v>1</v>
      </c>
      <c r="U127">
        <v>85</v>
      </c>
    </row>
    <row r="128" spans="1:21" x14ac:dyDescent="0.2">
      <c r="A128" s="50"/>
      <c r="B128" s="50" t="s">
        <v>60</v>
      </c>
      <c r="C128" s="50" t="s">
        <v>271</v>
      </c>
      <c r="D128">
        <v>0</v>
      </c>
      <c r="E128">
        <v>217.07</v>
      </c>
      <c r="F128">
        <v>217.07</v>
      </c>
      <c r="G128">
        <v>217.07</v>
      </c>
      <c r="H128">
        <v>217.07</v>
      </c>
      <c r="I128">
        <v>217.07</v>
      </c>
      <c r="J128">
        <v>217.07</v>
      </c>
      <c r="K128">
        <v>217.07</v>
      </c>
      <c r="L128">
        <v>217.07</v>
      </c>
      <c r="M128">
        <v>217.07</v>
      </c>
      <c r="N128">
        <v>217.07</v>
      </c>
      <c r="O128">
        <v>217.07</v>
      </c>
      <c r="P128">
        <v>166.1</v>
      </c>
      <c r="Q128">
        <v>166.1</v>
      </c>
      <c r="R128">
        <v>166.1</v>
      </c>
      <c r="S128">
        <v>1</v>
      </c>
      <c r="T128">
        <v>1</v>
      </c>
      <c r="U128">
        <v>91</v>
      </c>
    </row>
    <row r="129" spans="1:21" x14ac:dyDescent="0.2">
      <c r="A129" s="50"/>
      <c r="B129" s="50" t="s">
        <v>648</v>
      </c>
      <c r="C129" s="50" t="s">
        <v>271</v>
      </c>
      <c r="D129">
        <v>0</v>
      </c>
      <c r="E129">
        <v>0</v>
      </c>
      <c r="F129">
        <v>0</v>
      </c>
      <c r="G129">
        <v>0</v>
      </c>
      <c r="H129">
        <v>0</v>
      </c>
      <c r="I129">
        <v>0</v>
      </c>
      <c r="J129">
        <v>0</v>
      </c>
      <c r="K129">
        <v>0</v>
      </c>
      <c r="L129">
        <v>0</v>
      </c>
      <c r="M129">
        <v>0</v>
      </c>
      <c r="N129">
        <v>0</v>
      </c>
      <c r="O129">
        <v>0</v>
      </c>
      <c r="P129">
        <v>171.22</v>
      </c>
      <c r="Q129">
        <v>171.22</v>
      </c>
      <c r="R129">
        <v>171.22</v>
      </c>
      <c r="S129">
        <v>2</v>
      </c>
      <c r="T129">
        <v>1</v>
      </c>
      <c r="U129">
        <v>97</v>
      </c>
    </row>
    <row r="130" spans="1:21" x14ac:dyDescent="0.2">
      <c r="A130" s="50"/>
      <c r="B130" s="50" t="s">
        <v>646</v>
      </c>
      <c r="C130" s="50" t="s">
        <v>271</v>
      </c>
      <c r="D130">
        <v>0</v>
      </c>
      <c r="E130">
        <v>0</v>
      </c>
      <c r="F130">
        <v>0</v>
      </c>
      <c r="G130">
        <v>0</v>
      </c>
      <c r="H130">
        <v>0</v>
      </c>
      <c r="I130">
        <v>0</v>
      </c>
      <c r="J130">
        <v>0</v>
      </c>
      <c r="K130">
        <v>0</v>
      </c>
      <c r="L130">
        <v>0</v>
      </c>
      <c r="M130">
        <v>0</v>
      </c>
      <c r="N130">
        <v>0</v>
      </c>
      <c r="O130">
        <v>0</v>
      </c>
      <c r="P130">
        <v>181.46</v>
      </c>
      <c r="Q130">
        <v>181.46</v>
      </c>
      <c r="R130">
        <v>181.46</v>
      </c>
      <c r="S130">
        <v>3</v>
      </c>
      <c r="T130">
        <v>1</v>
      </c>
      <c r="U130">
        <v>103</v>
      </c>
    </row>
    <row r="131" spans="1:21" x14ac:dyDescent="0.2">
      <c r="A131" s="50"/>
      <c r="B131" s="50" t="s">
        <v>1366</v>
      </c>
      <c r="C131" s="50" t="s">
        <v>271</v>
      </c>
      <c r="D131">
        <v>0</v>
      </c>
      <c r="E131">
        <v>0</v>
      </c>
      <c r="F131">
        <v>0</v>
      </c>
      <c r="G131">
        <v>0</v>
      </c>
      <c r="H131">
        <v>0</v>
      </c>
      <c r="I131">
        <v>0</v>
      </c>
      <c r="J131">
        <v>0</v>
      </c>
      <c r="K131">
        <v>0</v>
      </c>
      <c r="L131">
        <v>0</v>
      </c>
      <c r="M131">
        <v>0</v>
      </c>
      <c r="N131">
        <v>0</v>
      </c>
      <c r="O131">
        <v>0</v>
      </c>
      <c r="P131">
        <v>206.59</v>
      </c>
      <c r="Q131">
        <v>206.59</v>
      </c>
      <c r="R131">
        <v>206.59</v>
      </c>
      <c r="S131">
        <v>4</v>
      </c>
      <c r="T131">
        <v>1</v>
      </c>
      <c r="U131">
        <v>108</v>
      </c>
    </row>
    <row r="132" spans="1:21" x14ac:dyDescent="0.2">
      <c r="A132" s="50"/>
      <c r="B132" s="50"/>
      <c r="C132" s="50" t="s">
        <v>275</v>
      </c>
    </row>
    <row r="133" spans="1:21" x14ac:dyDescent="0.2">
      <c r="A133" s="50"/>
      <c r="B133" s="50" t="s">
        <v>276</v>
      </c>
      <c r="C133" s="50" t="s">
        <v>277</v>
      </c>
      <c r="D133">
        <v>0</v>
      </c>
      <c r="E133">
        <v>154.38999999999999</v>
      </c>
      <c r="F133">
        <v>154.38999999999999</v>
      </c>
      <c r="G133">
        <v>154.38999999999999</v>
      </c>
      <c r="H133">
        <v>154.38999999999999</v>
      </c>
      <c r="I133">
        <v>154.38999999999999</v>
      </c>
      <c r="J133">
        <v>154.38999999999999</v>
      </c>
      <c r="K133">
        <v>154.38999999999999</v>
      </c>
      <c r="L133">
        <v>154.38999999999999</v>
      </c>
      <c r="M133">
        <v>154.38999999999999</v>
      </c>
      <c r="N133">
        <v>154.38999999999999</v>
      </c>
      <c r="O133">
        <v>154.38999999999999</v>
      </c>
      <c r="P133">
        <v>118.29</v>
      </c>
      <c r="Q133">
        <v>118.29</v>
      </c>
      <c r="R133">
        <v>118.29</v>
      </c>
      <c r="S133">
        <v>1</v>
      </c>
      <c r="T133">
        <v>2</v>
      </c>
      <c r="U133">
        <v>70</v>
      </c>
    </row>
    <row r="134" spans="1:21" x14ac:dyDescent="0.2">
      <c r="A134" s="50"/>
      <c r="B134" s="50" t="s">
        <v>278</v>
      </c>
      <c r="C134" s="50" t="s">
        <v>279</v>
      </c>
      <c r="D134">
        <v>0</v>
      </c>
      <c r="E134">
        <v>160.97999999999999</v>
      </c>
      <c r="F134">
        <v>160.97999999999999</v>
      </c>
      <c r="G134">
        <v>160.97999999999999</v>
      </c>
      <c r="H134">
        <v>160.97999999999999</v>
      </c>
      <c r="I134">
        <v>160.97999999999999</v>
      </c>
      <c r="J134">
        <v>160.97999999999999</v>
      </c>
      <c r="K134">
        <v>160.97999999999999</v>
      </c>
      <c r="L134">
        <v>160.97999999999999</v>
      </c>
      <c r="M134">
        <v>160.97999999999999</v>
      </c>
      <c r="N134">
        <v>160.97999999999999</v>
      </c>
      <c r="O134">
        <v>160.97999999999999</v>
      </c>
      <c r="P134">
        <v>0</v>
      </c>
      <c r="Q134">
        <v>0</v>
      </c>
      <c r="R134">
        <v>0</v>
      </c>
      <c r="S134">
        <v>1</v>
      </c>
      <c r="T134">
        <v>2</v>
      </c>
      <c r="U134">
        <v>70</v>
      </c>
    </row>
    <row r="135" spans="1:21" x14ac:dyDescent="0.2">
      <c r="A135" s="50"/>
      <c r="B135" s="50" t="s">
        <v>282</v>
      </c>
      <c r="C135" s="50" t="s">
        <v>277</v>
      </c>
      <c r="D135">
        <v>0</v>
      </c>
      <c r="E135">
        <v>174.39</v>
      </c>
      <c r="F135">
        <v>174.39</v>
      </c>
      <c r="G135">
        <v>174.39</v>
      </c>
      <c r="H135">
        <v>174.39</v>
      </c>
      <c r="I135">
        <v>174.39</v>
      </c>
      <c r="J135">
        <v>174.39</v>
      </c>
      <c r="K135">
        <v>174.39</v>
      </c>
      <c r="L135">
        <v>174.39</v>
      </c>
      <c r="M135">
        <v>174.39</v>
      </c>
      <c r="N135">
        <v>174.39</v>
      </c>
      <c r="O135">
        <v>174.39</v>
      </c>
      <c r="P135">
        <v>133.41</v>
      </c>
      <c r="Q135">
        <v>133.41</v>
      </c>
      <c r="R135">
        <v>133.41</v>
      </c>
      <c r="S135">
        <v>1</v>
      </c>
      <c r="T135">
        <v>2</v>
      </c>
      <c r="U135">
        <v>77</v>
      </c>
    </row>
    <row r="136" spans="1:21" x14ac:dyDescent="0.2">
      <c r="A136" s="50"/>
      <c r="B136" s="50" t="s">
        <v>283</v>
      </c>
      <c r="C136" s="50" t="s">
        <v>284</v>
      </c>
      <c r="D136">
        <v>0</v>
      </c>
      <c r="E136">
        <v>181.71</v>
      </c>
      <c r="F136">
        <v>181.71</v>
      </c>
      <c r="G136">
        <v>181.71</v>
      </c>
      <c r="H136">
        <v>181.71</v>
      </c>
      <c r="I136">
        <v>181.71</v>
      </c>
      <c r="J136">
        <v>181.71</v>
      </c>
      <c r="K136">
        <v>181.71</v>
      </c>
      <c r="L136">
        <v>181.71</v>
      </c>
      <c r="M136">
        <v>181.71</v>
      </c>
      <c r="N136">
        <v>181.71</v>
      </c>
      <c r="O136">
        <v>181.71</v>
      </c>
      <c r="P136">
        <v>0</v>
      </c>
      <c r="Q136">
        <v>0</v>
      </c>
      <c r="R136">
        <v>0</v>
      </c>
      <c r="S136">
        <v>1</v>
      </c>
      <c r="T136">
        <v>2</v>
      </c>
      <c r="U136">
        <v>77</v>
      </c>
    </row>
    <row r="137" spans="1:21" x14ac:dyDescent="0.2">
      <c r="A137" s="50"/>
      <c r="B137" s="50" t="s">
        <v>291</v>
      </c>
      <c r="C137" s="50" t="s">
        <v>292</v>
      </c>
      <c r="D137">
        <v>0</v>
      </c>
      <c r="E137">
        <v>196.34</v>
      </c>
      <c r="F137">
        <v>196.34</v>
      </c>
      <c r="G137">
        <v>196.34</v>
      </c>
      <c r="H137">
        <v>196.34</v>
      </c>
      <c r="I137">
        <v>196.34</v>
      </c>
      <c r="J137">
        <v>196.34</v>
      </c>
      <c r="K137">
        <v>196.34</v>
      </c>
      <c r="L137">
        <v>196.34</v>
      </c>
      <c r="M137">
        <v>196.34</v>
      </c>
      <c r="N137">
        <v>196.34</v>
      </c>
      <c r="O137">
        <v>196.34</v>
      </c>
      <c r="P137">
        <v>0</v>
      </c>
      <c r="Q137">
        <v>0</v>
      </c>
      <c r="R137">
        <v>0</v>
      </c>
      <c r="S137">
        <v>1</v>
      </c>
      <c r="T137">
        <v>2</v>
      </c>
      <c r="U137">
        <v>77</v>
      </c>
    </row>
    <row r="138" spans="1:21" x14ac:dyDescent="0.2">
      <c r="A138" s="50"/>
      <c r="B138" s="50" t="s">
        <v>293</v>
      </c>
      <c r="C138" s="50" t="s">
        <v>294</v>
      </c>
      <c r="D138">
        <v>0</v>
      </c>
      <c r="E138">
        <v>204.88</v>
      </c>
      <c r="F138">
        <v>204.88</v>
      </c>
      <c r="G138">
        <v>204.88</v>
      </c>
      <c r="H138">
        <v>204.88</v>
      </c>
      <c r="I138">
        <v>204.88</v>
      </c>
      <c r="J138">
        <v>204.88</v>
      </c>
      <c r="K138">
        <v>204.88</v>
      </c>
      <c r="L138">
        <v>204.88</v>
      </c>
      <c r="M138">
        <v>204.88</v>
      </c>
      <c r="N138">
        <v>204.88</v>
      </c>
      <c r="O138">
        <v>204.88</v>
      </c>
      <c r="P138">
        <v>0</v>
      </c>
      <c r="Q138">
        <v>0</v>
      </c>
      <c r="R138">
        <v>0</v>
      </c>
      <c r="S138">
        <v>1</v>
      </c>
      <c r="T138">
        <v>2</v>
      </c>
      <c r="U138">
        <v>72</v>
      </c>
    </row>
    <row r="139" spans="1:21" x14ac:dyDescent="0.2">
      <c r="A139" s="50"/>
      <c r="B139" s="50" t="s">
        <v>287</v>
      </c>
      <c r="C139" s="50" t="s">
        <v>288</v>
      </c>
      <c r="D139">
        <v>0</v>
      </c>
      <c r="E139">
        <v>201.22</v>
      </c>
      <c r="F139">
        <v>201.22</v>
      </c>
      <c r="G139">
        <v>201.22</v>
      </c>
      <c r="H139">
        <v>201.22</v>
      </c>
      <c r="I139">
        <v>201.22</v>
      </c>
      <c r="J139">
        <v>201.22</v>
      </c>
      <c r="K139">
        <v>201.22</v>
      </c>
      <c r="L139">
        <v>201.22</v>
      </c>
      <c r="M139">
        <v>201.22</v>
      </c>
      <c r="N139">
        <v>201.22</v>
      </c>
      <c r="O139">
        <v>201.22</v>
      </c>
      <c r="P139">
        <v>154.15</v>
      </c>
      <c r="Q139">
        <v>154.15</v>
      </c>
      <c r="R139">
        <v>154.15</v>
      </c>
      <c r="S139">
        <v>1</v>
      </c>
      <c r="T139">
        <v>2</v>
      </c>
      <c r="U139">
        <v>92</v>
      </c>
    </row>
    <row r="140" spans="1:21" x14ac:dyDescent="0.2">
      <c r="A140" s="50"/>
      <c r="B140" s="50" t="s">
        <v>289</v>
      </c>
      <c r="C140" s="50" t="s">
        <v>290</v>
      </c>
      <c r="D140">
        <v>0</v>
      </c>
      <c r="E140">
        <v>209.76</v>
      </c>
      <c r="F140">
        <v>209.76</v>
      </c>
      <c r="G140">
        <v>209.76</v>
      </c>
      <c r="H140">
        <v>209.76</v>
      </c>
      <c r="I140">
        <v>209.76</v>
      </c>
      <c r="J140">
        <v>209.76</v>
      </c>
      <c r="K140">
        <v>209.76</v>
      </c>
      <c r="L140">
        <v>209.76</v>
      </c>
      <c r="M140">
        <v>209.76</v>
      </c>
      <c r="N140">
        <v>209.76</v>
      </c>
      <c r="O140">
        <v>209.76</v>
      </c>
      <c r="P140">
        <v>0</v>
      </c>
      <c r="Q140">
        <v>0</v>
      </c>
      <c r="R140">
        <v>0</v>
      </c>
      <c r="S140">
        <v>1</v>
      </c>
      <c r="T140">
        <v>2</v>
      </c>
      <c r="U140">
        <v>92</v>
      </c>
    </row>
    <row r="141" spans="1:21" x14ac:dyDescent="0.2">
      <c r="A141" s="50"/>
      <c r="B141" s="50" t="s">
        <v>295</v>
      </c>
      <c r="C141" s="50" t="s">
        <v>288</v>
      </c>
      <c r="D141">
        <v>0</v>
      </c>
      <c r="E141">
        <v>230.49</v>
      </c>
      <c r="F141">
        <v>230.49</v>
      </c>
      <c r="G141">
        <v>230.49</v>
      </c>
      <c r="H141">
        <v>230.49</v>
      </c>
      <c r="I141">
        <v>230.49</v>
      </c>
      <c r="J141">
        <v>230.49</v>
      </c>
      <c r="K141">
        <v>230.49</v>
      </c>
      <c r="L141">
        <v>230.49</v>
      </c>
      <c r="M141">
        <v>230.49</v>
      </c>
      <c r="N141">
        <v>230.49</v>
      </c>
      <c r="O141">
        <v>230.49</v>
      </c>
      <c r="P141">
        <v>0</v>
      </c>
      <c r="Q141">
        <v>0</v>
      </c>
      <c r="R141">
        <v>0</v>
      </c>
      <c r="S141">
        <v>1</v>
      </c>
      <c r="T141">
        <v>2</v>
      </c>
      <c r="U141">
        <v>88</v>
      </c>
    </row>
    <row r="142" spans="1:21" x14ac:dyDescent="0.2">
      <c r="A142" s="50"/>
      <c r="B142" s="50" t="s">
        <v>296</v>
      </c>
      <c r="C142" s="50" t="s">
        <v>297</v>
      </c>
      <c r="D142">
        <v>0</v>
      </c>
      <c r="E142">
        <v>239.02</v>
      </c>
      <c r="F142">
        <v>239.02</v>
      </c>
      <c r="G142">
        <v>239.02</v>
      </c>
      <c r="H142">
        <v>239.02</v>
      </c>
      <c r="I142">
        <v>239.02</v>
      </c>
      <c r="J142">
        <v>239.02</v>
      </c>
      <c r="K142">
        <v>239.02</v>
      </c>
      <c r="L142">
        <v>239.02</v>
      </c>
      <c r="M142">
        <v>239.02</v>
      </c>
      <c r="N142">
        <v>239.02</v>
      </c>
      <c r="O142">
        <v>239.02</v>
      </c>
      <c r="P142">
        <v>0</v>
      </c>
      <c r="Q142">
        <v>0</v>
      </c>
      <c r="R142">
        <v>0</v>
      </c>
      <c r="S142">
        <v>1</v>
      </c>
      <c r="T142">
        <v>2</v>
      </c>
      <c r="U142">
        <v>86</v>
      </c>
    </row>
    <row r="143" spans="1:21" x14ac:dyDescent="0.2">
      <c r="A143" s="50"/>
      <c r="B143" s="50" t="s">
        <v>280</v>
      </c>
      <c r="C143" s="50" t="s">
        <v>281</v>
      </c>
      <c r="D143">
        <v>0</v>
      </c>
      <c r="E143">
        <v>114.63</v>
      </c>
      <c r="F143">
        <v>114.63</v>
      </c>
      <c r="G143">
        <v>114.63</v>
      </c>
      <c r="H143">
        <v>114.63</v>
      </c>
      <c r="I143">
        <v>114.63</v>
      </c>
      <c r="J143">
        <v>114.63</v>
      </c>
      <c r="K143">
        <v>114.63</v>
      </c>
      <c r="L143">
        <v>114.63</v>
      </c>
      <c r="M143">
        <v>114.63</v>
      </c>
      <c r="N143">
        <v>114.63</v>
      </c>
      <c r="O143">
        <v>114.63</v>
      </c>
      <c r="P143">
        <v>87.8</v>
      </c>
      <c r="Q143">
        <v>87.8</v>
      </c>
      <c r="R143">
        <v>87.8</v>
      </c>
      <c r="S143">
        <v>1</v>
      </c>
      <c r="T143">
        <v>2</v>
      </c>
      <c r="U143">
        <v>53</v>
      </c>
    </row>
    <row r="144" spans="1:21" x14ac:dyDescent="0.2">
      <c r="A144" s="50"/>
      <c r="B144" s="50" t="s">
        <v>285</v>
      </c>
      <c r="C144" s="50" t="s">
        <v>286</v>
      </c>
      <c r="D144">
        <v>0</v>
      </c>
      <c r="E144">
        <v>129.02000000000001</v>
      </c>
      <c r="F144">
        <v>129.02000000000001</v>
      </c>
      <c r="G144">
        <v>129.02000000000001</v>
      </c>
      <c r="H144">
        <v>129.02000000000001</v>
      </c>
      <c r="I144">
        <v>129.02000000000001</v>
      </c>
      <c r="J144">
        <v>129.02000000000001</v>
      </c>
      <c r="K144">
        <v>129.02000000000001</v>
      </c>
      <c r="L144">
        <v>129.02000000000001</v>
      </c>
      <c r="M144">
        <v>129.02000000000001</v>
      </c>
      <c r="N144">
        <v>129.02000000000001</v>
      </c>
      <c r="O144">
        <v>129.02000000000001</v>
      </c>
      <c r="P144">
        <v>0</v>
      </c>
      <c r="Q144">
        <v>0</v>
      </c>
      <c r="R144">
        <v>0</v>
      </c>
      <c r="S144">
        <v>1</v>
      </c>
      <c r="T144">
        <v>2</v>
      </c>
      <c r="U144">
        <v>59</v>
      </c>
    </row>
    <row r="145" spans="1:21" x14ac:dyDescent="0.2">
      <c r="A145" s="50"/>
      <c r="B145" s="50" t="s">
        <v>298</v>
      </c>
      <c r="C145" s="50" t="s">
        <v>299</v>
      </c>
      <c r="D145">
        <v>0</v>
      </c>
      <c r="E145">
        <v>150.24</v>
      </c>
      <c r="F145">
        <v>150.24</v>
      </c>
      <c r="G145">
        <v>150.24</v>
      </c>
      <c r="H145">
        <v>150.24</v>
      </c>
      <c r="I145">
        <v>150.24</v>
      </c>
      <c r="J145">
        <v>150.24</v>
      </c>
      <c r="K145">
        <v>150.24</v>
      </c>
      <c r="L145">
        <v>150.24</v>
      </c>
      <c r="M145">
        <v>150.24</v>
      </c>
      <c r="N145">
        <v>150.24</v>
      </c>
      <c r="O145">
        <v>150.24</v>
      </c>
      <c r="P145">
        <v>115.12</v>
      </c>
      <c r="Q145">
        <v>115.12</v>
      </c>
      <c r="R145">
        <v>115.12</v>
      </c>
      <c r="S145">
        <v>1</v>
      </c>
      <c r="T145">
        <v>2</v>
      </c>
      <c r="U145">
        <v>69</v>
      </c>
    </row>
    <row r="146" spans="1:21" x14ac:dyDescent="0.2">
      <c r="A146" s="50"/>
      <c r="B146" s="50"/>
      <c r="C146" s="50" t="s">
        <v>300</v>
      </c>
    </row>
    <row r="147" spans="1:21" x14ac:dyDescent="0.2">
      <c r="A147" s="50"/>
      <c r="B147" s="50" t="s">
        <v>301</v>
      </c>
      <c r="C147" s="50" t="s">
        <v>302</v>
      </c>
      <c r="D147">
        <v>0</v>
      </c>
      <c r="E147">
        <v>328.54</v>
      </c>
      <c r="F147">
        <v>328.54</v>
      </c>
      <c r="G147">
        <v>328.54</v>
      </c>
      <c r="H147">
        <v>328.54</v>
      </c>
      <c r="I147">
        <v>328.54</v>
      </c>
      <c r="J147">
        <v>328.54</v>
      </c>
      <c r="K147">
        <v>328.54</v>
      </c>
      <c r="L147">
        <v>328.54</v>
      </c>
      <c r="M147">
        <v>328.54</v>
      </c>
      <c r="N147">
        <v>328.54</v>
      </c>
      <c r="O147">
        <v>328.54</v>
      </c>
      <c r="P147">
        <v>250.73</v>
      </c>
      <c r="Q147">
        <v>250.73</v>
      </c>
      <c r="R147">
        <v>250.73</v>
      </c>
      <c r="S147">
        <v>1</v>
      </c>
      <c r="T147">
        <v>2</v>
      </c>
      <c r="U147">
        <v>136</v>
      </c>
    </row>
    <row r="148" spans="1:21" x14ac:dyDescent="0.2">
      <c r="A148" s="50"/>
      <c r="B148" s="50" t="s">
        <v>303</v>
      </c>
      <c r="C148" s="50" t="s">
        <v>304</v>
      </c>
      <c r="D148">
        <v>0</v>
      </c>
      <c r="E148">
        <v>388.05</v>
      </c>
      <c r="F148">
        <v>388.05</v>
      </c>
      <c r="G148">
        <v>388.05</v>
      </c>
      <c r="H148">
        <v>388.05</v>
      </c>
      <c r="I148">
        <v>388.05</v>
      </c>
      <c r="J148">
        <v>388.05</v>
      </c>
      <c r="K148">
        <v>388.05</v>
      </c>
      <c r="L148">
        <v>388.05</v>
      </c>
      <c r="M148">
        <v>388.05</v>
      </c>
      <c r="N148">
        <v>388.05</v>
      </c>
      <c r="O148">
        <v>388.05</v>
      </c>
      <c r="P148">
        <v>296.33999999999997</v>
      </c>
      <c r="Q148">
        <v>296.33999999999997</v>
      </c>
      <c r="R148">
        <v>296.33999999999997</v>
      </c>
      <c r="S148">
        <v>1</v>
      </c>
      <c r="T148">
        <v>2</v>
      </c>
      <c r="U148">
        <v>165</v>
      </c>
    </row>
    <row r="149" spans="1:21" x14ac:dyDescent="0.2">
      <c r="A149" s="50"/>
      <c r="B149" s="50" t="s">
        <v>305</v>
      </c>
      <c r="C149" s="50" t="s">
        <v>302</v>
      </c>
      <c r="D149">
        <v>0</v>
      </c>
      <c r="E149">
        <v>339.76</v>
      </c>
      <c r="F149">
        <v>339.76</v>
      </c>
      <c r="G149">
        <v>339.76</v>
      </c>
      <c r="H149">
        <v>339.76</v>
      </c>
      <c r="I149">
        <v>339.76</v>
      </c>
      <c r="J149">
        <v>339.76</v>
      </c>
      <c r="K149">
        <v>339.76</v>
      </c>
      <c r="L149">
        <v>339.76</v>
      </c>
      <c r="M149">
        <v>339.76</v>
      </c>
      <c r="N149">
        <v>339.76</v>
      </c>
      <c r="O149">
        <v>339.76</v>
      </c>
      <c r="P149">
        <v>262.2</v>
      </c>
      <c r="Q149">
        <v>262.2</v>
      </c>
      <c r="R149">
        <v>262.2</v>
      </c>
      <c r="S149">
        <v>1</v>
      </c>
      <c r="T149">
        <v>2</v>
      </c>
      <c r="U149">
        <v>143</v>
      </c>
    </row>
    <row r="150" spans="1:21" x14ac:dyDescent="0.2">
      <c r="A150" s="50"/>
      <c r="B150" s="50" t="s">
        <v>306</v>
      </c>
      <c r="C150" s="50" t="s">
        <v>304</v>
      </c>
      <c r="D150">
        <v>0</v>
      </c>
      <c r="E150">
        <v>403.66</v>
      </c>
      <c r="F150">
        <v>403.66</v>
      </c>
      <c r="G150">
        <v>403.66</v>
      </c>
      <c r="H150">
        <v>403.66</v>
      </c>
      <c r="I150">
        <v>403.66</v>
      </c>
      <c r="J150">
        <v>403.66</v>
      </c>
      <c r="K150">
        <v>403.66</v>
      </c>
      <c r="L150">
        <v>403.66</v>
      </c>
      <c r="M150">
        <v>403.66</v>
      </c>
      <c r="N150">
        <v>403.66</v>
      </c>
      <c r="O150">
        <v>403.66</v>
      </c>
      <c r="P150">
        <v>311.22000000000003</v>
      </c>
      <c r="Q150">
        <v>311.22000000000003</v>
      </c>
      <c r="R150">
        <v>311.22000000000003</v>
      </c>
      <c r="S150">
        <v>1</v>
      </c>
      <c r="T150">
        <v>2</v>
      </c>
      <c r="U150">
        <v>172</v>
      </c>
    </row>
    <row r="151" spans="1:21" x14ac:dyDescent="0.2">
      <c r="A151" s="50"/>
      <c r="B151" s="50" t="s">
        <v>462</v>
      </c>
      <c r="C151" s="50" t="s">
        <v>304</v>
      </c>
      <c r="D151">
        <v>0</v>
      </c>
      <c r="E151">
        <v>432.44</v>
      </c>
      <c r="F151">
        <v>432.44</v>
      </c>
      <c r="G151">
        <v>432.44</v>
      </c>
      <c r="H151">
        <v>432.44</v>
      </c>
      <c r="I151">
        <v>432.44</v>
      </c>
      <c r="J151">
        <v>432.44</v>
      </c>
      <c r="K151">
        <v>432.44</v>
      </c>
      <c r="L151">
        <v>432.44</v>
      </c>
      <c r="M151">
        <v>432.44</v>
      </c>
      <c r="N151">
        <v>432.44</v>
      </c>
      <c r="O151">
        <v>432.44</v>
      </c>
      <c r="P151">
        <v>0</v>
      </c>
      <c r="Q151">
        <v>0</v>
      </c>
      <c r="R151">
        <v>0</v>
      </c>
      <c r="S151">
        <v>1</v>
      </c>
      <c r="T151">
        <v>2</v>
      </c>
      <c r="U151">
        <v>202</v>
      </c>
    </row>
    <row r="152" spans="1:21" x14ac:dyDescent="0.2">
      <c r="A152" s="50"/>
      <c r="B152" s="50" t="s">
        <v>307</v>
      </c>
      <c r="C152" s="50" t="s">
        <v>302</v>
      </c>
      <c r="D152">
        <v>0</v>
      </c>
      <c r="E152">
        <v>355.61</v>
      </c>
      <c r="F152">
        <v>355.61</v>
      </c>
      <c r="G152">
        <v>355.61</v>
      </c>
      <c r="H152">
        <v>355.61</v>
      </c>
      <c r="I152">
        <v>355.61</v>
      </c>
      <c r="J152">
        <v>355.61</v>
      </c>
      <c r="K152">
        <v>355.61</v>
      </c>
      <c r="L152">
        <v>355.61</v>
      </c>
      <c r="M152">
        <v>355.61</v>
      </c>
      <c r="N152">
        <v>355.61</v>
      </c>
      <c r="O152">
        <v>355.61</v>
      </c>
      <c r="P152">
        <v>271.95</v>
      </c>
      <c r="Q152">
        <v>271.95</v>
      </c>
      <c r="R152">
        <v>271.95</v>
      </c>
      <c r="S152">
        <v>1</v>
      </c>
      <c r="T152">
        <v>2</v>
      </c>
      <c r="U152">
        <v>150</v>
      </c>
    </row>
    <row r="153" spans="1:21" x14ac:dyDescent="0.2">
      <c r="A153" s="50"/>
      <c r="B153" s="50" t="s">
        <v>308</v>
      </c>
      <c r="C153" s="50" t="s">
        <v>304</v>
      </c>
      <c r="D153">
        <v>0</v>
      </c>
      <c r="E153">
        <v>423.66</v>
      </c>
      <c r="F153">
        <v>423.66</v>
      </c>
      <c r="G153">
        <v>423.66</v>
      </c>
      <c r="H153">
        <v>423.66</v>
      </c>
      <c r="I153">
        <v>423.66</v>
      </c>
      <c r="J153">
        <v>423.66</v>
      </c>
      <c r="K153">
        <v>423.66</v>
      </c>
      <c r="L153">
        <v>423.66</v>
      </c>
      <c r="M153">
        <v>423.66</v>
      </c>
      <c r="N153">
        <v>423.66</v>
      </c>
      <c r="O153">
        <v>423.66</v>
      </c>
      <c r="P153">
        <v>323.41000000000003</v>
      </c>
      <c r="Q153">
        <v>323.41000000000003</v>
      </c>
      <c r="R153">
        <v>323.41000000000003</v>
      </c>
      <c r="S153">
        <v>1</v>
      </c>
      <c r="T153">
        <v>2</v>
      </c>
      <c r="U153">
        <v>180</v>
      </c>
    </row>
    <row r="154" spans="1:21" x14ac:dyDescent="0.2">
      <c r="A154" s="50"/>
      <c r="B154" s="50" t="s">
        <v>463</v>
      </c>
      <c r="C154" s="50" t="s">
        <v>304</v>
      </c>
      <c r="D154">
        <v>0</v>
      </c>
      <c r="E154">
        <v>454.63</v>
      </c>
      <c r="F154">
        <v>454.63</v>
      </c>
      <c r="G154">
        <v>454.63</v>
      </c>
      <c r="H154">
        <v>454.63</v>
      </c>
      <c r="I154">
        <v>454.63</v>
      </c>
      <c r="J154">
        <v>454.63</v>
      </c>
      <c r="K154">
        <v>454.63</v>
      </c>
      <c r="L154">
        <v>454.63</v>
      </c>
      <c r="M154">
        <v>454.63</v>
      </c>
      <c r="N154">
        <v>454.63</v>
      </c>
      <c r="O154">
        <v>454.63</v>
      </c>
      <c r="P154">
        <v>0</v>
      </c>
      <c r="Q154">
        <v>0</v>
      </c>
      <c r="R154">
        <v>0</v>
      </c>
      <c r="S154">
        <v>1</v>
      </c>
      <c r="T154">
        <v>2</v>
      </c>
      <c r="U154">
        <v>211</v>
      </c>
    </row>
    <row r="155" spans="1:21" x14ac:dyDescent="0.2">
      <c r="A155" s="50"/>
      <c r="B155" s="50"/>
      <c r="C155" s="50" t="s">
        <v>63</v>
      </c>
    </row>
    <row r="156" spans="1:21" x14ac:dyDescent="0.2">
      <c r="A156" s="50"/>
      <c r="B156" s="50" t="s">
        <v>309</v>
      </c>
      <c r="C156" s="50" t="s">
        <v>310</v>
      </c>
      <c r="D156">
        <v>0</v>
      </c>
      <c r="E156">
        <v>479.51</v>
      </c>
      <c r="F156">
        <v>479.51</v>
      </c>
      <c r="G156">
        <v>479.51</v>
      </c>
      <c r="H156">
        <v>479.51</v>
      </c>
      <c r="I156">
        <v>479.51</v>
      </c>
      <c r="J156">
        <v>479.51</v>
      </c>
      <c r="K156">
        <v>479.51</v>
      </c>
      <c r="L156">
        <v>479.51</v>
      </c>
      <c r="M156">
        <v>479.51</v>
      </c>
      <c r="N156">
        <v>479.51</v>
      </c>
      <c r="O156">
        <v>479.51</v>
      </c>
      <c r="P156">
        <v>366.1</v>
      </c>
      <c r="Q156">
        <v>366.1</v>
      </c>
      <c r="R156">
        <v>366.1</v>
      </c>
      <c r="S156">
        <v>1</v>
      </c>
      <c r="T156">
        <v>2</v>
      </c>
      <c r="U156">
        <v>215</v>
      </c>
    </row>
    <row r="157" spans="1:21" x14ac:dyDescent="0.2">
      <c r="A157" s="50"/>
      <c r="B157" s="50" t="s">
        <v>311</v>
      </c>
      <c r="C157" s="50" t="s">
        <v>312</v>
      </c>
      <c r="D157">
        <v>0</v>
      </c>
      <c r="E157">
        <v>527.55999999999995</v>
      </c>
      <c r="F157">
        <v>527.55999999999995</v>
      </c>
      <c r="G157">
        <v>527.55999999999995</v>
      </c>
      <c r="H157">
        <v>527.55999999999995</v>
      </c>
      <c r="I157">
        <v>527.55999999999995</v>
      </c>
      <c r="J157">
        <v>527.55999999999995</v>
      </c>
      <c r="K157">
        <v>527.55999999999995</v>
      </c>
      <c r="L157">
        <v>527.55999999999995</v>
      </c>
      <c r="M157">
        <v>527.55999999999995</v>
      </c>
      <c r="N157">
        <v>527.55999999999995</v>
      </c>
      <c r="O157">
        <v>527.55999999999995</v>
      </c>
      <c r="P157">
        <v>395.12</v>
      </c>
      <c r="Q157">
        <v>395.12</v>
      </c>
      <c r="R157">
        <v>395.12</v>
      </c>
      <c r="S157">
        <v>1</v>
      </c>
      <c r="T157">
        <v>2</v>
      </c>
      <c r="U157">
        <v>233</v>
      </c>
    </row>
    <row r="158" spans="1:21" x14ac:dyDescent="0.2">
      <c r="A158" s="50"/>
      <c r="B158" s="50" t="s">
        <v>313</v>
      </c>
      <c r="C158" s="50" t="s">
        <v>312</v>
      </c>
      <c r="D158">
        <v>0</v>
      </c>
      <c r="E158">
        <v>566.1</v>
      </c>
      <c r="F158">
        <v>566.1</v>
      </c>
      <c r="G158">
        <v>566.1</v>
      </c>
      <c r="H158">
        <v>566.1</v>
      </c>
      <c r="I158">
        <v>566.1</v>
      </c>
      <c r="J158">
        <v>566.1</v>
      </c>
      <c r="K158">
        <v>566.1</v>
      </c>
      <c r="L158">
        <v>566.1</v>
      </c>
      <c r="M158">
        <v>566.1</v>
      </c>
      <c r="N158">
        <v>566.1</v>
      </c>
      <c r="O158">
        <v>566.1</v>
      </c>
      <c r="P158">
        <v>431.95</v>
      </c>
      <c r="Q158">
        <v>431.95</v>
      </c>
      <c r="R158">
        <v>431.95</v>
      </c>
      <c r="S158">
        <v>1</v>
      </c>
      <c r="T158">
        <v>2</v>
      </c>
      <c r="U158">
        <v>242</v>
      </c>
    </row>
    <row r="159" spans="1:21" x14ac:dyDescent="0.2">
      <c r="A159" s="50"/>
      <c r="B159" s="50"/>
      <c r="C159" s="50" t="s">
        <v>314</v>
      </c>
    </row>
    <row r="160" spans="1:21" x14ac:dyDescent="0.2">
      <c r="A160" s="50"/>
      <c r="B160" s="50" t="s">
        <v>315</v>
      </c>
      <c r="C160" s="50" t="s">
        <v>316</v>
      </c>
      <c r="D160">
        <v>0</v>
      </c>
      <c r="E160">
        <v>85.12</v>
      </c>
      <c r="F160">
        <v>85.12</v>
      </c>
      <c r="G160">
        <v>85.12</v>
      </c>
      <c r="H160">
        <v>85.12</v>
      </c>
      <c r="I160">
        <v>85.12</v>
      </c>
      <c r="J160">
        <v>85.12</v>
      </c>
      <c r="K160">
        <v>85.12</v>
      </c>
      <c r="L160">
        <v>85.12</v>
      </c>
      <c r="M160">
        <v>85.12</v>
      </c>
      <c r="N160">
        <v>85.12</v>
      </c>
      <c r="O160">
        <v>85.12</v>
      </c>
      <c r="P160">
        <v>0</v>
      </c>
      <c r="Q160">
        <v>0</v>
      </c>
      <c r="R160">
        <v>0</v>
      </c>
      <c r="S160">
        <v>1</v>
      </c>
      <c r="T160">
        <v>1</v>
      </c>
      <c r="U160">
        <v>32</v>
      </c>
    </row>
    <row r="161" spans="1:21" x14ac:dyDescent="0.2">
      <c r="A161" s="50"/>
      <c r="B161" s="50" t="s">
        <v>317</v>
      </c>
      <c r="C161" s="50" t="s">
        <v>316</v>
      </c>
      <c r="D161">
        <v>0</v>
      </c>
      <c r="E161">
        <v>92.44</v>
      </c>
      <c r="F161">
        <v>92.44</v>
      </c>
      <c r="G161">
        <v>92.44</v>
      </c>
      <c r="H161">
        <v>92.44</v>
      </c>
      <c r="I161">
        <v>92.44</v>
      </c>
      <c r="J161">
        <v>92.44</v>
      </c>
      <c r="K161">
        <v>92.44</v>
      </c>
      <c r="L161">
        <v>92.44</v>
      </c>
      <c r="M161">
        <v>92.44</v>
      </c>
      <c r="N161">
        <v>92.44</v>
      </c>
      <c r="O161">
        <v>92.44</v>
      </c>
      <c r="P161">
        <v>0</v>
      </c>
      <c r="Q161">
        <v>0</v>
      </c>
      <c r="R161">
        <v>0</v>
      </c>
      <c r="S161">
        <v>1</v>
      </c>
      <c r="T161">
        <v>1</v>
      </c>
      <c r="U161">
        <v>36</v>
      </c>
    </row>
    <row r="162" spans="1:21" x14ac:dyDescent="0.2">
      <c r="A162" s="50"/>
      <c r="B162" s="50" t="s">
        <v>318</v>
      </c>
      <c r="C162" s="50" t="s">
        <v>319</v>
      </c>
      <c r="D162">
        <v>0</v>
      </c>
      <c r="E162">
        <v>100.98</v>
      </c>
      <c r="F162">
        <v>100.98</v>
      </c>
      <c r="G162">
        <v>100.98</v>
      </c>
      <c r="H162">
        <v>100.98</v>
      </c>
      <c r="I162">
        <v>100.98</v>
      </c>
      <c r="J162">
        <v>100.98</v>
      </c>
      <c r="K162">
        <v>100.98</v>
      </c>
      <c r="L162">
        <v>100.98</v>
      </c>
      <c r="M162">
        <v>100.98</v>
      </c>
      <c r="N162">
        <v>100.98</v>
      </c>
      <c r="O162">
        <v>100.98</v>
      </c>
      <c r="P162">
        <v>0</v>
      </c>
      <c r="Q162">
        <v>0</v>
      </c>
      <c r="R162">
        <v>0</v>
      </c>
      <c r="S162">
        <v>1</v>
      </c>
      <c r="T162">
        <v>1</v>
      </c>
      <c r="U162">
        <v>41</v>
      </c>
    </row>
    <row r="163" spans="1:21" x14ac:dyDescent="0.2">
      <c r="A163" s="50"/>
      <c r="B163" s="50" t="s">
        <v>3558</v>
      </c>
      <c r="C163" s="50" t="s">
        <v>3561</v>
      </c>
      <c r="D163">
        <v>0</v>
      </c>
      <c r="E163">
        <v>60.98</v>
      </c>
      <c r="F163">
        <v>60.98</v>
      </c>
      <c r="G163">
        <v>60.98</v>
      </c>
      <c r="H163">
        <v>60.98</v>
      </c>
      <c r="I163">
        <v>60.98</v>
      </c>
      <c r="J163">
        <v>60.98</v>
      </c>
      <c r="K163">
        <v>60.98</v>
      </c>
      <c r="L163">
        <v>60.98</v>
      </c>
      <c r="M163">
        <v>60.98</v>
      </c>
      <c r="N163">
        <v>60.98</v>
      </c>
      <c r="O163">
        <v>60.98</v>
      </c>
      <c r="P163">
        <v>0</v>
      </c>
      <c r="Q163">
        <v>0</v>
      </c>
      <c r="R163">
        <v>0</v>
      </c>
      <c r="S163">
        <v>1</v>
      </c>
      <c r="T163">
        <v>1</v>
      </c>
      <c r="U163">
        <v>51</v>
      </c>
    </row>
    <row r="164" spans="1:21" x14ac:dyDescent="0.2">
      <c r="A164" s="50"/>
      <c r="B164" s="50" t="s">
        <v>3559</v>
      </c>
      <c r="C164" s="50" t="s">
        <v>3576</v>
      </c>
      <c r="D164">
        <v>0</v>
      </c>
      <c r="E164">
        <v>35.85</v>
      </c>
      <c r="F164">
        <v>35.85</v>
      </c>
      <c r="G164">
        <v>35.85</v>
      </c>
      <c r="H164">
        <v>35.85</v>
      </c>
      <c r="I164">
        <v>35.85</v>
      </c>
      <c r="J164">
        <v>35.85</v>
      </c>
      <c r="K164">
        <v>35.85</v>
      </c>
      <c r="L164">
        <v>35.85</v>
      </c>
      <c r="M164">
        <v>35.85</v>
      </c>
      <c r="N164">
        <v>35.85</v>
      </c>
      <c r="O164">
        <v>35.85</v>
      </c>
      <c r="P164">
        <v>0</v>
      </c>
      <c r="Q164">
        <v>0</v>
      </c>
      <c r="R164">
        <v>0</v>
      </c>
      <c r="S164">
        <v>1</v>
      </c>
      <c r="T164">
        <v>1</v>
      </c>
      <c r="U164">
        <v>59</v>
      </c>
    </row>
    <row r="165" spans="1:21" x14ac:dyDescent="0.2">
      <c r="A165" s="50"/>
      <c r="B165" s="50" t="s">
        <v>3560</v>
      </c>
      <c r="C165" s="50" t="s">
        <v>3577</v>
      </c>
      <c r="D165">
        <v>0</v>
      </c>
      <c r="E165">
        <v>20.83</v>
      </c>
      <c r="F165">
        <v>20.83</v>
      </c>
      <c r="G165">
        <v>20.83</v>
      </c>
      <c r="H165">
        <v>20.83</v>
      </c>
      <c r="I165">
        <v>20.83</v>
      </c>
      <c r="J165">
        <v>20.83</v>
      </c>
      <c r="K165">
        <v>20.83</v>
      </c>
      <c r="L165">
        <v>20.83</v>
      </c>
      <c r="M165">
        <v>20.83</v>
      </c>
      <c r="N165">
        <v>20.83</v>
      </c>
      <c r="O165">
        <v>20.83</v>
      </c>
      <c r="P165">
        <v>0</v>
      </c>
      <c r="Q165">
        <v>0</v>
      </c>
      <c r="R165">
        <v>0</v>
      </c>
      <c r="S165">
        <v>1</v>
      </c>
      <c r="T165">
        <v>1</v>
      </c>
      <c r="U165">
        <v>66</v>
      </c>
    </row>
    <row r="166" spans="1:21" x14ac:dyDescent="0.2">
      <c r="A166" s="50"/>
      <c r="B166" s="50" t="s">
        <v>323</v>
      </c>
      <c r="C166" s="50" t="s">
        <v>324</v>
      </c>
      <c r="D166">
        <v>0</v>
      </c>
      <c r="E166">
        <v>41.46</v>
      </c>
      <c r="F166">
        <v>41.46</v>
      </c>
      <c r="G166">
        <v>41.46</v>
      </c>
      <c r="H166">
        <v>41.46</v>
      </c>
      <c r="I166">
        <v>41.46</v>
      </c>
      <c r="J166">
        <v>41.46</v>
      </c>
      <c r="K166">
        <v>41.46</v>
      </c>
      <c r="L166">
        <v>41.46</v>
      </c>
      <c r="M166">
        <v>41.46</v>
      </c>
      <c r="N166">
        <v>41.46</v>
      </c>
      <c r="O166">
        <v>41.46</v>
      </c>
      <c r="P166">
        <v>0</v>
      </c>
      <c r="Q166">
        <v>0</v>
      </c>
      <c r="R166">
        <v>0</v>
      </c>
      <c r="S166">
        <v>1</v>
      </c>
      <c r="T166">
        <v>1</v>
      </c>
      <c r="U166">
        <v>16</v>
      </c>
    </row>
    <row r="167" spans="1:21" x14ac:dyDescent="0.2">
      <c r="A167" s="50"/>
      <c r="B167" s="50" t="s">
        <v>325</v>
      </c>
      <c r="C167" s="50" t="s">
        <v>324</v>
      </c>
      <c r="D167">
        <v>0</v>
      </c>
      <c r="E167">
        <v>44.63</v>
      </c>
      <c r="F167">
        <v>44.63</v>
      </c>
      <c r="G167">
        <v>44.63</v>
      </c>
      <c r="H167">
        <v>44.63</v>
      </c>
      <c r="I167">
        <v>44.63</v>
      </c>
      <c r="J167">
        <v>44.63</v>
      </c>
      <c r="K167">
        <v>44.63</v>
      </c>
      <c r="L167">
        <v>44.63</v>
      </c>
      <c r="M167">
        <v>44.63</v>
      </c>
      <c r="N167">
        <v>44.63</v>
      </c>
      <c r="O167">
        <v>44.63</v>
      </c>
      <c r="P167">
        <v>0</v>
      </c>
      <c r="Q167">
        <v>0</v>
      </c>
      <c r="R167">
        <v>0</v>
      </c>
      <c r="S167">
        <v>1</v>
      </c>
      <c r="T167">
        <v>1</v>
      </c>
      <c r="U167">
        <v>19</v>
      </c>
    </row>
    <row r="168" spans="1:21" x14ac:dyDescent="0.2">
      <c r="A168" s="50"/>
      <c r="B168" s="50" t="s">
        <v>326</v>
      </c>
      <c r="C168" s="50" t="s">
        <v>327</v>
      </c>
      <c r="D168">
        <v>0</v>
      </c>
      <c r="E168">
        <v>47.56</v>
      </c>
      <c r="F168">
        <v>47.56</v>
      </c>
      <c r="G168">
        <v>47.56</v>
      </c>
      <c r="H168">
        <v>47.56</v>
      </c>
      <c r="I168">
        <v>47.56</v>
      </c>
      <c r="J168">
        <v>47.56</v>
      </c>
      <c r="K168">
        <v>47.56</v>
      </c>
      <c r="L168">
        <v>47.56</v>
      </c>
      <c r="M168">
        <v>47.56</v>
      </c>
      <c r="N168">
        <v>47.56</v>
      </c>
      <c r="O168">
        <v>47.56</v>
      </c>
      <c r="P168">
        <v>0</v>
      </c>
      <c r="Q168">
        <v>0</v>
      </c>
      <c r="R168">
        <v>0</v>
      </c>
      <c r="S168">
        <v>1</v>
      </c>
      <c r="T168">
        <v>1</v>
      </c>
      <c r="U168">
        <v>21</v>
      </c>
    </row>
    <row r="169" spans="1:21" x14ac:dyDescent="0.2">
      <c r="A169" s="50"/>
      <c r="B169" s="50" t="s">
        <v>328</v>
      </c>
      <c r="C169" s="50" t="s">
        <v>329</v>
      </c>
      <c r="D169">
        <v>0</v>
      </c>
      <c r="E169">
        <v>106.1</v>
      </c>
      <c r="F169">
        <v>106.1</v>
      </c>
      <c r="G169">
        <v>106.1</v>
      </c>
      <c r="H169">
        <v>106.1</v>
      </c>
      <c r="I169">
        <v>106.1</v>
      </c>
      <c r="J169">
        <v>106.1</v>
      </c>
      <c r="K169">
        <v>106.1</v>
      </c>
      <c r="L169">
        <v>106.1</v>
      </c>
      <c r="M169">
        <v>106.1</v>
      </c>
      <c r="N169">
        <v>106.1</v>
      </c>
      <c r="O169">
        <v>106.1</v>
      </c>
      <c r="P169">
        <v>0</v>
      </c>
      <c r="Q169">
        <v>0</v>
      </c>
      <c r="R169">
        <v>0</v>
      </c>
      <c r="S169">
        <v>1</v>
      </c>
      <c r="T169">
        <v>1</v>
      </c>
      <c r="U169">
        <v>30</v>
      </c>
    </row>
    <row r="170" spans="1:21" x14ac:dyDescent="0.2">
      <c r="A170" s="50"/>
      <c r="B170" s="50" t="s">
        <v>330</v>
      </c>
      <c r="C170" s="50" t="s">
        <v>331</v>
      </c>
      <c r="D170">
        <v>0</v>
      </c>
      <c r="E170">
        <v>116.83</v>
      </c>
      <c r="F170">
        <v>116.83</v>
      </c>
      <c r="G170">
        <v>116.83</v>
      </c>
      <c r="H170">
        <v>116.83</v>
      </c>
      <c r="I170">
        <v>116.83</v>
      </c>
      <c r="J170">
        <v>116.83</v>
      </c>
      <c r="K170">
        <v>116.83</v>
      </c>
      <c r="L170">
        <v>116.83</v>
      </c>
      <c r="M170">
        <v>116.83</v>
      </c>
      <c r="N170">
        <v>116.83</v>
      </c>
      <c r="O170">
        <v>116.83</v>
      </c>
      <c r="P170">
        <v>0</v>
      </c>
      <c r="Q170">
        <v>0</v>
      </c>
      <c r="R170">
        <v>0</v>
      </c>
      <c r="S170">
        <v>1</v>
      </c>
      <c r="T170">
        <v>1</v>
      </c>
      <c r="U170">
        <v>40</v>
      </c>
    </row>
    <row r="171" spans="1:21" x14ac:dyDescent="0.2">
      <c r="A171" s="50"/>
      <c r="B171" s="50" t="s">
        <v>332</v>
      </c>
      <c r="C171" s="50" t="s">
        <v>331</v>
      </c>
      <c r="D171">
        <v>0</v>
      </c>
      <c r="E171">
        <v>105.61</v>
      </c>
      <c r="F171">
        <v>105.61</v>
      </c>
      <c r="G171">
        <v>105.61</v>
      </c>
      <c r="H171">
        <v>105.61</v>
      </c>
      <c r="I171">
        <v>105.61</v>
      </c>
      <c r="J171">
        <v>105.61</v>
      </c>
      <c r="K171">
        <v>105.61</v>
      </c>
      <c r="L171">
        <v>105.61</v>
      </c>
      <c r="M171">
        <v>105.61</v>
      </c>
      <c r="N171">
        <v>105.61</v>
      </c>
      <c r="O171">
        <v>105.61</v>
      </c>
      <c r="P171">
        <v>0</v>
      </c>
      <c r="Q171">
        <v>0</v>
      </c>
      <c r="R171">
        <v>0</v>
      </c>
      <c r="S171">
        <v>1</v>
      </c>
      <c r="T171">
        <v>1</v>
      </c>
      <c r="U171">
        <v>33</v>
      </c>
    </row>
    <row r="172" spans="1:21" x14ac:dyDescent="0.2">
      <c r="A172" s="50"/>
      <c r="B172" s="50" t="s">
        <v>333</v>
      </c>
      <c r="C172" s="50" t="s">
        <v>334</v>
      </c>
      <c r="D172">
        <v>0</v>
      </c>
      <c r="E172">
        <v>75.849999999999994</v>
      </c>
      <c r="F172">
        <v>75.849999999999994</v>
      </c>
      <c r="G172">
        <v>75.849999999999994</v>
      </c>
      <c r="H172">
        <v>75.849999999999994</v>
      </c>
      <c r="I172">
        <v>75.849999999999994</v>
      </c>
      <c r="J172">
        <v>75.849999999999994</v>
      </c>
      <c r="K172">
        <v>75.849999999999994</v>
      </c>
      <c r="L172">
        <v>75.849999999999994</v>
      </c>
      <c r="M172">
        <v>75.849999999999994</v>
      </c>
      <c r="N172">
        <v>75.849999999999994</v>
      </c>
      <c r="O172">
        <v>75.849999999999994</v>
      </c>
      <c r="P172">
        <v>0</v>
      </c>
      <c r="Q172">
        <v>0</v>
      </c>
      <c r="R172">
        <v>0</v>
      </c>
      <c r="S172">
        <v>1</v>
      </c>
      <c r="T172">
        <v>1</v>
      </c>
      <c r="U172">
        <v>32</v>
      </c>
    </row>
    <row r="173" spans="1:21" x14ac:dyDescent="0.2">
      <c r="A173" s="50"/>
      <c r="B173" s="50" t="s">
        <v>2615</v>
      </c>
      <c r="C173" s="50" t="s">
        <v>2626</v>
      </c>
      <c r="D173">
        <v>0</v>
      </c>
      <c r="E173">
        <v>0</v>
      </c>
      <c r="F173">
        <v>0</v>
      </c>
      <c r="G173">
        <v>0</v>
      </c>
      <c r="H173">
        <v>0</v>
      </c>
      <c r="I173">
        <v>0</v>
      </c>
      <c r="J173">
        <v>0</v>
      </c>
      <c r="K173">
        <v>41.46</v>
      </c>
      <c r="L173">
        <v>41.46</v>
      </c>
      <c r="M173">
        <v>41.46</v>
      </c>
      <c r="N173">
        <v>41.46</v>
      </c>
      <c r="O173">
        <v>41.46</v>
      </c>
      <c r="P173">
        <v>0</v>
      </c>
      <c r="Q173">
        <v>0</v>
      </c>
      <c r="R173">
        <v>0</v>
      </c>
      <c r="S173">
        <v>1</v>
      </c>
      <c r="T173">
        <v>1</v>
      </c>
      <c r="U173">
        <v>11</v>
      </c>
    </row>
    <row r="174" spans="1:21" x14ac:dyDescent="0.2">
      <c r="A174" s="50"/>
      <c r="B174" s="50" t="s">
        <v>2616</v>
      </c>
      <c r="C174" s="50" t="s">
        <v>2627</v>
      </c>
      <c r="D174">
        <v>0</v>
      </c>
      <c r="E174">
        <v>0</v>
      </c>
      <c r="F174">
        <v>0</v>
      </c>
      <c r="G174">
        <v>0</v>
      </c>
      <c r="H174">
        <v>0</v>
      </c>
      <c r="I174">
        <v>0</v>
      </c>
      <c r="J174">
        <v>0</v>
      </c>
      <c r="K174">
        <v>48.78</v>
      </c>
      <c r="L174">
        <v>48.78</v>
      </c>
      <c r="M174">
        <v>48.78</v>
      </c>
      <c r="N174">
        <v>48.78</v>
      </c>
      <c r="O174">
        <v>48.78</v>
      </c>
      <c r="P174">
        <v>0</v>
      </c>
      <c r="Q174">
        <v>0</v>
      </c>
      <c r="R174">
        <v>0</v>
      </c>
      <c r="S174">
        <v>1</v>
      </c>
      <c r="T174">
        <v>1</v>
      </c>
      <c r="U174">
        <v>12</v>
      </c>
    </row>
    <row r="175" spans="1:21" x14ac:dyDescent="0.2">
      <c r="A175" s="50"/>
      <c r="B175" s="50" t="s">
        <v>2617</v>
      </c>
      <c r="C175" s="50" t="s">
        <v>2628</v>
      </c>
      <c r="D175">
        <v>0</v>
      </c>
      <c r="E175">
        <v>0</v>
      </c>
      <c r="F175">
        <v>0</v>
      </c>
      <c r="G175">
        <v>0</v>
      </c>
      <c r="H175">
        <v>0</v>
      </c>
      <c r="I175">
        <v>0</v>
      </c>
      <c r="J175">
        <v>0</v>
      </c>
      <c r="K175">
        <v>54.15</v>
      </c>
      <c r="L175">
        <v>54.15</v>
      </c>
      <c r="M175">
        <v>54.15</v>
      </c>
      <c r="N175">
        <v>54.15</v>
      </c>
      <c r="O175">
        <v>54.15</v>
      </c>
      <c r="P175">
        <v>0</v>
      </c>
      <c r="Q175">
        <v>0</v>
      </c>
      <c r="R175">
        <v>0</v>
      </c>
      <c r="S175">
        <v>1</v>
      </c>
      <c r="T175">
        <v>1</v>
      </c>
      <c r="U175">
        <v>14</v>
      </c>
    </row>
    <row r="176" spans="1:21" x14ac:dyDescent="0.2">
      <c r="A176" s="50"/>
      <c r="B176" s="50" t="s">
        <v>2618</v>
      </c>
      <c r="C176" s="50" t="s">
        <v>2629</v>
      </c>
      <c r="D176">
        <v>0</v>
      </c>
      <c r="E176">
        <v>0</v>
      </c>
      <c r="F176">
        <v>0</v>
      </c>
      <c r="G176">
        <v>0</v>
      </c>
      <c r="H176">
        <v>0</v>
      </c>
      <c r="I176">
        <v>0</v>
      </c>
      <c r="J176">
        <v>0</v>
      </c>
      <c r="K176">
        <v>61.46</v>
      </c>
      <c r="L176">
        <v>61.46</v>
      </c>
      <c r="M176">
        <v>61.46</v>
      </c>
      <c r="N176">
        <v>61.46</v>
      </c>
      <c r="O176">
        <v>61.46</v>
      </c>
      <c r="P176">
        <v>0</v>
      </c>
      <c r="Q176">
        <v>0</v>
      </c>
      <c r="R176">
        <v>0</v>
      </c>
      <c r="S176">
        <v>1</v>
      </c>
      <c r="T176">
        <v>1</v>
      </c>
      <c r="U176">
        <v>15</v>
      </c>
    </row>
    <row r="177" spans="1:21" x14ac:dyDescent="0.2">
      <c r="A177" s="50"/>
      <c r="B177" s="50" t="s">
        <v>2619</v>
      </c>
      <c r="C177" s="50" t="s">
        <v>2630</v>
      </c>
      <c r="D177">
        <v>0</v>
      </c>
      <c r="E177">
        <v>0</v>
      </c>
      <c r="F177">
        <v>0</v>
      </c>
      <c r="G177">
        <v>0</v>
      </c>
      <c r="H177">
        <v>0</v>
      </c>
      <c r="I177">
        <v>0</v>
      </c>
      <c r="J177">
        <v>0</v>
      </c>
      <c r="K177">
        <v>70.239999999999995</v>
      </c>
      <c r="L177">
        <v>70.239999999999995</v>
      </c>
      <c r="M177">
        <v>70.239999999999995</v>
      </c>
      <c r="N177">
        <v>70.239999999999995</v>
      </c>
      <c r="O177">
        <v>70.239999999999995</v>
      </c>
      <c r="P177">
        <v>0</v>
      </c>
      <c r="Q177">
        <v>0</v>
      </c>
      <c r="R177">
        <v>0</v>
      </c>
      <c r="S177">
        <v>1</v>
      </c>
      <c r="T177">
        <v>1</v>
      </c>
      <c r="U177">
        <v>18</v>
      </c>
    </row>
    <row r="178" spans="1:21" x14ac:dyDescent="0.2">
      <c r="A178" s="50"/>
      <c r="B178" s="50" t="s">
        <v>2620</v>
      </c>
      <c r="C178" s="50" t="s">
        <v>2631</v>
      </c>
      <c r="D178">
        <v>0</v>
      </c>
      <c r="E178">
        <v>0</v>
      </c>
      <c r="F178">
        <v>0</v>
      </c>
      <c r="G178">
        <v>0</v>
      </c>
      <c r="H178">
        <v>0</v>
      </c>
      <c r="I178">
        <v>0</v>
      </c>
      <c r="J178">
        <v>0</v>
      </c>
      <c r="K178">
        <v>80</v>
      </c>
      <c r="L178">
        <v>80</v>
      </c>
      <c r="M178">
        <v>80</v>
      </c>
      <c r="N178">
        <v>80</v>
      </c>
      <c r="O178">
        <v>80</v>
      </c>
      <c r="P178">
        <v>0</v>
      </c>
      <c r="Q178">
        <v>0</v>
      </c>
      <c r="R178">
        <v>0</v>
      </c>
      <c r="S178">
        <v>1</v>
      </c>
      <c r="T178">
        <v>1</v>
      </c>
      <c r="U178">
        <v>20</v>
      </c>
    </row>
    <row r="179" spans="1:21" x14ac:dyDescent="0.2">
      <c r="A179" s="50"/>
      <c r="B179" s="50" t="s">
        <v>2621</v>
      </c>
      <c r="C179" s="50" t="s">
        <v>2632</v>
      </c>
      <c r="D179">
        <v>0</v>
      </c>
      <c r="E179">
        <v>0</v>
      </c>
      <c r="F179">
        <v>0</v>
      </c>
      <c r="G179">
        <v>0</v>
      </c>
      <c r="H179">
        <v>0</v>
      </c>
      <c r="I179">
        <v>0</v>
      </c>
      <c r="J179">
        <v>0</v>
      </c>
      <c r="K179">
        <v>84.15</v>
      </c>
      <c r="L179">
        <v>84.15</v>
      </c>
      <c r="M179">
        <v>84.15</v>
      </c>
      <c r="N179">
        <v>84.15</v>
      </c>
      <c r="O179">
        <v>84.15</v>
      </c>
      <c r="P179">
        <v>0</v>
      </c>
      <c r="Q179">
        <v>0</v>
      </c>
      <c r="R179">
        <v>0</v>
      </c>
      <c r="S179">
        <v>1</v>
      </c>
      <c r="T179">
        <v>1</v>
      </c>
      <c r="U179">
        <v>20</v>
      </c>
    </row>
    <row r="180" spans="1:21" x14ac:dyDescent="0.2">
      <c r="A180" s="50"/>
      <c r="B180" s="50" t="s">
        <v>2622</v>
      </c>
      <c r="C180" s="50" t="s">
        <v>2633</v>
      </c>
      <c r="D180">
        <v>0</v>
      </c>
      <c r="E180">
        <v>0</v>
      </c>
      <c r="F180">
        <v>0</v>
      </c>
      <c r="G180">
        <v>0</v>
      </c>
      <c r="H180">
        <v>0</v>
      </c>
      <c r="I180">
        <v>0</v>
      </c>
      <c r="J180">
        <v>0</v>
      </c>
      <c r="K180">
        <v>88.54</v>
      </c>
      <c r="L180">
        <v>88.54</v>
      </c>
      <c r="M180">
        <v>88.54</v>
      </c>
      <c r="N180">
        <v>88.54</v>
      </c>
      <c r="O180">
        <v>88.54</v>
      </c>
      <c r="P180">
        <v>0</v>
      </c>
      <c r="Q180">
        <v>0</v>
      </c>
      <c r="R180">
        <v>0</v>
      </c>
      <c r="S180">
        <v>1</v>
      </c>
      <c r="T180">
        <v>1</v>
      </c>
      <c r="U180">
        <v>22</v>
      </c>
    </row>
    <row r="181" spans="1:21" x14ac:dyDescent="0.2">
      <c r="A181" s="50"/>
      <c r="B181" s="50" t="s">
        <v>2623</v>
      </c>
      <c r="C181" s="50" t="s">
        <v>2634</v>
      </c>
      <c r="D181">
        <v>0</v>
      </c>
      <c r="E181">
        <v>0</v>
      </c>
      <c r="F181">
        <v>0</v>
      </c>
      <c r="G181">
        <v>0</v>
      </c>
      <c r="H181">
        <v>0</v>
      </c>
      <c r="I181">
        <v>0</v>
      </c>
      <c r="J181">
        <v>0</v>
      </c>
      <c r="K181">
        <v>92.93</v>
      </c>
      <c r="L181">
        <v>92.93</v>
      </c>
      <c r="M181">
        <v>92.93</v>
      </c>
      <c r="N181">
        <v>92.93</v>
      </c>
      <c r="O181">
        <v>92.93</v>
      </c>
      <c r="P181">
        <v>0</v>
      </c>
      <c r="Q181">
        <v>0</v>
      </c>
      <c r="R181">
        <v>0</v>
      </c>
      <c r="S181">
        <v>1</v>
      </c>
      <c r="T181">
        <v>1</v>
      </c>
      <c r="U181">
        <v>24</v>
      </c>
    </row>
    <row r="182" spans="1:21" x14ac:dyDescent="0.2">
      <c r="A182" s="50"/>
      <c r="B182" s="50" t="s">
        <v>2624</v>
      </c>
      <c r="C182" s="50" t="s">
        <v>2630</v>
      </c>
      <c r="D182">
        <v>0</v>
      </c>
      <c r="E182">
        <v>0</v>
      </c>
      <c r="F182">
        <v>0</v>
      </c>
      <c r="G182">
        <v>0</v>
      </c>
      <c r="H182">
        <v>0</v>
      </c>
      <c r="I182">
        <v>0</v>
      </c>
      <c r="J182">
        <v>0</v>
      </c>
      <c r="K182">
        <v>106.1</v>
      </c>
      <c r="L182">
        <v>106.1</v>
      </c>
      <c r="M182">
        <v>106.1</v>
      </c>
      <c r="N182">
        <v>106.1</v>
      </c>
      <c r="O182">
        <v>106.1</v>
      </c>
      <c r="P182">
        <v>0</v>
      </c>
      <c r="Q182">
        <v>0</v>
      </c>
      <c r="R182">
        <v>0</v>
      </c>
      <c r="S182">
        <v>1</v>
      </c>
      <c r="T182">
        <v>1</v>
      </c>
      <c r="U182">
        <v>24</v>
      </c>
    </row>
    <row r="183" spans="1:21" x14ac:dyDescent="0.2">
      <c r="A183" s="50"/>
      <c r="B183" s="50" t="s">
        <v>2625</v>
      </c>
      <c r="C183" s="50" t="s">
        <v>2635</v>
      </c>
      <c r="D183">
        <v>0</v>
      </c>
      <c r="E183">
        <v>0</v>
      </c>
      <c r="F183">
        <v>0</v>
      </c>
      <c r="G183">
        <v>0</v>
      </c>
      <c r="H183">
        <v>0</v>
      </c>
      <c r="I183">
        <v>0</v>
      </c>
      <c r="J183">
        <v>0</v>
      </c>
      <c r="K183">
        <v>120.98</v>
      </c>
      <c r="L183">
        <v>120.98</v>
      </c>
      <c r="M183">
        <v>120.98</v>
      </c>
      <c r="N183">
        <v>120.98</v>
      </c>
      <c r="O183">
        <v>120.98</v>
      </c>
      <c r="P183">
        <v>0</v>
      </c>
      <c r="Q183">
        <v>0</v>
      </c>
      <c r="R183">
        <v>0</v>
      </c>
      <c r="S183">
        <v>1</v>
      </c>
      <c r="T183">
        <v>1</v>
      </c>
      <c r="U183">
        <v>29</v>
      </c>
    </row>
    <row r="184" spans="1:21" x14ac:dyDescent="0.2">
      <c r="A184" s="50"/>
      <c r="B184" s="50"/>
      <c r="C184" s="50" t="s">
        <v>335</v>
      </c>
    </row>
    <row r="185" spans="1:21" x14ac:dyDescent="0.2">
      <c r="A185" s="50"/>
      <c r="B185" s="50" t="s">
        <v>336</v>
      </c>
      <c r="C185" s="50" t="s">
        <v>337</v>
      </c>
      <c r="D185">
        <v>0</v>
      </c>
      <c r="E185">
        <v>131.46</v>
      </c>
      <c r="F185">
        <v>131.46</v>
      </c>
      <c r="G185">
        <v>131.46</v>
      </c>
      <c r="H185">
        <v>131.46</v>
      </c>
      <c r="I185">
        <v>131.46</v>
      </c>
      <c r="J185">
        <v>131.46</v>
      </c>
      <c r="K185">
        <v>131.46</v>
      </c>
      <c r="L185">
        <v>131.46</v>
      </c>
      <c r="M185">
        <v>131.46</v>
      </c>
      <c r="N185">
        <v>131.46</v>
      </c>
      <c r="O185">
        <v>131.46</v>
      </c>
      <c r="P185">
        <v>100.73</v>
      </c>
      <c r="Q185">
        <v>100.73</v>
      </c>
      <c r="R185">
        <v>100.73</v>
      </c>
      <c r="S185">
        <v>1</v>
      </c>
      <c r="T185">
        <v>1</v>
      </c>
      <c r="U185">
        <v>56</v>
      </c>
    </row>
    <row r="186" spans="1:21" x14ac:dyDescent="0.2">
      <c r="A186" s="50"/>
      <c r="B186" s="50" t="s">
        <v>338</v>
      </c>
      <c r="C186" s="50" t="s">
        <v>337</v>
      </c>
      <c r="D186">
        <v>0</v>
      </c>
      <c r="E186">
        <v>141.46</v>
      </c>
      <c r="F186">
        <v>141.46</v>
      </c>
      <c r="G186">
        <v>141.46</v>
      </c>
      <c r="H186">
        <v>141.46</v>
      </c>
      <c r="I186">
        <v>141.46</v>
      </c>
      <c r="J186">
        <v>141.46</v>
      </c>
      <c r="K186">
        <v>141.46</v>
      </c>
      <c r="L186">
        <v>141.46</v>
      </c>
      <c r="M186">
        <v>141.46</v>
      </c>
      <c r="N186">
        <v>141.46</v>
      </c>
      <c r="O186">
        <v>141.46</v>
      </c>
      <c r="P186">
        <v>108.54</v>
      </c>
      <c r="Q186">
        <v>108.54</v>
      </c>
      <c r="R186">
        <v>108.54</v>
      </c>
      <c r="S186">
        <v>1</v>
      </c>
      <c r="T186">
        <v>1</v>
      </c>
      <c r="U186">
        <v>60</v>
      </c>
    </row>
    <row r="187" spans="1:21" x14ac:dyDescent="0.2">
      <c r="A187" s="50"/>
      <c r="B187" s="50" t="s">
        <v>339</v>
      </c>
      <c r="C187" s="50" t="s">
        <v>337</v>
      </c>
      <c r="D187">
        <v>0</v>
      </c>
      <c r="E187">
        <v>152.93</v>
      </c>
      <c r="F187">
        <v>152.93</v>
      </c>
      <c r="G187">
        <v>152.93</v>
      </c>
      <c r="H187">
        <v>152.93</v>
      </c>
      <c r="I187">
        <v>152.93</v>
      </c>
      <c r="J187">
        <v>152.93</v>
      </c>
      <c r="K187">
        <v>152.93</v>
      </c>
      <c r="L187">
        <v>152.93</v>
      </c>
      <c r="M187">
        <v>152.93</v>
      </c>
      <c r="N187">
        <v>152.93</v>
      </c>
      <c r="O187">
        <v>152.93</v>
      </c>
      <c r="P187">
        <v>117.07</v>
      </c>
      <c r="Q187">
        <v>117.07</v>
      </c>
      <c r="R187">
        <v>117.07</v>
      </c>
      <c r="S187">
        <v>1</v>
      </c>
      <c r="T187">
        <v>1</v>
      </c>
      <c r="U187">
        <v>64</v>
      </c>
    </row>
    <row r="188" spans="1:21" x14ac:dyDescent="0.2">
      <c r="A188" s="50"/>
      <c r="B188" s="50" t="s">
        <v>340</v>
      </c>
      <c r="C188" s="50" t="s">
        <v>337</v>
      </c>
      <c r="D188">
        <v>0</v>
      </c>
      <c r="E188">
        <v>173.9</v>
      </c>
      <c r="F188">
        <v>173.9</v>
      </c>
      <c r="G188">
        <v>173.9</v>
      </c>
      <c r="H188">
        <v>173.9</v>
      </c>
      <c r="I188">
        <v>173.9</v>
      </c>
      <c r="J188">
        <v>173.9</v>
      </c>
      <c r="K188">
        <v>173.9</v>
      </c>
      <c r="L188">
        <v>173.9</v>
      </c>
      <c r="M188">
        <v>173.9</v>
      </c>
      <c r="N188">
        <v>173.9</v>
      </c>
      <c r="O188">
        <v>173.9</v>
      </c>
      <c r="P188">
        <v>133.16999999999999</v>
      </c>
      <c r="Q188">
        <v>133.16999999999999</v>
      </c>
      <c r="R188">
        <v>133.16999999999999</v>
      </c>
      <c r="S188">
        <v>1</v>
      </c>
      <c r="T188">
        <v>1</v>
      </c>
      <c r="U188">
        <v>73</v>
      </c>
    </row>
    <row r="189" spans="1:21" x14ac:dyDescent="0.2">
      <c r="A189" s="50"/>
      <c r="B189" s="50"/>
      <c r="C189" s="50" t="s">
        <v>341</v>
      </c>
    </row>
    <row r="190" spans="1:21" x14ac:dyDescent="0.2">
      <c r="A190" s="50"/>
      <c r="B190" s="50" t="s">
        <v>342</v>
      </c>
      <c r="C190" s="50" t="s">
        <v>343</v>
      </c>
      <c r="D190">
        <v>0</v>
      </c>
      <c r="E190">
        <v>165.85</v>
      </c>
      <c r="F190">
        <v>165.85</v>
      </c>
      <c r="G190">
        <v>165.85</v>
      </c>
      <c r="H190">
        <v>165.85</v>
      </c>
      <c r="I190">
        <v>165.85</v>
      </c>
      <c r="J190">
        <v>165.85</v>
      </c>
      <c r="K190">
        <v>165.85</v>
      </c>
      <c r="L190">
        <v>165.85</v>
      </c>
      <c r="M190">
        <v>165.85</v>
      </c>
      <c r="N190">
        <v>165.85</v>
      </c>
      <c r="O190">
        <v>165.85</v>
      </c>
      <c r="P190">
        <v>126.59</v>
      </c>
      <c r="Q190">
        <v>126.59</v>
      </c>
      <c r="R190">
        <v>126.59</v>
      </c>
      <c r="S190">
        <v>1</v>
      </c>
      <c r="T190">
        <v>1</v>
      </c>
      <c r="U190">
        <v>68</v>
      </c>
    </row>
    <row r="191" spans="1:21" x14ac:dyDescent="0.2">
      <c r="A191" s="50"/>
      <c r="B191" s="50" t="s">
        <v>344</v>
      </c>
      <c r="C191" s="50" t="s">
        <v>343</v>
      </c>
      <c r="D191">
        <v>0</v>
      </c>
      <c r="E191">
        <v>177.8</v>
      </c>
      <c r="F191">
        <v>177.8</v>
      </c>
      <c r="G191">
        <v>177.8</v>
      </c>
      <c r="H191">
        <v>177.8</v>
      </c>
      <c r="I191">
        <v>177.8</v>
      </c>
      <c r="J191">
        <v>177.8</v>
      </c>
      <c r="K191">
        <v>177.8</v>
      </c>
      <c r="L191">
        <v>177.8</v>
      </c>
      <c r="M191">
        <v>177.8</v>
      </c>
      <c r="N191">
        <v>177.8</v>
      </c>
      <c r="O191">
        <v>177.8</v>
      </c>
      <c r="P191">
        <v>135.85</v>
      </c>
      <c r="Q191">
        <v>135.85</v>
      </c>
      <c r="R191">
        <v>135.85</v>
      </c>
      <c r="S191">
        <v>1</v>
      </c>
      <c r="T191">
        <v>1</v>
      </c>
      <c r="U191">
        <v>74</v>
      </c>
    </row>
    <row r="192" spans="1:21" x14ac:dyDescent="0.2">
      <c r="A192" s="50"/>
      <c r="B192" s="50" t="s">
        <v>345</v>
      </c>
      <c r="C192" s="50" t="s">
        <v>343</v>
      </c>
      <c r="D192">
        <v>0</v>
      </c>
      <c r="E192">
        <v>189.51</v>
      </c>
      <c r="F192">
        <v>189.51</v>
      </c>
      <c r="G192">
        <v>189.51</v>
      </c>
      <c r="H192">
        <v>189.51</v>
      </c>
      <c r="I192">
        <v>189.51</v>
      </c>
      <c r="J192">
        <v>189.51</v>
      </c>
      <c r="K192">
        <v>189.51</v>
      </c>
      <c r="L192">
        <v>189.51</v>
      </c>
      <c r="M192">
        <v>189.51</v>
      </c>
      <c r="N192">
        <v>189.51</v>
      </c>
      <c r="O192">
        <v>189.51</v>
      </c>
      <c r="P192">
        <v>144.63</v>
      </c>
      <c r="Q192">
        <v>144.63</v>
      </c>
      <c r="R192">
        <v>144.63</v>
      </c>
      <c r="S192">
        <v>1</v>
      </c>
      <c r="T192">
        <v>1</v>
      </c>
      <c r="U192">
        <v>80</v>
      </c>
    </row>
    <row r="193" spans="1:21" x14ac:dyDescent="0.2">
      <c r="A193" s="50"/>
      <c r="B193" s="50"/>
      <c r="C193" s="50" t="s">
        <v>346</v>
      </c>
    </row>
    <row r="194" spans="1:21" x14ac:dyDescent="0.2">
      <c r="A194" s="50"/>
      <c r="B194" s="50" t="s">
        <v>347</v>
      </c>
      <c r="C194" s="50" t="s">
        <v>348</v>
      </c>
      <c r="D194">
        <v>0</v>
      </c>
      <c r="E194">
        <v>221.95</v>
      </c>
      <c r="F194">
        <v>221.95</v>
      </c>
      <c r="G194">
        <v>221.95</v>
      </c>
      <c r="H194">
        <v>221.95</v>
      </c>
      <c r="I194">
        <v>221.95</v>
      </c>
      <c r="J194">
        <v>221.95</v>
      </c>
      <c r="K194">
        <v>221.95</v>
      </c>
      <c r="L194">
        <v>221.95</v>
      </c>
      <c r="M194">
        <v>221.95</v>
      </c>
      <c r="N194">
        <v>221.95</v>
      </c>
      <c r="O194">
        <v>221.95</v>
      </c>
      <c r="P194">
        <v>0</v>
      </c>
      <c r="Q194">
        <v>0</v>
      </c>
      <c r="R194">
        <v>0</v>
      </c>
      <c r="S194">
        <v>1</v>
      </c>
      <c r="T194">
        <v>1</v>
      </c>
      <c r="U194">
        <v>96</v>
      </c>
    </row>
    <row r="195" spans="1:21" x14ac:dyDescent="0.2">
      <c r="A195" s="50"/>
      <c r="B195" s="50" t="s">
        <v>349</v>
      </c>
      <c r="C195" s="50" t="s">
        <v>350</v>
      </c>
      <c r="D195">
        <v>0</v>
      </c>
      <c r="E195">
        <v>221.95</v>
      </c>
      <c r="F195">
        <v>221.95</v>
      </c>
      <c r="G195">
        <v>221.95</v>
      </c>
      <c r="H195">
        <v>221.95</v>
      </c>
      <c r="I195">
        <v>221.95</v>
      </c>
      <c r="J195">
        <v>221.95</v>
      </c>
      <c r="K195">
        <v>221.95</v>
      </c>
      <c r="L195">
        <v>221.95</v>
      </c>
      <c r="M195">
        <v>221.95</v>
      </c>
      <c r="N195">
        <v>221.95</v>
      </c>
      <c r="O195">
        <v>221.95</v>
      </c>
      <c r="P195">
        <v>0</v>
      </c>
      <c r="Q195">
        <v>0</v>
      </c>
      <c r="R195">
        <v>0</v>
      </c>
      <c r="S195">
        <v>1</v>
      </c>
      <c r="T195">
        <v>1</v>
      </c>
      <c r="U195">
        <v>96</v>
      </c>
    </row>
    <row r="196" spans="1:21" x14ac:dyDescent="0.2">
      <c r="A196" s="50"/>
      <c r="B196" s="50" t="s">
        <v>351</v>
      </c>
      <c r="C196" s="50" t="s">
        <v>352</v>
      </c>
      <c r="D196">
        <v>0</v>
      </c>
      <c r="E196">
        <v>245.85</v>
      </c>
      <c r="F196">
        <v>245.85</v>
      </c>
      <c r="G196">
        <v>245.85</v>
      </c>
      <c r="H196">
        <v>245.85</v>
      </c>
      <c r="I196">
        <v>245.85</v>
      </c>
      <c r="J196">
        <v>245.85</v>
      </c>
      <c r="K196">
        <v>245.85</v>
      </c>
      <c r="L196">
        <v>245.85</v>
      </c>
      <c r="M196">
        <v>245.85</v>
      </c>
      <c r="N196">
        <v>245.85</v>
      </c>
      <c r="O196">
        <v>245.85</v>
      </c>
      <c r="P196">
        <v>0</v>
      </c>
      <c r="Q196">
        <v>0</v>
      </c>
      <c r="R196">
        <v>0</v>
      </c>
      <c r="S196">
        <v>1</v>
      </c>
      <c r="T196">
        <v>1</v>
      </c>
      <c r="U196">
        <v>106</v>
      </c>
    </row>
    <row r="197" spans="1:21" x14ac:dyDescent="0.2">
      <c r="A197" s="50"/>
      <c r="B197" s="50" t="s">
        <v>353</v>
      </c>
      <c r="C197" s="50" t="s">
        <v>354</v>
      </c>
      <c r="D197">
        <v>0</v>
      </c>
      <c r="E197">
        <v>245.85</v>
      </c>
      <c r="F197">
        <v>245.85</v>
      </c>
      <c r="G197">
        <v>245.85</v>
      </c>
      <c r="H197">
        <v>245.85</v>
      </c>
      <c r="I197">
        <v>245.85</v>
      </c>
      <c r="J197">
        <v>245.85</v>
      </c>
      <c r="K197">
        <v>245.85</v>
      </c>
      <c r="L197">
        <v>245.85</v>
      </c>
      <c r="M197">
        <v>245.85</v>
      </c>
      <c r="N197">
        <v>245.85</v>
      </c>
      <c r="O197">
        <v>245.85</v>
      </c>
      <c r="P197">
        <v>0</v>
      </c>
      <c r="Q197">
        <v>0</v>
      </c>
      <c r="R197">
        <v>0</v>
      </c>
      <c r="S197">
        <v>1</v>
      </c>
      <c r="T197">
        <v>1</v>
      </c>
      <c r="U197">
        <v>106</v>
      </c>
    </row>
    <row r="198" spans="1:21" x14ac:dyDescent="0.2">
      <c r="A198" s="50"/>
      <c r="B198" s="50" t="s">
        <v>355</v>
      </c>
      <c r="C198" s="50" t="s">
        <v>356</v>
      </c>
      <c r="D198">
        <v>0</v>
      </c>
      <c r="E198">
        <v>219.27</v>
      </c>
      <c r="F198">
        <v>219.27</v>
      </c>
      <c r="G198">
        <v>219.27</v>
      </c>
      <c r="H198">
        <v>219.27</v>
      </c>
      <c r="I198">
        <v>219.27</v>
      </c>
      <c r="J198">
        <v>219.27</v>
      </c>
      <c r="K198">
        <v>219.27</v>
      </c>
      <c r="L198">
        <v>219.27</v>
      </c>
      <c r="M198">
        <v>219.27</v>
      </c>
      <c r="N198">
        <v>219.27</v>
      </c>
      <c r="O198">
        <v>219.27</v>
      </c>
      <c r="P198">
        <v>167.8</v>
      </c>
      <c r="Q198">
        <v>167.8</v>
      </c>
      <c r="R198">
        <v>167.8</v>
      </c>
      <c r="S198">
        <v>1</v>
      </c>
      <c r="T198">
        <v>1</v>
      </c>
      <c r="U198">
        <v>85</v>
      </c>
    </row>
    <row r="199" spans="1:21" x14ac:dyDescent="0.2">
      <c r="A199" s="50"/>
      <c r="B199" s="50" t="s">
        <v>357</v>
      </c>
      <c r="C199" s="50" t="s">
        <v>356</v>
      </c>
      <c r="D199">
        <v>0</v>
      </c>
      <c r="E199">
        <v>242.93</v>
      </c>
      <c r="F199">
        <v>242.93</v>
      </c>
      <c r="G199">
        <v>242.93</v>
      </c>
      <c r="H199">
        <v>242.93</v>
      </c>
      <c r="I199">
        <v>242.93</v>
      </c>
      <c r="J199">
        <v>242.93</v>
      </c>
      <c r="K199">
        <v>242.93</v>
      </c>
      <c r="L199">
        <v>242.93</v>
      </c>
      <c r="M199">
        <v>242.93</v>
      </c>
      <c r="N199">
        <v>242.93</v>
      </c>
      <c r="O199">
        <v>242.93</v>
      </c>
      <c r="P199">
        <v>185.61</v>
      </c>
      <c r="Q199">
        <v>185.61</v>
      </c>
      <c r="R199">
        <v>185.61</v>
      </c>
      <c r="S199">
        <v>1</v>
      </c>
      <c r="T199">
        <v>1</v>
      </c>
      <c r="U199">
        <v>95</v>
      </c>
    </row>
    <row r="200" spans="1:21" x14ac:dyDescent="0.2">
      <c r="A200" s="50"/>
      <c r="B200" s="50" t="s">
        <v>358</v>
      </c>
      <c r="C200" s="50" t="s">
        <v>356</v>
      </c>
      <c r="D200">
        <v>0</v>
      </c>
      <c r="E200">
        <v>266.83</v>
      </c>
      <c r="F200">
        <v>266.83</v>
      </c>
      <c r="G200">
        <v>266.83</v>
      </c>
      <c r="H200">
        <v>266.83</v>
      </c>
      <c r="I200">
        <v>266.83</v>
      </c>
      <c r="J200">
        <v>266.83</v>
      </c>
      <c r="K200">
        <v>266.83</v>
      </c>
      <c r="L200">
        <v>266.83</v>
      </c>
      <c r="M200">
        <v>266.83</v>
      </c>
      <c r="N200">
        <v>266.83</v>
      </c>
      <c r="O200">
        <v>266.83</v>
      </c>
      <c r="P200">
        <v>203.66</v>
      </c>
      <c r="Q200">
        <v>203.66</v>
      </c>
      <c r="R200">
        <v>203.66</v>
      </c>
      <c r="S200">
        <v>1</v>
      </c>
      <c r="T200">
        <v>1</v>
      </c>
      <c r="U200">
        <v>104</v>
      </c>
    </row>
    <row r="201" spans="1:21" x14ac:dyDescent="0.2">
      <c r="A201" s="50"/>
      <c r="B201" s="50"/>
      <c r="C201" s="50" t="s">
        <v>1373</v>
      </c>
    </row>
    <row r="202" spans="1:21" x14ac:dyDescent="0.2">
      <c r="A202" s="50"/>
      <c r="B202" s="50" t="s">
        <v>1367</v>
      </c>
      <c r="C202" s="50" t="s">
        <v>1371</v>
      </c>
      <c r="D202">
        <v>0</v>
      </c>
      <c r="E202">
        <v>380.49</v>
      </c>
      <c r="F202">
        <v>380.49</v>
      </c>
      <c r="G202">
        <v>380.49</v>
      </c>
      <c r="H202">
        <v>380.49</v>
      </c>
      <c r="I202">
        <v>380.49</v>
      </c>
      <c r="J202">
        <v>380.49</v>
      </c>
      <c r="K202">
        <v>380.49</v>
      </c>
      <c r="L202">
        <v>380.49</v>
      </c>
      <c r="M202">
        <v>380.49</v>
      </c>
      <c r="N202">
        <v>380.49</v>
      </c>
      <c r="O202">
        <v>380.49</v>
      </c>
      <c r="P202">
        <v>0</v>
      </c>
      <c r="Q202">
        <v>0</v>
      </c>
      <c r="R202">
        <v>0</v>
      </c>
      <c r="S202">
        <v>1</v>
      </c>
      <c r="T202">
        <v>1</v>
      </c>
      <c r="U202">
        <v>128</v>
      </c>
    </row>
    <row r="203" spans="1:21" x14ac:dyDescent="0.2">
      <c r="A203" s="50"/>
      <c r="B203" s="50" t="s">
        <v>1368</v>
      </c>
      <c r="C203" s="50" t="s">
        <v>1371</v>
      </c>
      <c r="D203">
        <v>0</v>
      </c>
      <c r="E203">
        <v>392.2</v>
      </c>
      <c r="F203">
        <v>392.2</v>
      </c>
      <c r="G203">
        <v>392.2</v>
      </c>
      <c r="H203">
        <v>392.2</v>
      </c>
      <c r="I203">
        <v>392.2</v>
      </c>
      <c r="J203">
        <v>392.2</v>
      </c>
      <c r="K203">
        <v>392.2</v>
      </c>
      <c r="L203">
        <v>392.2</v>
      </c>
      <c r="M203">
        <v>392.2</v>
      </c>
      <c r="N203">
        <v>392.2</v>
      </c>
      <c r="O203">
        <v>392.2</v>
      </c>
      <c r="P203">
        <v>0</v>
      </c>
      <c r="Q203">
        <v>0</v>
      </c>
      <c r="R203">
        <v>0</v>
      </c>
      <c r="S203">
        <v>1</v>
      </c>
      <c r="T203">
        <v>1</v>
      </c>
      <c r="U203">
        <v>140</v>
      </c>
    </row>
    <row r="204" spans="1:21" x14ac:dyDescent="0.2">
      <c r="A204" s="50"/>
      <c r="B204" s="50" t="s">
        <v>1369</v>
      </c>
      <c r="C204" s="50" t="s">
        <v>1371</v>
      </c>
      <c r="D204">
        <v>0</v>
      </c>
      <c r="E204">
        <v>444.15</v>
      </c>
      <c r="F204">
        <v>444.15</v>
      </c>
      <c r="G204">
        <v>444.15</v>
      </c>
      <c r="H204">
        <v>444.15</v>
      </c>
      <c r="I204">
        <v>444.15</v>
      </c>
      <c r="J204">
        <v>444.15</v>
      </c>
      <c r="K204">
        <v>444.15</v>
      </c>
      <c r="L204">
        <v>444.15</v>
      </c>
      <c r="M204">
        <v>444.15</v>
      </c>
      <c r="N204">
        <v>444.15</v>
      </c>
      <c r="O204">
        <v>444.15</v>
      </c>
      <c r="P204">
        <v>0</v>
      </c>
      <c r="Q204">
        <v>0</v>
      </c>
      <c r="R204">
        <v>0</v>
      </c>
      <c r="S204">
        <v>1</v>
      </c>
      <c r="T204">
        <v>2</v>
      </c>
      <c r="U204">
        <v>164</v>
      </c>
    </row>
    <row r="205" spans="1:21" x14ac:dyDescent="0.2">
      <c r="A205" s="50"/>
      <c r="B205" s="50"/>
      <c r="C205" s="50" t="s">
        <v>1374</v>
      </c>
    </row>
    <row r="206" spans="1:21" x14ac:dyDescent="0.2">
      <c r="A206" s="50"/>
      <c r="B206" s="50" t="s">
        <v>1370</v>
      </c>
      <c r="C206" s="50" t="s">
        <v>1372</v>
      </c>
      <c r="D206">
        <v>0</v>
      </c>
      <c r="E206">
        <v>357.32</v>
      </c>
      <c r="F206">
        <v>357.32</v>
      </c>
      <c r="G206">
        <v>357.32</v>
      </c>
      <c r="H206">
        <v>357.32</v>
      </c>
      <c r="I206">
        <v>357.32</v>
      </c>
      <c r="J206">
        <v>357.32</v>
      </c>
      <c r="K206">
        <v>357.32</v>
      </c>
      <c r="L206">
        <v>357.32</v>
      </c>
      <c r="M206">
        <v>357.32</v>
      </c>
      <c r="N206">
        <v>357.32</v>
      </c>
      <c r="O206">
        <v>357.32</v>
      </c>
      <c r="P206">
        <v>0</v>
      </c>
      <c r="Q206">
        <v>0</v>
      </c>
      <c r="R206">
        <v>0</v>
      </c>
      <c r="S206">
        <v>1</v>
      </c>
      <c r="T206">
        <v>2</v>
      </c>
      <c r="U206">
        <v>125</v>
      </c>
    </row>
    <row r="207" spans="1:21" x14ac:dyDescent="0.2">
      <c r="A207" s="50"/>
      <c r="B207" s="50"/>
      <c r="C207" s="50" t="s">
        <v>181</v>
      </c>
    </row>
    <row r="208" spans="1:21" x14ac:dyDescent="0.2">
      <c r="A208" s="50"/>
      <c r="B208" s="50" t="s">
        <v>359</v>
      </c>
      <c r="C208" s="50" t="s">
        <v>360</v>
      </c>
      <c r="D208">
        <v>0</v>
      </c>
      <c r="E208">
        <v>8.7799999999999994</v>
      </c>
      <c r="F208">
        <v>8.7799999999999994</v>
      </c>
      <c r="G208">
        <v>8.7799999999999994</v>
      </c>
      <c r="H208">
        <v>8.7799999999999994</v>
      </c>
      <c r="I208">
        <v>8.7799999999999994</v>
      </c>
      <c r="J208">
        <v>8.7799999999999994</v>
      </c>
      <c r="K208">
        <v>8.7799999999999994</v>
      </c>
      <c r="L208">
        <v>8.7799999999999994</v>
      </c>
      <c r="M208">
        <v>8.7799999999999994</v>
      </c>
      <c r="N208">
        <v>8.7799999999999994</v>
      </c>
      <c r="O208">
        <v>8.7799999999999994</v>
      </c>
      <c r="P208">
        <v>8.7799999999999994</v>
      </c>
      <c r="Q208">
        <v>8.7799999999999994</v>
      </c>
      <c r="R208">
        <v>8.7799999999999994</v>
      </c>
      <c r="S208">
        <v>0</v>
      </c>
      <c r="T208">
        <v>0</v>
      </c>
      <c r="U208">
        <v>1</v>
      </c>
    </row>
    <row r="209" spans="1:21" x14ac:dyDescent="0.2">
      <c r="A209" s="50"/>
      <c r="B209" s="50" t="s">
        <v>361</v>
      </c>
      <c r="C209" s="50" t="s">
        <v>362</v>
      </c>
      <c r="D209">
        <v>0</v>
      </c>
      <c r="E209">
        <v>29.27</v>
      </c>
      <c r="F209">
        <v>29.27</v>
      </c>
      <c r="G209">
        <v>29.27</v>
      </c>
      <c r="H209">
        <v>29.27</v>
      </c>
      <c r="I209">
        <v>0</v>
      </c>
      <c r="J209">
        <v>0</v>
      </c>
      <c r="K209">
        <v>0</v>
      </c>
      <c r="L209">
        <v>0</v>
      </c>
      <c r="M209">
        <v>0</v>
      </c>
      <c r="N209">
        <v>0</v>
      </c>
      <c r="O209">
        <v>0</v>
      </c>
      <c r="P209">
        <v>29.27</v>
      </c>
      <c r="Q209">
        <v>29.27</v>
      </c>
      <c r="R209">
        <v>29.27</v>
      </c>
      <c r="S209">
        <v>0</v>
      </c>
      <c r="T209">
        <v>0</v>
      </c>
      <c r="U209">
        <v>4</v>
      </c>
    </row>
    <row r="210" spans="1:21" x14ac:dyDescent="0.2">
      <c r="A210" s="50"/>
      <c r="B210" s="50" t="s">
        <v>363</v>
      </c>
      <c r="C210" s="50" t="s">
        <v>364</v>
      </c>
      <c r="D210">
        <v>0</v>
      </c>
      <c r="E210">
        <v>0</v>
      </c>
      <c r="F210">
        <v>0</v>
      </c>
      <c r="G210">
        <v>0</v>
      </c>
      <c r="H210">
        <v>0</v>
      </c>
      <c r="I210">
        <v>32.200000000000003</v>
      </c>
      <c r="J210">
        <v>32.200000000000003</v>
      </c>
      <c r="K210">
        <v>32.200000000000003</v>
      </c>
      <c r="L210">
        <v>32.200000000000003</v>
      </c>
      <c r="M210">
        <v>32.200000000000003</v>
      </c>
      <c r="N210">
        <v>32.200000000000003</v>
      </c>
      <c r="O210">
        <v>32.200000000000003</v>
      </c>
      <c r="P210">
        <v>32.200000000000003</v>
      </c>
      <c r="Q210">
        <v>32.200000000000003</v>
      </c>
      <c r="R210">
        <v>32.200000000000003</v>
      </c>
      <c r="S210">
        <v>0</v>
      </c>
      <c r="T210">
        <v>0</v>
      </c>
      <c r="U210">
        <v>0</v>
      </c>
    </row>
    <row r="211" spans="1:21" x14ac:dyDescent="0.2">
      <c r="A211" s="50"/>
      <c r="B211" s="50" t="s">
        <v>365</v>
      </c>
      <c r="C211" s="50" t="s">
        <v>366</v>
      </c>
      <c r="D211">
        <v>0</v>
      </c>
      <c r="E211">
        <v>0</v>
      </c>
      <c r="F211">
        <v>58.54</v>
      </c>
      <c r="G211">
        <v>0</v>
      </c>
      <c r="H211">
        <v>58.54</v>
      </c>
      <c r="I211">
        <v>58.54</v>
      </c>
      <c r="J211">
        <v>58.54</v>
      </c>
      <c r="K211">
        <v>58.54</v>
      </c>
      <c r="L211">
        <v>58.54</v>
      </c>
      <c r="M211">
        <v>58.54</v>
      </c>
      <c r="N211">
        <v>58.54</v>
      </c>
      <c r="O211">
        <v>58.54</v>
      </c>
      <c r="P211">
        <v>58.54</v>
      </c>
      <c r="Q211">
        <v>58.54</v>
      </c>
      <c r="R211">
        <v>58.54</v>
      </c>
      <c r="S211">
        <v>0</v>
      </c>
      <c r="T211">
        <v>0</v>
      </c>
      <c r="U211">
        <v>10</v>
      </c>
    </row>
    <row r="212" spans="1:21" x14ac:dyDescent="0.2">
      <c r="A212" s="50"/>
      <c r="B212" s="50" t="s">
        <v>367</v>
      </c>
      <c r="C212" s="50" t="s">
        <v>368</v>
      </c>
      <c r="D212">
        <v>0</v>
      </c>
      <c r="E212">
        <v>43.9</v>
      </c>
      <c r="F212">
        <v>43.9</v>
      </c>
      <c r="G212">
        <v>43.9</v>
      </c>
      <c r="H212">
        <v>43.9</v>
      </c>
      <c r="I212">
        <v>43.9</v>
      </c>
      <c r="J212">
        <v>43.9</v>
      </c>
      <c r="K212">
        <v>43.9</v>
      </c>
      <c r="L212">
        <v>43.9</v>
      </c>
      <c r="M212">
        <v>43.9</v>
      </c>
      <c r="N212">
        <v>43.9</v>
      </c>
      <c r="O212">
        <v>43.9</v>
      </c>
      <c r="P212">
        <v>0</v>
      </c>
      <c r="Q212">
        <v>0</v>
      </c>
      <c r="R212">
        <v>0</v>
      </c>
      <c r="S212">
        <v>0</v>
      </c>
      <c r="T212">
        <v>0</v>
      </c>
      <c r="U212">
        <v>7</v>
      </c>
    </row>
    <row r="213" spans="1:21" x14ac:dyDescent="0.2">
      <c r="A213" s="50"/>
      <c r="B213" s="50" t="s">
        <v>369</v>
      </c>
      <c r="C213" s="50" t="s">
        <v>370</v>
      </c>
      <c r="D213">
        <v>0</v>
      </c>
      <c r="E213">
        <v>42.2</v>
      </c>
      <c r="F213">
        <v>42.2</v>
      </c>
      <c r="G213">
        <v>42.2</v>
      </c>
      <c r="H213">
        <v>42.2</v>
      </c>
      <c r="I213">
        <v>42.2</v>
      </c>
      <c r="J213">
        <v>42.2</v>
      </c>
      <c r="K213">
        <v>42.2</v>
      </c>
      <c r="L213">
        <v>42.2</v>
      </c>
      <c r="M213">
        <v>42.2</v>
      </c>
      <c r="N213">
        <v>42.2</v>
      </c>
      <c r="O213">
        <v>42.2</v>
      </c>
      <c r="P213">
        <v>0</v>
      </c>
      <c r="Q213">
        <v>0</v>
      </c>
      <c r="R213">
        <v>0</v>
      </c>
      <c r="S213">
        <v>0</v>
      </c>
      <c r="T213">
        <v>0</v>
      </c>
      <c r="U213">
        <v>11</v>
      </c>
    </row>
    <row r="214" spans="1:21" x14ac:dyDescent="0.2">
      <c r="A214" s="50"/>
      <c r="B214" s="50" t="s">
        <v>371</v>
      </c>
      <c r="C214" s="50" t="s">
        <v>372</v>
      </c>
      <c r="D214">
        <v>0</v>
      </c>
      <c r="E214">
        <v>58.78</v>
      </c>
      <c r="F214">
        <v>58.78</v>
      </c>
      <c r="G214">
        <v>58.78</v>
      </c>
      <c r="H214">
        <v>58.78</v>
      </c>
      <c r="I214">
        <v>0</v>
      </c>
      <c r="J214">
        <v>0</v>
      </c>
      <c r="K214">
        <v>0</v>
      </c>
      <c r="L214">
        <v>0</v>
      </c>
      <c r="M214">
        <v>0</v>
      </c>
      <c r="N214">
        <v>0</v>
      </c>
      <c r="O214">
        <v>0</v>
      </c>
      <c r="P214">
        <v>0</v>
      </c>
      <c r="Q214">
        <v>0</v>
      </c>
      <c r="R214">
        <v>0</v>
      </c>
      <c r="S214">
        <v>0</v>
      </c>
      <c r="T214">
        <v>0</v>
      </c>
      <c r="U214">
        <v>0</v>
      </c>
    </row>
    <row r="215" spans="1:21" x14ac:dyDescent="0.2">
      <c r="A215" s="50"/>
      <c r="B215" s="50" t="s">
        <v>373</v>
      </c>
      <c r="C215" s="50" t="s">
        <v>374</v>
      </c>
      <c r="D215">
        <v>0</v>
      </c>
      <c r="E215">
        <v>45.12</v>
      </c>
      <c r="F215">
        <v>45.12</v>
      </c>
      <c r="G215">
        <v>45.12</v>
      </c>
      <c r="H215">
        <v>45.12</v>
      </c>
      <c r="I215">
        <v>45.12</v>
      </c>
      <c r="J215">
        <v>45.12</v>
      </c>
      <c r="K215">
        <v>45.12</v>
      </c>
      <c r="L215">
        <v>45.12</v>
      </c>
      <c r="M215">
        <v>45.12</v>
      </c>
      <c r="N215">
        <v>45.12</v>
      </c>
      <c r="O215">
        <v>45.12</v>
      </c>
      <c r="P215">
        <v>45.12</v>
      </c>
      <c r="Q215">
        <v>0</v>
      </c>
      <c r="R215">
        <v>0</v>
      </c>
      <c r="S215">
        <v>0</v>
      </c>
      <c r="T215">
        <v>0</v>
      </c>
      <c r="U215">
        <v>5</v>
      </c>
    </row>
    <row r="216" spans="1:21" x14ac:dyDescent="0.2">
      <c r="A216" s="50"/>
      <c r="B216" s="50" t="s">
        <v>375</v>
      </c>
      <c r="C216" s="50" t="s">
        <v>376</v>
      </c>
      <c r="D216">
        <v>0</v>
      </c>
      <c r="E216">
        <v>19.510000000000002</v>
      </c>
      <c r="F216">
        <v>19.510000000000002</v>
      </c>
      <c r="G216">
        <v>19.510000000000002</v>
      </c>
      <c r="H216">
        <v>19.510000000000002</v>
      </c>
      <c r="I216">
        <v>19.510000000000002</v>
      </c>
      <c r="J216">
        <v>19.510000000000002</v>
      </c>
      <c r="K216">
        <v>19.510000000000002</v>
      </c>
      <c r="L216">
        <v>19.510000000000002</v>
      </c>
      <c r="M216">
        <v>19.510000000000002</v>
      </c>
      <c r="N216">
        <v>19.510000000000002</v>
      </c>
      <c r="O216">
        <v>19.510000000000002</v>
      </c>
      <c r="P216">
        <v>19.510000000000002</v>
      </c>
      <c r="Q216">
        <v>19.510000000000002</v>
      </c>
      <c r="R216">
        <v>19.510000000000002</v>
      </c>
      <c r="S216">
        <v>0</v>
      </c>
      <c r="T216">
        <v>0</v>
      </c>
      <c r="U216">
        <v>2</v>
      </c>
    </row>
    <row r="217" spans="1:21" x14ac:dyDescent="0.2">
      <c r="A217" s="50"/>
      <c r="B217" s="50" t="s">
        <v>377</v>
      </c>
      <c r="C217" s="50" t="s">
        <v>378</v>
      </c>
      <c r="D217">
        <v>0</v>
      </c>
      <c r="E217">
        <v>10.73</v>
      </c>
      <c r="F217">
        <v>10.73</v>
      </c>
      <c r="G217">
        <v>10.73</v>
      </c>
      <c r="H217">
        <v>10.73</v>
      </c>
      <c r="I217">
        <v>0</v>
      </c>
      <c r="J217">
        <v>0</v>
      </c>
      <c r="K217">
        <v>0</v>
      </c>
      <c r="L217">
        <v>0</v>
      </c>
      <c r="M217">
        <v>0</v>
      </c>
      <c r="N217">
        <v>0</v>
      </c>
      <c r="O217">
        <v>0</v>
      </c>
      <c r="P217">
        <v>0</v>
      </c>
      <c r="Q217">
        <v>0</v>
      </c>
      <c r="R217">
        <v>0</v>
      </c>
      <c r="S217">
        <v>0</v>
      </c>
      <c r="T217">
        <v>0</v>
      </c>
      <c r="U217">
        <v>1</v>
      </c>
    </row>
    <row r="218" spans="1:21" x14ac:dyDescent="0.2">
      <c r="A218" s="50"/>
      <c r="B218" s="50" t="s">
        <v>379</v>
      </c>
      <c r="C218" s="50" t="s">
        <v>380</v>
      </c>
      <c r="D218">
        <v>0</v>
      </c>
      <c r="E218">
        <v>8.7799999999999994</v>
      </c>
      <c r="F218">
        <v>8.7799999999999994</v>
      </c>
      <c r="G218">
        <v>8.7799999999999994</v>
      </c>
      <c r="H218">
        <v>8.7799999999999994</v>
      </c>
      <c r="I218">
        <v>8.7799999999999994</v>
      </c>
      <c r="J218">
        <v>8.7799999999999994</v>
      </c>
      <c r="K218">
        <v>8.7799999999999994</v>
      </c>
      <c r="L218">
        <v>8.7799999999999994</v>
      </c>
      <c r="M218">
        <v>8.7799999999999994</v>
      </c>
      <c r="N218">
        <v>8.7799999999999994</v>
      </c>
      <c r="O218">
        <v>8.7799999999999994</v>
      </c>
      <c r="P218">
        <v>8.7799999999999994</v>
      </c>
      <c r="Q218">
        <v>8.7799999999999994</v>
      </c>
      <c r="R218">
        <v>8.7799999999999994</v>
      </c>
      <c r="S218">
        <v>0</v>
      </c>
      <c r="T218">
        <v>0</v>
      </c>
      <c r="U218">
        <v>1</v>
      </c>
    </row>
    <row r="219" spans="1:21" x14ac:dyDescent="0.2">
      <c r="A219" s="50"/>
      <c r="B219" s="50" t="s">
        <v>381</v>
      </c>
      <c r="C219" s="50" t="s">
        <v>382</v>
      </c>
      <c r="D219">
        <v>0</v>
      </c>
      <c r="E219">
        <v>0</v>
      </c>
      <c r="F219">
        <v>0</v>
      </c>
      <c r="G219">
        <v>0</v>
      </c>
      <c r="H219">
        <v>0</v>
      </c>
      <c r="I219">
        <v>51.46</v>
      </c>
      <c r="J219">
        <v>51.46</v>
      </c>
      <c r="K219">
        <v>51.46</v>
      </c>
      <c r="L219">
        <v>51.46</v>
      </c>
      <c r="M219">
        <v>51.46</v>
      </c>
      <c r="N219">
        <v>51.46</v>
      </c>
      <c r="O219">
        <v>51.46</v>
      </c>
      <c r="P219">
        <v>51.46</v>
      </c>
      <c r="Q219">
        <v>51.46</v>
      </c>
      <c r="R219">
        <v>51.46</v>
      </c>
      <c r="S219">
        <v>0</v>
      </c>
      <c r="T219">
        <v>0</v>
      </c>
      <c r="U219">
        <v>1</v>
      </c>
    </row>
    <row r="220" spans="1:21" x14ac:dyDescent="0.2">
      <c r="A220" s="50"/>
      <c r="B220" s="50" t="s">
        <v>383</v>
      </c>
      <c r="C220" s="50" t="s">
        <v>193</v>
      </c>
      <c r="D220">
        <v>0</v>
      </c>
      <c r="E220">
        <v>14.63</v>
      </c>
      <c r="F220">
        <v>14.63</v>
      </c>
      <c r="G220">
        <v>14.63</v>
      </c>
      <c r="H220">
        <v>14.63</v>
      </c>
      <c r="I220">
        <v>14.63</v>
      </c>
      <c r="J220">
        <v>14.63</v>
      </c>
      <c r="K220">
        <v>14.63</v>
      </c>
      <c r="L220">
        <v>14.63</v>
      </c>
      <c r="M220">
        <v>14.63</v>
      </c>
      <c r="N220">
        <v>14.63</v>
      </c>
      <c r="O220">
        <v>14.63</v>
      </c>
      <c r="P220">
        <v>14.63</v>
      </c>
      <c r="Q220">
        <v>14.63</v>
      </c>
      <c r="R220">
        <v>14.63</v>
      </c>
      <c r="S220">
        <v>0</v>
      </c>
      <c r="T220">
        <v>0</v>
      </c>
      <c r="U220">
        <v>1</v>
      </c>
    </row>
    <row r="221" spans="1:21" x14ac:dyDescent="0.2">
      <c r="A221" s="50"/>
      <c r="B221" s="50"/>
      <c r="C221" s="50" t="s">
        <v>384</v>
      </c>
    </row>
    <row r="222" spans="1:21" x14ac:dyDescent="0.2">
      <c r="A222" s="50"/>
      <c r="B222" s="50" t="s">
        <v>385</v>
      </c>
      <c r="C222" s="50" t="s">
        <v>386</v>
      </c>
      <c r="D222">
        <v>0</v>
      </c>
      <c r="E222">
        <v>104.15</v>
      </c>
      <c r="F222">
        <v>104.15</v>
      </c>
      <c r="G222">
        <v>104.15</v>
      </c>
      <c r="H222">
        <v>104.15</v>
      </c>
      <c r="I222">
        <v>104.15</v>
      </c>
      <c r="J222">
        <v>104.15</v>
      </c>
      <c r="K222">
        <v>104.15</v>
      </c>
      <c r="L222">
        <v>104.15</v>
      </c>
      <c r="M222">
        <v>104.15</v>
      </c>
      <c r="N222">
        <v>104.15</v>
      </c>
      <c r="O222">
        <v>104.15</v>
      </c>
      <c r="P222">
        <v>0</v>
      </c>
      <c r="Q222">
        <v>0</v>
      </c>
      <c r="R222">
        <v>0</v>
      </c>
      <c r="S222">
        <v>0</v>
      </c>
      <c r="T222">
        <v>0</v>
      </c>
      <c r="U222">
        <v>47</v>
      </c>
    </row>
    <row r="223" spans="1:21" x14ac:dyDescent="0.2">
      <c r="A223" s="50"/>
      <c r="B223" s="50" t="s">
        <v>387</v>
      </c>
      <c r="C223" s="50" t="s">
        <v>388</v>
      </c>
      <c r="D223">
        <v>0</v>
      </c>
      <c r="E223">
        <v>53.17</v>
      </c>
      <c r="F223">
        <v>53.17</v>
      </c>
      <c r="G223">
        <v>53.17</v>
      </c>
      <c r="H223">
        <v>53.17</v>
      </c>
      <c r="I223">
        <v>53.17</v>
      </c>
      <c r="J223">
        <v>53.17</v>
      </c>
      <c r="K223">
        <v>53.17</v>
      </c>
      <c r="L223">
        <v>53.17</v>
      </c>
      <c r="M223">
        <v>53.17</v>
      </c>
      <c r="N223">
        <v>53.17</v>
      </c>
      <c r="O223">
        <v>53.17</v>
      </c>
      <c r="P223">
        <v>0</v>
      </c>
      <c r="Q223">
        <v>0</v>
      </c>
      <c r="R223">
        <v>0</v>
      </c>
      <c r="S223">
        <v>0</v>
      </c>
      <c r="T223">
        <v>0</v>
      </c>
      <c r="U223">
        <v>18</v>
      </c>
    </row>
    <row r="224" spans="1:21" x14ac:dyDescent="0.2">
      <c r="A224" s="50"/>
      <c r="B224" s="50" t="s">
        <v>389</v>
      </c>
      <c r="C224" s="50" t="s">
        <v>390</v>
      </c>
      <c r="D224">
        <v>0</v>
      </c>
      <c r="E224">
        <v>14.63</v>
      </c>
      <c r="F224">
        <v>14.63</v>
      </c>
      <c r="G224">
        <v>14.63</v>
      </c>
      <c r="H224">
        <v>14.63</v>
      </c>
      <c r="I224">
        <v>14.63</v>
      </c>
      <c r="J224">
        <v>14.63</v>
      </c>
      <c r="K224">
        <v>14.63</v>
      </c>
      <c r="L224">
        <v>14.63</v>
      </c>
      <c r="M224">
        <v>14.63</v>
      </c>
      <c r="N224">
        <v>14.63</v>
      </c>
      <c r="O224">
        <v>14.63</v>
      </c>
      <c r="P224">
        <v>0</v>
      </c>
      <c r="Q224">
        <v>0</v>
      </c>
      <c r="R224">
        <v>0</v>
      </c>
      <c r="S224">
        <v>0</v>
      </c>
      <c r="T224">
        <v>0</v>
      </c>
      <c r="U224">
        <v>4</v>
      </c>
    </row>
    <row r="225" spans="1:21" x14ac:dyDescent="0.2">
      <c r="A225" s="50"/>
      <c r="B225" s="50" t="s">
        <v>147</v>
      </c>
      <c r="C225" s="50" t="s">
        <v>391</v>
      </c>
      <c r="D225">
        <v>0</v>
      </c>
      <c r="E225">
        <v>34.15</v>
      </c>
      <c r="F225">
        <v>34.15</v>
      </c>
      <c r="G225">
        <v>34.15</v>
      </c>
      <c r="H225">
        <v>34.15</v>
      </c>
      <c r="I225">
        <v>34.15</v>
      </c>
      <c r="J225">
        <v>34.15</v>
      </c>
      <c r="K225">
        <v>34.15</v>
      </c>
      <c r="L225">
        <v>34.15</v>
      </c>
      <c r="M225">
        <v>34.15</v>
      </c>
      <c r="N225">
        <v>34.15</v>
      </c>
      <c r="O225">
        <v>34.15</v>
      </c>
      <c r="P225">
        <v>34.15</v>
      </c>
      <c r="Q225">
        <v>34.15</v>
      </c>
      <c r="R225">
        <v>34.15</v>
      </c>
      <c r="S225">
        <v>0</v>
      </c>
      <c r="T225">
        <v>0</v>
      </c>
      <c r="U225">
        <v>16</v>
      </c>
    </row>
    <row r="226" spans="1:21" x14ac:dyDescent="0.2">
      <c r="A226" s="50"/>
      <c r="B226" s="50" t="s">
        <v>1323</v>
      </c>
      <c r="C226" s="50" t="s">
        <v>392</v>
      </c>
      <c r="D226">
        <v>0</v>
      </c>
      <c r="E226">
        <v>0</v>
      </c>
      <c r="F226">
        <v>0</v>
      </c>
      <c r="G226">
        <v>0</v>
      </c>
      <c r="H226">
        <v>0</v>
      </c>
      <c r="I226">
        <v>0</v>
      </c>
      <c r="J226">
        <v>0</v>
      </c>
      <c r="K226">
        <v>0</v>
      </c>
      <c r="L226">
        <v>0</v>
      </c>
      <c r="M226">
        <v>0</v>
      </c>
      <c r="N226">
        <v>0</v>
      </c>
      <c r="O226">
        <v>0</v>
      </c>
      <c r="P226">
        <v>6.1</v>
      </c>
      <c r="Q226">
        <v>6.1</v>
      </c>
      <c r="R226">
        <v>6.1</v>
      </c>
      <c r="S226">
        <v>0</v>
      </c>
      <c r="T226">
        <v>0</v>
      </c>
      <c r="U226">
        <v>2</v>
      </c>
    </row>
    <row r="227" spans="1:21" x14ac:dyDescent="0.2">
      <c r="A227" s="50"/>
      <c r="B227" s="50" t="s">
        <v>172</v>
      </c>
      <c r="C227" s="50" t="s">
        <v>392</v>
      </c>
      <c r="D227">
        <v>0</v>
      </c>
      <c r="E227">
        <v>9.76</v>
      </c>
      <c r="F227">
        <v>9.76</v>
      </c>
      <c r="G227">
        <v>9.76</v>
      </c>
      <c r="H227">
        <v>9.76</v>
      </c>
      <c r="I227">
        <v>9.76</v>
      </c>
      <c r="J227">
        <v>9.76</v>
      </c>
      <c r="K227">
        <v>9.76</v>
      </c>
      <c r="L227">
        <v>9.76</v>
      </c>
      <c r="M227">
        <v>9.76</v>
      </c>
      <c r="N227">
        <v>9.76</v>
      </c>
      <c r="O227">
        <v>9.76</v>
      </c>
      <c r="P227">
        <v>9.76</v>
      </c>
      <c r="Q227">
        <v>9.76</v>
      </c>
      <c r="R227">
        <v>9.76</v>
      </c>
      <c r="S227">
        <v>0</v>
      </c>
      <c r="T227">
        <v>0</v>
      </c>
      <c r="U227">
        <v>3</v>
      </c>
    </row>
    <row r="228" spans="1:21" x14ac:dyDescent="0.2">
      <c r="A228" s="50"/>
      <c r="B228" s="50" t="s">
        <v>174</v>
      </c>
      <c r="C228" s="50" t="s">
        <v>393</v>
      </c>
      <c r="D228">
        <v>0</v>
      </c>
      <c r="E228">
        <v>30</v>
      </c>
      <c r="F228">
        <v>30</v>
      </c>
      <c r="G228">
        <v>30</v>
      </c>
      <c r="H228">
        <v>30</v>
      </c>
      <c r="I228">
        <v>30</v>
      </c>
      <c r="J228">
        <v>30</v>
      </c>
      <c r="K228">
        <v>30</v>
      </c>
      <c r="L228">
        <v>30</v>
      </c>
      <c r="M228">
        <v>30</v>
      </c>
      <c r="N228">
        <v>30</v>
      </c>
      <c r="O228">
        <v>30</v>
      </c>
      <c r="P228">
        <v>30</v>
      </c>
      <c r="Q228">
        <v>30</v>
      </c>
      <c r="R228">
        <v>30</v>
      </c>
      <c r="S228">
        <v>0</v>
      </c>
      <c r="T228">
        <v>0</v>
      </c>
      <c r="U228">
        <v>6</v>
      </c>
    </row>
    <row r="229" spans="1:21" x14ac:dyDescent="0.2">
      <c r="A229" s="50"/>
      <c r="B229" s="50" t="s">
        <v>1327</v>
      </c>
      <c r="C229" s="50" t="s">
        <v>392</v>
      </c>
      <c r="D229">
        <v>0</v>
      </c>
      <c r="E229">
        <v>0</v>
      </c>
      <c r="F229">
        <v>0</v>
      </c>
      <c r="G229">
        <v>0</v>
      </c>
      <c r="H229">
        <v>0</v>
      </c>
      <c r="I229">
        <v>0</v>
      </c>
      <c r="J229">
        <v>0</v>
      </c>
      <c r="K229">
        <v>0</v>
      </c>
      <c r="L229">
        <v>0</v>
      </c>
      <c r="M229">
        <v>0</v>
      </c>
      <c r="N229">
        <v>0</v>
      </c>
      <c r="O229">
        <v>0</v>
      </c>
      <c r="P229">
        <v>17.07</v>
      </c>
      <c r="Q229">
        <v>17.07</v>
      </c>
      <c r="R229">
        <v>17.07</v>
      </c>
      <c r="S229">
        <v>0</v>
      </c>
      <c r="T229">
        <v>0</v>
      </c>
      <c r="U229">
        <v>4</v>
      </c>
    </row>
    <row r="230" spans="1:21" x14ac:dyDescent="0.2">
      <c r="A230" s="50"/>
      <c r="B230" s="50" t="s">
        <v>173</v>
      </c>
      <c r="C230" s="50" t="s">
        <v>392</v>
      </c>
      <c r="D230">
        <v>0</v>
      </c>
      <c r="E230">
        <v>19.02</v>
      </c>
      <c r="F230">
        <v>19.02</v>
      </c>
      <c r="G230">
        <v>19.02</v>
      </c>
      <c r="H230">
        <v>19.02</v>
      </c>
      <c r="I230">
        <v>19.02</v>
      </c>
      <c r="J230">
        <v>19.02</v>
      </c>
      <c r="K230">
        <v>19.02</v>
      </c>
      <c r="L230">
        <v>19.02</v>
      </c>
      <c r="M230">
        <v>19.02</v>
      </c>
      <c r="N230">
        <v>19.02</v>
      </c>
      <c r="O230">
        <v>19.02</v>
      </c>
      <c r="P230">
        <v>19.02</v>
      </c>
      <c r="Q230">
        <v>19.02</v>
      </c>
      <c r="R230">
        <v>19.02</v>
      </c>
      <c r="S230">
        <v>0</v>
      </c>
      <c r="T230">
        <v>0</v>
      </c>
      <c r="U230">
        <v>6</v>
      </c>
    </row>
    <row r="231" spans="1:21" x14ac:dyDescent="0.2">
      <c r="A231" s="50"/>
      <c r="B231" s="50" t="s">
        <v>175</v>
      </c>
      <c r="C231" s="50" t="s">
        <v>393</v>
      </c>
      <c r="D231">
        <v>0</v>
      </c>
      <c r="E231">
        <v>47.8</v>
      </c>
      <c r="F231">
        <v>47.8</v>
      </c>
      <c r="G231">
        <v>47.8</v>
      </c>
      <c r="H231">
        <v>47.8</v>
      </c>
      <c r="I231">
        <v>47.8</v>
      </c>
      <c r="J231">
        <v>47.8</v>
      </c>
      <c r="K231">
        <v>47.8</v>
      </c>
      <c r="L231">
        <v>47.8</v>
      </c>
      <c r="M231">
        <v>47.8</v>
      </c>
      <c r="N231">
        <v>47.8</v>
      </c>
      <c r="O231">
        <v>47.8</v>
      </c>
      <c r="P231">
        <v>47.8</v>
      </c>
      <c r="Q231">
        <v>47.8</v>
      </c>
      <c r="R231">
        <v>47.8</v>
      </c>
      <c r="S231">
        <v>0</v>
      </c>
      <c r="T231">
        <v>0</v>
      </c>
      <c r="U231">
        <v>12</v>
      </c>
    </row>
    <row r="232" spans="1:21" x14ac:dyDescent="0.2">
      <c r="A232" s="50"/>
      <c r="B232" s="50" t="s">
        <v>394</v>
      </c>
      <c r="C232" s="50" t="s">
        <v>395</v>
      </c>
      <c r="D232">
        <v>0</v>
      </c>
      <c r="E232">
        <v>32.93</v>
      </c>
      <c r="F232">
        <v>32.93</v>
      </c>
      <c r="G232">
        <v>32.93</v>
      </c>
      <c r="H232">
        <v>32.93</v>
      </c>
      <c r="I232">
        <v>32.93</v>
      </c>
      <c r="J232">
        <v>32.93</v>
      </c>
      <c r="K232">
        <v>32.93</v>
      </c>
      <c r="L232">
        <v>32.93</v>
      </c>
      <c r="M232">
        <v>32.93</v>
      </c>
      <c r="N232">
        <v>32.93</v>
      </c>
      <c r="O232">
        <v>32.93</v>
      </c>
      <c r="P232">
        <v>0</v>
      </c>
      <c r="Q232">
        <v>0</v>
      </c>
      <c r="R232">
        <v>0</v>
      </c>
      <c r="S232">
        <v>0</v>
      </c>
      <c r="T232">
        <v>0</v>
      </c>
      <c r="U232">
        <v>7</v>
      </c>
    </row>
    <row r="233" spans="1:21" x14ac:dyDescent="0.2">
      <c r="A233" s="50"/>
      <c r="B233" s="50" t="s">
        <v>3562</v>
      </c>
      <c r="C233" s="50" t="s">
        <v>3566</v>
      </c>
      <c r="D233">
        <v>0</v>
      </c>
      <c r="E233">
        <v>11.61</v>
      </c>
      <c r="F233">
        <v>11.61</v>
      </c>
      <c r="G233">
        <v>11.61</v>
      </c>
      <c r="H233">
        <v>11.61</v>
      </c>
      <c r="I233">
        <v>11.61</v>
      </c>
      <c r="J233">
        <v>11.61</v>
      </c>
      <c r="K233">
        <v>11.61</v>
      </c>
      <c r="L233">
        <v>11.61</v>
      </c>
      <c r="M233">
        <v>11.61</v>
      </c>
      <c r="N233">
        <v>11.61</v>
      </c>
      <c r="O233">
        <v>11.61</v>
      </c>
      <c r="P233">
        <v>0</v>
      </c>
      <c r="Q233">
        <v>0</v>
      </c>
      <c r="R233">
        <v>0</v>
      </c>
      <c r="S233">
        <v>0</v>
      </c>
      <c r="T233">
        <v>0</v>
      </c>
    </row>
    <row r="234" spans="1:21" x14ac:dyDescent="0.2">
      <c r="A234" s="50"/>
      <c r="B234" s="50" t="s">
        <v>3563</v>
      </c>
      <c r="C234" s="50" t="s">
        <v>3567</v>
      </c>
      <c r="D234">
        <v>0</v>
      </c>
      <c r="E234">
        <v>14.02</v>
      </c>
      <c r="F234">
        <v>14.02</v>
      </c>
      <c r="G234">
        <v>14.02</v>
      </c>
      <c r="H234">
        <v>14.02</v>
      </c>
      <c r="I234">
        <v>14.02</v>
      </c>
      <c r="J234">
        <v>14.02</v>
      </c>
      <c r="K234">
        <v>14.02</v>
      </c>
      <c r="L234">
        <v>14.02</v>
      </c>
      <c r="M234">
        <v>14.02</v>
      </c>
      <c r="N234">
        <v>14.02</v>
      </c>
      <c r="O234">
        <v>14.02</v>
      </c>
      <c r="P234">
        <v>0</v>
      </c>
      <c r="Q234">
        <v>0</v>
      </c>
      <c r="R234">
        <v>0</v>
      </c>
      <c r="S234">
        <v>0</v>
      </c>
      <c r="T234">
        <v>0</v>
      </c>
    </row>
    <row r="235" spans="1:21" x14ac:dyDescent="0.2">
      <c r="A235" s="50"/>
      <c r="B235" s="50" t="s">
        <v>3564</v>
      </c>
      <c r="C235" s="50" t="s">
        <v>3568</v>
      </c>
      <c r="D235">
        <v>0</v>
      </c>
      <c r="E235">
        <v>16.41</v>
      </c>
      <c r="F235">
        <v>16.41</v>
      </c>
      <c r="G235">
        <v>16.41</v>
      </c>
      <c r="H235">
        <v>16.41</v>
      </c>
      <c r="I235">
        <v>16.41</v>
      </c>
      <c r="J235">
        <v>16.41</v>
      </c>
      <c r="K235">
        <v>16.41</v>
      </c>
      <c r="L235">
        <v>16.41</v>
      </c>
      <c r="M235">
        <v>16.41</v>
      </c>
      <c r="N235">
        <v>16.41</v>
      </c>
      <c r="O235">
        <v>16.41</v>
      </c>
      <c r="P235">
        <v>0</v>
      </c>
      <c r="Q235">
        <v>0</v>
      </c>
      <c r="R235">
        <v>0</v>
      </c>
      <c r="S235">
        <v>0</v>
      </c>
      <c r="T235">
        <v>0</v>
      </c>
    </row>
    <row r="236" spans="1:21" x14ac:dyDescent="0.2">
      <c r="A236" s="50"/>
      <c r="B236" s="50" t="s">
        <v>3565</v>
      </c>
      <c r="C236" s="50" t="s">
        <v>3569</v>
      </c>
      <c r="D236">
        <v>0</v>
      </c>
      <c r="E236">
        <v>14.02</v>
      </c>
      <c r="F236">
        <v>14.02</v>
      </c>
      <c r="G236">
        <v>14.02</v>
      </c>
      <c r="H236">
        <v>14.02</v>
      </c>
      <c r="I236">
        <v>14.02</v>
      </c>
      <c r="J236">
        <v>14.02</v>
      </c>
      <c r="K236">
        <v>14.02</v>
      </c>
      <c r="L236">
        <v>14.02</v>
      </c>
      <c r="M236">
        <v>14.02</v>
      </c>
      <c r="N236">
        <v>14.02</v>
      </c>
      <c r="O236">
        <v>14.02</v>
      </c>
      <c r="P236">
        <v>0</v>
      </c>
      <c r="Q236">
        <v>0</v>
      </c>
      <c r="R236">
        <v>0</v>
      </c>
      <c r="S236">
        <v>0</v>
      </c>
      <c r="T236">
        <v>0</v>
      </c>
    </row>
    <row r="237" spans="1:21" x14ac:dyDescent="0.2">
      <c r="A237" s="50"/>
      <c r="B237" s="50" t="s">
        <v>396</v>
      </c>
      <c r="C237" s="50" t="s">
        <v>397</v>
      </c>
      <c r="D237">
        <v>0</v>
      </c>
      <c r="E237">
        <v>54.39</v>
      </c>
      <c r="F237">
        <v>54.39</v>
      </c>
      <c r="G237">
        <v>54.39</v>
      </c>
      <c r="H237">
        <v>54.39</v>
      </c>
      <c r="I237">
        <v>54.39</v>
      </c>
      <c r="J237">
        <v>54.39</v>
      </c>
      <c r="K237">
        <v>54.39</v>
      </c>
      <c r="L237">
        <v>54.39</v>
      </c>
      <c r="M237">
        <v>54.39</v>
      </c>
      <c r="N237">
        <v>54.39</v>
      </c>
      <c r="O237">
        <v>54.39</v>
      </c>
      <c r="P237">
        <v>54.39</v>
      </c>
      <c r="Q237">
        <v>54.39</v>
      </c>
      <c r="R237">
        <v>54.39</v>
      </c>
      <c r="S237">
        <v>0</v>
      </c>
      <c r="T237">
        <v>0</v>
      </c>
      <c r="U237">
        <v>47</v>
      </c>
    </row>
    <row r="238" spans="1:21" x14ac:dyDescent="0.2">
      <c r="A238" s="50"/>
      <c r="B238" s="50" t="s">
        <v>398</v>
      </c>
      <c r="C238" s="50" t="s">
        <v>399</v>
      </c>
      <c r="D238">
        <v>0</v>
      </c>
      <c r="E238">
        <v>64.63</v>
      </c>
      <c r="F238">
        <v>64.63</v>
      </c>
      <c r="G238">
        <v>64.63</v>
      </c>
      <c r="H238">
        <v>64.63</v>
      </c>
      <c r="I238">
        <v>64.63</v>
      </c>
      <c r="J238">
        <v>64.63</v>
      </c>
      <c r="K238">
        <v>64.63</v>
      </c>
      <c r="L238">
        <v>64.63</v>
      </c>
      <c r="M238">
        <v>64.63</v>
      </c>
      <c r="N238">
        <v>64.63</v>
      </c>
      <c r="O238">
        <v>64.63</v>
      </c>
      <c r="P238">
        <v>64.63</v>
      </c>
      <c r="Q238">
        <v>64.63</v>
      </c>
      <c r="R238">
        <v>64.63</v>
      </c>
      <c r="S238">
        <v>0</v>
      </c>
      <c r="T238">
        <v>0</v>
      </c>
      <c r="U238">
        <v>41</v>
      </c>
    </row>
    <row r="239" spans="1:21" x14ac:dyDescent="0.2">
      <c r="A239" s="50"/>
      <c r="B239" s="50" t="s">
        <v>400</v>
      </c>
      <c r="C239" s="50" t="s">
        <v>401</v>
      </c>
      <c r="D239">
        <v>0</v>
      </c>
      <c r="E239">
        <v>151.22</v>
      </c>
      <c r="F239">
        <v>151.22</v>
      </c>
      <c r="G239">
        <v>151.22</v>
      </c>
      <c r="H239">
        <v>151.22</v>
      </c>
      <c r="I239">
        <v>151.22</v>
      </c>
      <c r="J239">
        <v>151.22</v>
      </c>
      <c r="K239">
        <v>151.22</v>
      </c>
      <c r="L239">
        <v>151.22</v>
      </c>
      <c r="M239">
        <v>151.22</v>
      </c>
      <c r="N239">
        <v>151.22</v>
      </c>
      <c r="O239">
        <v>151.22</v>
      </c>
      <c r="P239">
        <v>0</v>
      </c>
      <c r="Q239">
        <v>0</v>
      </c>
      <c r="R239">
        <v>0</v>
      </c>
      <c r="S239">
        <v>0</v>
      </c>
      <c r="T239">
        <v>0</v>
      </c>
      <c r="U239">
        <v>30</v>
      </c>
    </row>
    <row r="240" spans="1:21" x14ac:dyDescent="0.2">
      <c r="A240" s="50"/>
      <c r="B240" s="50" t="s">
        <v>402</v>
      </c>
      <c r="C240" s="50" t="s">
        <v>401</v>
      </c>
      <c r="D240">
        <v>0</v>
      </c>
      <c r="E240">
        <v>162.93</v>
      </c>
      <c r="F240">
        <v>162.93</v>
      </c>
      <c r="G240">
        <v>162.93</v>
      </c>
      <c r="H240">
        <v>162.93</v>
      </c>
      <c r="I240">
        <v>162.93</v>
      </c>
      <c r="J240">
        <v>162.93</v>
      </c>
      <c r="K240">
        <v>162.93</v>
      </c>
      <c r="L240">
        <v>162.93</v>
      </c>
      <c r="M240">
        <v>162.93</v>
      </c>
      <c r="N240">
        <v>162.93</v>
      </c>
      <c r="O240">
        <v>162.93</v>
      </c>
      <c r="P240">
        <v>0</v>
      </c>
      <c r="Q240">
        <v>0</v>
      </c>
      <c r="R240">
        <v>0</v>
      </c>
      <c r="S240">
        <v>0</v>
      </c>
      <c r="T240">
        <v>0</v>
      </c>
      <c r="U240">
        <v>30</v>
      </c>
    </row>
    <row r="241" spans="1:21" x14ac:dyDescent="0.2">
      <c r="A241" s="50"/>
      <c r="B241" s="50" t="s">
        <v>403</v>
      </c>
      <c r="C241" s="50" t="s">
        <v>401</v>
      </c>
      <c r="D241">
        <v>0</v>
      </c>
      <c r="E241">
        <v>174.39</v>
      </c>
      <c r="F241">
        <v>174.39</v>
      </c>
      <c r="G241">
        <v>174.39</v>
      </c>
      <c r="H241">
        <v>174.39</v>
      </c>
      <c r="I241">
        <v>174.39</v>
      </c>
      <c r="J241">
        <v>174.39</v>
      </c>
      <c r="K241">
        <v>174.39</v>
      </c>
      <c r="L241">
        <v>174.39</v>
      </c>
      <c r="M241">
        <v>174.39</v>
      </c>
      <c r="N241">
        <v>174.39</v>
      </c>
      <c r="O241">
        <v>174.39</v>
      </c>
      <c r="P241">
        <v>0</v>
      </c>
      <c r="Q241">
        <v>0</v>
      </c>
      <c r="R241">
        <v>0</v>
      </c>
      <c r="S241">
        <v>0</v>
      </c>
      <c r="T241">
        <v>0</v>
      </c>
      <c r="U241">
        <v>30</v>
      </c>
    </row>
    <row r="242" spans="1:21" x14ac:dyDescent="0.2">
      <c r="A242" s="50"/>
      <c r="B242" s="50" t="s">
        <v>404</v>
      </c>
      <c r="C242" s="50" t="s">
        <v>405</v>
      </c>
      <c r="D242">
        <v>0</v>
      </c>
      <c r="E242">
        <v>10.98</v>
      </c>
      <c r="F242">
        <v>10.98</v>
      </c>
      <c r="G242">
        <v>10.98</v>
      </c>
      <c r="H242">
        <v>10.98</v>
      </c>
      <c r="I242">
        <v>10.98</v>
      </c>
      <c r="J242">
        <v>10.98</v>
      </c>
      <c r="K242">
        <v>10.98</v>
      </c>
      <c r="L242">
        <v>10.98</v>
      </c>
      <c r="M242">
        <v>10.98</v>
      </c>
      <c r="N242">
        <v>10.98</v>
      </c>
      <c r="O242">
        <v>10.98</v>
      </c>
      <c r="P242">
        <v>10.98</v>
      </c>
      <c r="Q242">
        <v>10.98</v>
      </c>
      <c r="R242">
        <v>10.98</v>
      </c>
      <c r="S242">
        <v>0</v>
      </c>
      <c r="T242">
        <v>0</v>
      </c>
      <c r="U242">
        <v>2</v>
      </c>
    </row>
    <row r="243" spans="1:21" x14ac:dyDescent="0.2">
      <c r="A243" s="50"/>
      <c r="B243" s="50" t="s">
        <v>406</v>
      </c>
      <c r="C243" s="50" t="s">
        <v>407</v>
      </c>
      <c r="D243">
        <v>0</v>
      </c>
      <c r="E243">
        <v>27.32</v>
      </c>
      <c r="F243">
        <v>27.32</v>
      </c>
      <c r="G243">
        <v>27.32</v>
      </c>
      <c r="H243">
        <v>27.32</v>
      </c>
      <c r="I243">
        <v>27.32</v>
      </c>
      <c r="J243">
        <v>27.32</v>
      </c>
      <c r="K243">
        <v>27.32</v>
      </c>
      <c r="L243">
        <v>27.32</v>
      </c>
      <c r="M243">
        <v>27.32</v>
      </c>
      <c r="N243">
        <v>27.32</v>
      </c>
      <c r="O243">
        <v>27.32</v>
      </c>
      <c r="P243">
        <v>0</v>
      </c>
      <c r="Q243">
        <v>0</v>
      </c>
      <c r="R243">
        <v>0</v>
      </c>
      <c r="S243">
        <v>0</v>
      </c>
      <c r="T243">
        <v>0</v>
      </c>
      <c r="U243">
        <v>10</v>
      </c>
    </row>
    <row r="244" spans="1:21" x14ac:dyDescent="0.2">
      <c r="A244" s="50"/>
      <c r="B244" s="50" t="s">
        <v>408</v>
      </c>
      <c r="C244" s="50" t="s">
        <v>409</v>
      </c>
      <c r="D244">
        <v>0</v>
      </c>
      <c r="E244">
        <v>49.02</v>
      </c>
      <c r="F244">
        <v>49.02</v>
      </c>
      <c r="G244">
        <v>49.02</v>
      </c>
      <c r="H244">
        <v>49.02</v>
      </c>
      <c r="I244">
        <v>49.02</v>
      </c>
      <c r="J244">
        <v>49.02</v>
      </c>
      <c r="K244">
        <v>49.02</v>
      </c>
      <c r="L244">
        <v>49.02</v>
      </c>
      <c r="M244">
        <v>49.02</v>
      </c>
      <c r="N244">
        <v>49.02</v>
      </c>
      <c r="O244">
        <v>49.02</v>
      </c>
      <c r="P244">
        <v>0</v>
      </c>
      <c r="Q244">
        <v>0</v>
      </c>
      <c r="R244">
        <v>0</v>
      </c>
      <c r="S244">
        <v>0</v>
      </c>
      <c r="T244">
        <v>0</v>
      </c>
      <c r="U244">
        <v>12</v>
      </c>
    </row>
    <row r="245" spans="1:21" x14ac:dyDescent="0.2">
      <c r="A245" s="50"/>
      <c r="B245" s="50" t="s">
        <v>410</v>
      </c>
      <c r="C245" s="50" t="s">
        <v>411</v>
      </c>
      <c r="D245">
        <v>0</v>
      </c>
      <c r="E245">
        <v>25.85</v>
      </c>
      <c r="F245">
        <v>25.85</v>
      </c>
      <c r="G245">
        <v>25.85</v>
      </c>
      <c r="H245">
        <v>25.85</v>
      </c>
      <c r="I245">
        <v>25.85</v>
      </c>
      <c r="J245">
        <v>25.85</v>
      </c>
      <c r="K245">
        <v>25.85</v>
      </c>
      <c r="L245">
        <v>25.85</v>
      </c>
      <c r="M245">
        <v>25.85</v>
      </c>
      <c r="N245">
        <v>25.85</v>
      </c>
      <c r="O245">
        <v>25.85</v>
      </c>
      <c r="P245">
        <v>0</v>
      </c>
      <c r="Q245">
        <v>0</v>
      </c>
      <c r="R245">
        <v>0</v>
      </c>
      <c r="S245">
        <v>0</v>
      </c>
      <c r="T245">
        <v>0</v>
      </c>
      <c r="U245">
        <v>10</v>
      </c>
    </row>
    <row r="246" spans="1:21" x14ac:dyDescent="0.2">
      <c r="A246" s="50"/>
      <c r="B246" s="50" t="s">
        <v>412</v>
      </c>
      <c r="C246" s="50" t="s">
        <v>411</v>
      </c>
      <c r="D246">
        <v>0</v>
      </c>
      <c r="E246">
        <v>30</v>
      </c>
      <c r="F246">
        <v>30</v>
      </c>
      <c r="G246">
        <v>30</v>
      </c>
      <c r="H246">
        <v>30</v>
      </c>
      <c r="I246">
        <v>30</v>
      </c>
      <c r="J246">
        <v>30</v>
      </c>
      <c r="K246">
        <v>30</v>
      </c>
      <c r="L246">
        <v>30</v>
      </c>
      <c r="M246">
        <v>30</v>
      </c>
      <c r="N246">
        <v>30</v>
      </c>
      <c r="O246">
        <v>30</v>
      </c>
      <c r="P246">
        <v>0</v>
      </c>
      <c r="Q246">
        <v>0</v>
      </c>
      <c r="R246">
        <v>0</v>
      </c>
      <c r="S246">
        <v>0</v>
      </c>
      <c r="T246">
        <v>0</v>
      </c>
      <c r="U246">
        <v>12</v>
      </c>
    </row>
    <row r="247" spans="1:21" x14ac:dyDescent="0.2">
      <c r="A247" s="50"/>
      <c r="B247" s="50" t="s">
        <v>413</v>
      </c>
      <c r="C247" s="50" t="s">
        <v>411</v>
      </c>
      <c r="D247">
        <v>0</v>
      </c>
      <c r="E247">
        <v>33.9</v>
      </c>
      <c r="F247">
        <v>33.9</v>
      </c>
      <c r="G247">
        <v>33.9</v>
      </c>
      <c r="H247">
        <v>33.9</v>
      </c>
      <c r="I247">
        <v>33.9</v>
      </c>
      <c r="J247">
        <v>33.9</v>
      </c>
      <c r="K247">
        <v>33.9</v>
      </c>
      <c r="L247">
        <v>33.9</v>
      </c>
      <c r="M247">
        <v>33.9</v>
      </c>
      <c r="N247">
        <v>33.9</v>
      </c>
      <c r="O247">
        <v>33.9</v>
      </c>
      <c r="P247">
        <v>0</v>
      </c>
      <c r="Q247">
        <v>0</v>
      </c>
      <c r="R247">
        <v>0</v>
      </c>
      <c r="S247">
        <v>0</v>
      </c>
      <c r="T247">
        <v>0</v>
      </c>
      <c r="U247">
        <v>14</v>
      </c>
    </row>
    <row r="248" spans="1:21" x14ac:dyDescent="0.2">
      <c r="A248" s="50"/>
      <c r="B248" s="50" t="s">
        <v>414</v>
      </c>
      <c r="C248" s="50" t="s">
        <v>415</v>
      </c>
      <c r="D248">
        <v>0</v>
      </c>
      <c r="E248">
        <v>8.0500000000000007</v>
      </c>
      <c r="F248">
        <v>8.0500000000000007</v>
      </c>
      <c r="G248">
        <v>8.0500000000000007</v>
      </c>
      <c r="H248">
        <v>8.0500000000000007</v>
      </c>
      <c r="I248">
        <v>8.0500000000000007</v>
      </c>
      <c r="J248">
        <v>8.0500000000000007</v>
      </c>
      <c r="K248">
        <v>8.0500000000000007</v>
      </c>
      <c r="L248">
        <v>8.0500000000000007</v>
      </c>
      <c r="M248">
        <v>8.0500000000000007</v>
      </c>
      <c r="N248">
        <v>8.0500000000000007</v>
      </c>
      <c r="O248">
        <v>8.0500000000000007</v>
      </c>
      <c r="P248">
        <v>0</v>
      </c>
      <c r="Q248">
        <v>0</v>
      </c>
      <c r="R248">
        <v>0</v>
      </c>
      <c r="S248">
        <v>0</v>
      </c>
      <c r="T248">
        <v>0</v>
      </c>
      <c r="U248">
        <v>3</v>
      </c>
    </row>
    <row r="249" spans="1:21" x14ac:dyDescent="0.2">
      <c r="A249" s="50"/>
      <c r="B249" s="50"/>
      <c r="C249" s="50" t="s">
        <v>176</v>
      </c>
    </row>
    <row r="250" spans="1:21" x14ac:dyDescent="0.2">
      <c r="A250" s="50"/>
      <c r="B250" s="50" t="s">
        <v>416</v>
      </c>
      <c r="C250" s="50" t="s">
        <v>417</v>
      </c>
      <c r="D250">
        <v>0</v>
      </c>
      <c r="E250">
        <v>138.05000000000001</v>
      </c>
      <c r="F250">
        <v>138.05000000000001</v>
      </c>
      <c r="G250">
        <v>138.05000000000001</v>
      </c>
      <c r="H250">
        <v>138.05000000000001</v>
      </c>
      <c r="I250">
        <v>138.05000000000001</v>
      </c>
      <c r="J250">
        <v>138.05000000000001</v>
      </c>
      <c r="K250">
        <v>138.05000000000001</v>
      </c>
      <c r="L250">
        <v>138.05000000000001</v>
      </c>
      <c r="M250">
        <v>138.05000000000001</v>
      </c>
      <c r="N250">
        <v>138.05000000000001</v>
      </c>
      <c r="O250">
        <v>138.05000000000001</v>
      </c>
      <c r="P250">
        <v>0</v>
      </c>
      <c r="Q250">
        <v>0</v>
      </c>
      <c r="R250">
        <v>0</v>
      </c>
      <c r="S250">
        <v>0</v>
      </c>
      <c r="T250">
        <v>1</v>
      </c>
      <c r="U250">
        <v>55</v>
      </c>
    </row>
    <row r="251" spans="1:21" x14ac:dyDescent="0.2">
      <c r="A251" s="50"/>
      <c r="B251" s="50" t="s">
        <v>418</v>
      </c>
      <c r="C251" s="50" t="s">
        <v>419</v>
      </c>
      <c r="D251">
        <v>0</v>
      </c>
      <c r="E251">
        <v>11.95</v>
      </c>
      <c r="F251">
        <v>11.95</v>
      </c>
      <c r="G251">
        <v>11.95</v>
      </c>
      <c r="H251">
        <v>11.95</v>
      </c>
      <c r="I251">
        <v>11.95</v>
      </c>
      <c r="J251">
        <v>11.95</v>
      </c>
      <c r="K251">
        <v>11.95</v>
      </c>
      <c r="L251">
        <v>11.95</v>
      </c>
      <c r="M251">
        <v>11.95</v>
      </c>
      <c r="N251">
        <v>11.95</v>
      </c>
      <c r="O251">
        <v>11.95</v>
      </c>
      <c r="P251">
        <v>0</v>
      </c>
      <c r="Q251">
        <v>0</v>
      </c>
      <c r="R251">
        <v>0</v>
      </c>
      <c r="S251">
        <v>0</v>
      </c>
      <c r="T251">
        <v>0</v>
      </c>
      <c r="U251">
        <v>3</v>
      </c>
    </row>
    <row r="252" spans="1:21" x14ac:dyDescent="0.2">
      <c r="A252" s="50"/>
      <c r="B252" s="50" t="s">
        <v>420</v>
      </c>
      <c r="C252" s="50" t="s">
        <v>421</v>
      </c>
      <c r="D252">
        <v>0</v>
      </c>
      <c r="E252">
        <v>53.9</v>
      </c>
      <c r="F252">
        <v>53.9</v>
      </c>
      <c r="G252">
        <v>53.9</v>
      </c>
      <c r="H252">
        <v>53.9</v>
      </c>
      <c r="I252">
        <v>53.9</v>
      </c>
      <c r="J252">
        <v>53.9</v>
      </c>
      <c r="K252">
        <v>53.9</v>
      </c>
      <c r="L252">
        <v>53.9</v>
      </c>
      <c r="M252">
        <v>53.9</v>
      </c>
      <c r="N252">
        <v>53.9</v>
      </c>
      <c r="O252">
        <v>53.9</v>
      </c>
      <c r="P252">
        <v>0</v>
      </c>
      <c r="Q252">
        <v>0</v>
      </c>
      <c r="R252">
        <v>0</v>
      </c>
      <c r="S252">
        <v>0</v>
      </c>
      <c r="T252">
        <v>0</v>
      </c>
      <c r="U252">
        <v>6</v>
      </c>
    </row>
    <row r="253" spans="1:21" x14ac:dyDescent="0.2">
      <c r="A253" s="50"/>
      <c r="B253" s="50" t="s">
        <v>422</v>
      </c>
      <c r="C253" s="50" t="s">
        <v>423</v>
      </c>
      <c r="D253">
        <v>0</v>
      </c>
      <c r="E253">
        <v>74.63</v>
      </c>
      <c r="F253">
        <v>74.63</v>
      </c>
      <c r="G253">
        <v>74.63</v>
      </c>
      <c r="H253">
        <v>74.63</v>
      </c>
      <c r="I253">
        <v>74.63</v>
      </c>
      <c r="J253">
        <v>74.63</v>
      </c>
      <c r="K253">
        <v>74.63</v>
      </c>
      <c r="L253">
        <v>74.63</v>
      </c>
      <c r="M253">
        <v>74.63</v>
      </c>
      <c r="N253">
        <v>74.63</v>
      </c>
      <c r="O253">
        <v>74.63</v>
      </c>
      <c r="P253">
        <v>0</v>
      </c>
      <c r="Q253">
        <v>0</v>
      </c>
      <c r="R253">
        <v>0</v>
      </c>
      <c r="S253">
        <v>0</v>
      </c>
      <c r="T253">
        <v>0</v>
      </c>
      <c r="U253">
        <v>10</v>
      </c>
    </row>
    <row r="254" spans="1:21" x14ac:dyDescent="0.2">
      <c r="A254" s="50"/>
      <c r="B254" s="50" t="s">
        <v>424</v>
      </c>
      <c r="C254" s="50" t="s">
        <v>423</v>
      </c>
      <c r="D254">
        <v>0</v>
      </c>
      <c r="E254">
        <v>80.98</v>
      </c>
      <c r="F254">
        <v>80.98</v>
      </c>
      <c r="G254">
        <v>80.98</v>
      </c>
      <c r="H254">
        <v>80.98</v>
      </c>
      <c r="I254">
        <v>80.98</v>
      </c>
      <c r="J254">
        <v>80.98</v>
      </c>
      <c r="K254">
        <v>80.98</v>
      </c>
      <c r="L254">
        <v>80.98</v>
      </c>
      <c r="M254">
        <v>80.98</v>
      </c>
      <c r="N254">
        <v>80.98</v>
      </c>
      <c r="O254">
        <v>80.98</v>
      </c>
      <c r="P254">
        <v>0</v>
      </c>
      <c r="Q254">
        <v>0</v>
      </c>
      <c r="R254">
        <v>0</v>
      </c>
      <c r="S254">
        <v>0</v>
      </c>
      <c r="T254">
        <v>0</v>
      </c>
      <c r="U254">
        <v>10</v>
      </c>
    </row>
    <row r="255" spans="1:21" x14ac:dyDescent="0.2">
      <c r="A255" s="50"/>
      <c r="B255" s="50" t="s">
        <v>425</v>
      </c>
      <c r="C255" s="50" t="s">
        <v>426</v>
      </c>
      <c r="D255">
        <v>0</v>
      </c>
      <c r="E255">
        <v>59.51</v>
      </c>
      <c r="F255">
        <v>59.51</v>
      </c>
      <c r="G255">
        <v>59.51</v>
      </c>
      <c r="H255">
        <v>59.51</v>
      </c>
      <c r="I255">
        <v>59.51</v>
      </c>
      <c r="J255">
        <v>59.51</v>
      </c>
      <c r="K255">
        <v>59.51</v>
      </c>
      <c r="L255">
        <v>59.51</v>
      </c>
      <c r="M255">
        <v>59.51</v>
      </c>
      <c r="N255">
        <v>59.51</v>
      </c>
      <c r="O255">
        <v>59.51</v>
      </c>
      <c r="P255">
        <v>59.51</v>
      </c>
      <c r="Q255">
        <v>59.51</v>
      </c>
      <c r="R255">
        <v>59.51</v>
      </c>
      <c r="S255">
        <v>0</v>
      </c>
      <c r="T255">
        <v>0</v>
      </c>
      <c r="U255">
        <v>37</v>
      </c>
    </row>
    <row r="256" spans="1:21" x14ac:dyDescent="0.2">
      <c r="A256" s="50"/>
      <c r="B256" s="50" t="s">
        <v>427</v>
      </c>
      <c r="C256" s="50" t="s">
        <v>428</v>
      </c>
      <c r="D256">
        <v>0</v>
      </c>
      <c r="E256">
        <v>39.76</v>
      </c>
      <c r="F256">
        <v>39.76</v>
      </c>
      <c r="G256">
        <v>39.76</v>
      </c>
      <c r="H256">
        <v>39.76</v>
      </c>
      <c r="I256">
        <v>39.76</v>
      </c>
      <c r="J256">
        <v>39.76</v>
      </c>
      <c r="K256">
        <v>39.76</v>
      </c>
      <c r="L256">
        <v>39.76</v>
      </c>
      <c r="M256">
        <v>39.76</v>
      </c>
      <c r="N256">
        <v>39.76</v>
      </c>
      <c r="O256">
        <v>39.76</v>
      </c>
      <c r="P256">
        <v>0</v>
      </c>
      <c r="Q256">
        <v>0</v>
      </c>
      <c r="R256">
        <v>0</v>
      </c>
      <c r="S256">
        <v>0</v>
      </c>
      <c r="T256">
        <v>0</v>
      </c>
      <c r="U256">
        <v>10</v>
      </c>
    </row>
    <row r="257" spans="1:21" x14ac:dyDescent="0.2">
      <c r="A257" s="50"/>
      <c r="B257" s="50" t="s">
        <v>429</v>
      </c>
      <c r="C257" s="50" t="s">
        <v>430</v>
      </c>
      <c r="D257">
        <v>0</v>
      </c>
      <c r="E257">
        <v>16.829999999999998</v>
      </c>
      <c r="F257">
        <v>16.829999999999998</v>
      </c>
      <c r="G257">
        <v>16.829999999999998</v>
      </c>
      <c r="H257">
        <v>16.829999999999998</v>
      </c>
      <c r="I257">
        <v>16.829999999999998</v>
      </c>
      <c r="J257">
        <v>16.829999999999998</v>
      </c>
      <c r="K257">
        <v>16.829999999999998</v>
      </c>
      <c r="L257">
        <v>16.829999999999998</v>
      </c>
      <c r="M257">
        <v>16.829999999999998</v>
      </c>
      <c r="N257">
        <v>16.829999999999998</v>
      </c>
      <c r="O257">
        <v>16.829999999999998</v>
      </c>
      <c r="P257">
        <v>16.829999999999998</v>
      </c>
      <c r="Q257">
        <v>16.829999999999998</v>
      </c>
      <c r="R257">
        <v>16.829999999999998</v>
      </c>
      <c r="S257">
        <v>0</v>
      </c>
      <c r="T257">
        <v>0</v>
      </c>
      <c r="U257">
        <v>1</v>
      </c>
    </row>
    <row r="258" spans="1:21" x14ac:dyDescent="0.2">
      <c r="A258" s="50"/>
      <c r="B258" s="50" t="s">
        <v>431</v>
      </c>
      <c r="C258" s="50" t="s">
        <v>432</v>
      </c>
      <c r="D258">
        <v>0</v>
      </c>
      <c r="E258">
        <v>38.29</v>
      </c>
      <c r="F258">
        <v>38.29</v>
      </c>
      <c r="G258">
        <v>38.29</v>
      </c>
      <c r="H258">
        <v>38.29</v>
      </c>
      <c r="I258">
        <v>38.29</v>
      </c>
      <c r="J258">
        <v>38.29</v>
      </c>
      <c r="K258">
        <v>38.29</v>
      </c>
      <c r="L258">
        <v>38.29</v>
      </c>
      <c r="M258">
        <v>38.29</v>
      </c>
      <c r="N258">
        <v>38.29</v>
      </c>
      <c r="O258">
        <v>38.29</v>
      </c>
      <c r="P258">
        <v>0</v>
      </c>
      <c r="Q258">
        <v>0</v>
      </c>
      <c r="R258">
        <v>0</v>
      </c>
      <c r="S258">
        <v>0</v>
      </c>
      <c r="T258">
        <v>0</v>
      </c>
      <c r="U258">
        <v>6</v>
      </c>
    </row>
    <row r="259" spans="1:21" x14ac:dyDescent="0.2">
      <c r="A259" s="50"/>
      <c r="B259" s="50" t="s">
        <v>433</v>
      </c>
      <c r="C259" s="50" t="s">
        <v>434</v>
      </c>
      <c r="D259">
        <v>0</v>
      </c>
      <c r="E259">
        <v>54.15</v>
      </c>
      <c r="F259">
        <v>54.15</v>
      </c>
      <c r="G259">
        <v>54.15</v>
      </c>
      <c r="H259">
        <v>54.15</v>
      </c>
      <c r="I259">
        <v>54.15</v>
      </c>
      <c r="J259">
        <v>54.15</v>
      </c>
      <c r="K259">
        <v>54.15</v>
      </c>
      <c r="L259">
        <v>54.15</v>
      </c>
      <c r="M259">
        <v>54.15</v>
      </c>
      <c r="N259">
        <v>54.15</v>
      </c>
      <c r="O259">
        <v>54.15</v>
      </c>
      <c r="P259">
        <v>54.15</v>
      </c>
      <c r="Q259">
        <v>54.15</v>
      </c>
      <c r="R259">
        <v>54.15</v>
      </c>
      <c r="S259">
        <v>0</v>
      </c>
      <c r="T259">
        <v>1</v>
      </c>
      <c r="U259">
        <v>29</v>
      </c>
    </row>
    <row r="260" spans="1:21" x14ac:dyDescent="0.2">
      <c r="A260" s="50"/>
      <c r="B260" s="50"/>
      <c r="C260" s="50" t="s">
        <v>435</v>
      </c>
    </row>
    <row r="261" spans="1:21" x14ac:dyDescent="0.2">
      <c r="A261" s="50"/>
      <c r="B261" s="50" t="s">
        <v>436</v>
      </c>
      <c r="C261" t="s">
        <v>2776</v>
      </c>
      <c r="D261">
        <v>0</v>
      </c>
      <c r="E261">
        <v>31.95</v>
      </c>
      <c r="F261">
        <v>31.95</v>
      </c>
      <c r="G261">
        <v>31.95</v>
      </c>
      <c r="H261">
        <v>31.95</v>
      </c>
      <c r="I261">
        <v>31.95</v>
      </c>
      <c r="J261">
        <v>31.95</v>
      </c>
      <c r="K261">
        <v>31.95</v>
      </c>
      <c r="L261">
        <v>31.95</v>
      </c>
      <c r="M261">
        <v>31.95</v>
      </c>
      <c r="N261">
        <v>31.95</v>
      </c>
      <c r="O261">
        <v>31.95</v>
      </c>
      <c r="P261">
        <v>31.95</v>
      </c>
      <c r="Q261">
        <v>31.95</v>
      </c>
      <c r="R261">
        <v>31.95</v>
      </c>
      <c r="S261">
        <v>0</v>
      </c>
      <c r="T261">
        <f t="shared" ref="T261:T267" si="1">1/3</f>
        <v>0.33333333333333331</v>
      </c>
      <c r="U261">
        <v>11</v>
      </c>
    </row>
    <row r="262" spans="1:21" x14ac:dyDescent="0.2">
      <c r="A262" s="50"/>
      <c r="B262" s="50" t="s">
        <v>437</v>
      </c>
      <c r="C262" t="s">
        <v>2777</v>
      </c>
      <c r="D262">
        <v>0</v>
      </c>
      <c r="E262">
        <v>34.39</v>
      </c>
      <c r="F262">
        <v>34.39</v>
      </c>
      <c r="G262">
        <v>34.39</v>
      </c>
      <c r="H262">
        <v>34.39</v>
      </c>
      <c r="I262">
        <v>34.39</v>
      </c>
      <c r="J262">
        <v>34.39</v>
      </c>
      <c r="K262">
        <v>34.39</v>
      </c>
      <c r="L262">
        <v>34.39</v>
      </c>
      <c r="M262">
        <v>34.39</v>
      </c>
      <c r="N262">
        <v>34.39</v>
      </c>
      <c r="O262">
        <v>34.39</v>
      </c>
      <c r="P262">
        <v>34.39</v>
      </c>
      <c r="Q262">
        <v>34.39</v>
      </c>
      <c r="R262">
        <v>34.39</v>
      </c>
      <c r="S262">
        <v>0</v>
      </c>
      <c r="T262">
        <f t="shared" si="1"/>
        <v>0.33333333333333331</v>
      </c>
      <c r="U262">
        <v>12</v>
      </c>
    </row>
    <row r="263" spans="1:21" x14ac:dyDescent="0.2">
      <c r="A263" s="50"/>
      <c r="B263" s="50" t="s">
        <v>438</v>
      </c>
      <c r="C263" t="s">
        <v>2778</v>
      </c>
      <c r="D263">
        <v>0</v>
      </c>
      <c r="E263">
        <v>37.07</v>
      </c>
      <c r="F263">
        <v>37.07</v>
      </c>
      <c r="G263">
        <v>37.07</v>
      </c>
      <c r="H263">
        <v>37.07</v>
      </c>
      <c r="I263">
        <v>37.07</v>
      </c>
      <c r="J263">
        <v>37.07</v>
      </c>
      <c r="K263">
        <v>37.07</v>
      </c>
      <c r="L263">
        <v>37.07</v>
      </c>
      <c r="M263">
        <v>37.07</v>
      </c>
      <c r="N263">
        <v>37.07</v>
      </c>
      <c r="O263">
        <v>37.07</v>
      </c>
      <c r="P263">
        <v>37.07</v>
      </c>
      <c r="Q263">
        <v>37.07</v>
      </c>
      <c r="R263">
        <v>37.07</v>
      </c>
      <c r="S263">
        <v>0</v>
      </c>
      <c r="T263">
        <f t="shared" si="1"/>
        <v>0.33333333333333331</v>
      </c>
      <c r="U263">
        <v>14</v>
      </c>
    </row>
    <row r="264" spans="1:21" x14ac:dyDescent="0.2">
      <c r="A264" s="50"/>
      <c r="B264" s="50" t="s">
        <v>439</v>
      </c>
      <c r="C264" t="s">
        <v>2779</v>
      </c>
      <c r="D264">
        <v>0</v>
      </c>
      <c r="E264">
        <v>39.270000000000003</v>
      </c>
      <c r="F264">
        <v>39.270000000000003</v>
      </c>
      <c r="G264">
        <v>39.270000000000003</v>
      </c>
      <c r="H264">
        <v>39.270000000000003</v>
      </c>
      <c r="I264">
        <v>39.270000000000003</v>
      </c>
      <c r="J264">
        <v>39.270000000000003</v>
      </c>
      <c r="K264">
        <v>39.270000000000003</v>
      </c>
      <c r="L264">
        <v>39.270000000000003</v>
      </c>
      <c r="M264">
        <v>39.270000000000003</v>
      </c>
      <c r="N264">
        <v>39.270000000000003</v>
      </c>
      <c r="O264">
        <v>39.270000000000003</v>
      </c>
      <c r="P264">
        <v>39.270000000000003</v>
      </c>
      <c r="Q264">
        <v>39.270000000000003</v>
      </c>
      <c r="R264">
        <v>39.270000000000003</v>
      </c>
      <c r="S264">
        <v>0</v>
      </c>
      <c r="T264">
        <f t="shared" si="1"/>
        <v>0.33333333333333331</v>
      </c>
      <c r="U264">
        <v>15</v>
      </c>
    </row>
    <row r="265" spans="1:21" x14ac:dyDescent="0.2">
      <c r="A265" s="50"/>
      <c r="B265" s="50" t="s">
        <v>440</v>
      </c>
      <c r="C265" t="s">
        <v>2780</v>
      </c>
      <c r="D265">
        <v>0</v>
      </c>
      <c r="E265">
        <v>41.46</v>
      </c>
      <c r="F265">
        <v>41.46</v>
      </c>
      <c r="G265">
        <v>41.46</v>
      </c>
      <c r="H265">
        <v>41.46</v>
      </c>
      <c r="I265">
        <v>41.46</v>
      </c>
      <c r="J265">
        <v>41.46</v>
      </c>
      <c r="K265">
        <v>41.46</v>
      </c>
      <c r="L265">
        <v>41.46</v>
      </c>
      <c r="M265">
        <v>41.46</v>
      </c>
      <c r="N265">
        <v>41.46</v>
      </c>
      <c r="O265">
        <v>41.46</v>
      </c>
      <c r="P265">
        <v>41.46</v>
      </c>
      <c r="Q265">
        <v>41.46</v>
      </c>
      <c r="R265">
        <v>41.46</v>
      </c>
      <c r="S265">
        <v>0</v>
      </c>
      <c r="T265">
        <f t="shared" si="1"/>
        <v>0.33333333333333331</v>
      </c>
      <c r="U265">
        <v>16</v>
      </c>
    </row>
    <row r="266" spans="1:21" x14ac:dyDescent="0.2">
      <c r="A266" s="50"/>
      <c r="B266" s="50" t="s">
        <v>441</v>
      </c>
      <c r="C266" t="s">
        <v>2781</v>
      </c>
      <c r="D266">
        <v>0</v>
      </c>
      <c r="E266">
        <v>43.66</v>
      </c>
      <c r="F266">
        <v>43.66</v>
      </c>
      <c r="G266">
        <v>43.66</v>
      </c>
      <c r="H266">
        <v>43.66</v>
      </c>
      <c r="I266">
        <v>43.66</v>
      </c>
      <c r="J266">
        <v>43.66</v>
      </c>
      <c r="K266">
        <v>43.66</v>
      </c>
      <c r="L266">
        <v>43.66</v>
      </c>
      <c r="M266">
        <v>43.66</v>
      </c>
      <c r="N266">
        <v>43.66</v>
      </c>
      <c r="O266">
        <v>43.66</v>
      </c>
      <c r="P266">
        <v>43.66</v>
      </c>
      <c r="Q266">
        <v>43.66</v>
      </c>
      <c r="R266">
        <v>43.66</v>
      </c>
      <c r="S266">
        <v>0</v>
      </c>
      <c r="T266">
        <f t="shared" si="1"/>
        <v>0.33333333333333331</v>
      </c>
      <c r="U266">
        <v>17</v>
      </c>
    </row>
    <row r="267" spans="1:21" x14ac:dyDescent="0.2">
      <c r="A267" s="50"/>
      <c r="B267" s="50" t="s">
        <v>442</v>
      </c>
      <c r="C267" t="s">
        <v>2782</v>
      </c>
      <c r="D267">
        <v>0</v>
      </c>
      <c r="E267">
        <v>45.85</v>
      </c>
      <c r="F267">
        <v>45.85</v>
      </c>
      <c r="G267">
        <v>45.85</v>
      </c>
      <c r="H267">
        <v>45.85</v>
      </c>
      <c r="I267">
        <v>45.85</v>
      </c>
      <c r="J267">
        <v>45.85</v>
      </c>
      <c r="K267">
        <v>45.85</v>
      </c>
      <c r="L267">
        <v>45.85</v>
      </c>
      <c r="M267">
        <v>45.85</v>
      </c>
      <c r="N267">
        <v>45.85</v>
      </c>
      <c r="O267">
        <v>45.85</v>
      </c>
      <c r="P267">
        <v>45.85</v>
      </c>
      <c r="Q267">
        <v>45.85</v>
      </c>
      <c r="R267">
        <v>45.85</v>
      </c>
      <c r="S267">
        <v>0</v>
      </c>
      <c r="T267">
        <f t="shared" si="1"/>
        <v>0.33333333333333331</v>
      </c>
      <c r="U267">
        <v>18</v>
      </c>
    </row>
    <row r="268" spans="1:21" x14ac:dyDescent="0.2">
      <c r="A268" s="50"/>
      <c r="B268" s="50"/>
      <c r="C268" t="s">
        <v>3575</v>
      </c>
    </row>
    <row r="269" spans="1:21" x14ac:dyDescent="0.2">
      <c r="A269" s="50"/>
      <c r="B269" s="50" t="s">
        <v>2836</v>
      </c>
      <c r="C269" t="s">
        <v>3572</v>
      </c>
      <c r="D269">
        <v>0</v>
      </c>
      <c r="E269">
        <v>67.069999999999993</v>
      </c>
      <c r="F269">
        <v>67.069999999999993</v>
      </c>
      <c r="G269">
        <v>67.069999999999993</v>
      </c>
      <c r="H269">
        <v>67.069999999999993</v>
      </c>
      <c r="I269">
        <v>67.069999999999993</v>
      </c>
      <c r="J269">
        <v>67.069999999999993</v>
      </c>
      <c r="K269">
        <v>67.069999999999993</v>
      </c>
      <c r="L269">
        <v>67.069999999999993</v>
      </c>
      <c r="M269">
        <v>67.069999999999993</v>
      </c>
      <c r="N269">
        <v>67.069999999999993</v>
      </c>
      <c r="O269">
        <v>67.069999999999993</v>
      </c>
      <c r="P269">
        <v>0</v>
      </c>
      <c r="Q269">
        <v>0</v>
      </c>
      <c r="R269">
        <v>0</v>
      </c>
      <c r="S269">
        <v>0</v>
      </c>
      <c r="T269">
        <v>0</v>
      </c>
    </row>
    <row r="270" spans="1:21" x14ac:dyDescent="0.2">
      <c r="A270" s="50"/>
      <c r="B270" s="50" t="s">
        <v>3570</v>
      </c>
      <c r="C270" t="s">
        <v>3573</v>
      </c>
      <c r="D270">
        <v>0</v>
      </c>
      <c r="E270">
        <v>79.27</v>
      </c>
      <c r="F270">
        <v>79.27</v>
      </c>
      <c r="G270">
        <v>79.27</v>
      </c>
      <c r="H270">
        <v>79.27</v>
      </c>
      <c r="I270">
        <v>79.27</v>
      </c>
      <c r="J270">
        <v>79.27</v>
      </c>
      <c r="K270">
        <v>79.27</v>
      </c>
      <c r="L270">
        <v>79.27</v>
      </c>
      <c r="M270">
        <v>79.27</v>
      </c>
      <c r="N270">
        <v>79.27</v>
      </c>
      <c r="O270">
        <v>79.27</v>
      </c>
      <c r="P270">
        <v>0</v>
      </c>
      <c r="Q270">
        <v>0</v>
      </c>
      <c r="R270">
        <v>0</v>
      </c>
      <c r="S270">
        <v>0</v>
      </c>
      <c r="T270">
        <v>0</v>
      </c>
    </row>
    <row r="271" spans="1:21" x14ac:dyDescent="0.2">
      <c r="A271" s="50"/>
      <c r="B271" s="50" t="s">
        <v>3571</v>
      </c>
      <c r="C271" t="s">
        <v>3574</v>
      </c>
      <c r="D271">
        <v>0</v>
      </c>
      <c r="E271">
        <v>102.44</v>
      </c>
      <c r="F271">
        <v>102.44</v>
      </c>
      <c r="G271">
        <v>102.44</v>
      </c>
      <c r="H271">
        <v>102.44</v>
      </c>
      <c r="I271">
        <v>102.44</v>
      </c>
      <c r="J271">
        <v>102.44</v>
      </c>
      <c r="K271">
        <v>102.44</v>
      </c>
      <c r="L271">
        <v>102.44</v>
      </c>
      <c r="M271">
        <v>102.44</v>
      </c>
      <c r="N271">
        <v>102.44</v>
      </c>
      <c r="O271">
        <v>102.44</v>
      </c>
      <c r="P271">
        <v>0</v>
      </c>
      <c r="Q271">
        <v>0</v>
      </c>
      <c r="R271">
        <v>0</v>
      </c>
      <c r="S271">
        <v>0</v>
      </c>
      <c r="T271">
        <v>0</v>
      </c>
    </row>
    <row r="272" spans="1:21" x14ac:dyDescent="0.2">
      <c r="A272" s="50"/>
      <c r="B272" s="50"/>
      <c r="C272" s="50" t="s">
        <v>3316</v>
      </c>
    </row>
    <row r="273" spans="1:21" x14ac:dyDescent="0.2">
      <c r="A273" s="50"/>
      <c r="B273" s="50" t="s">
        <v>1894</v>
      </c>
      <c r="C273" s="50" t="s">
        <v>1895</v>
      </c>
      <c r="D273">
        <v>0</v>
      </c>
      <c r="E273">
        <v>89.05</v>
      </c>
      <c r="F273">
        <v>89.05</v>
      </c>
      <c r="G273">
        <v>89.05</v>
      </c>
      <c r="H273">
        <v>89.05</v>
      </c>
      <c r="I273">
        <v>89.05</v>
      </c>
      <c r="J273">
        <v>89.05</v>
      </c>
      <c r="K273">
        <v>89.05</v>
      </c>
      <c r="L273">
        <v>89.05</v>
      </c>
      <c r="M273">
        <v>89.05</v>
      </c>
      <c r="N273">
        <v>89.05</v>
      </c>
      <c r="O273">
        <v>89.05</v>
      </c>
      <c r="P273">
        <v>89.05</v>
      </c>
      <c r="Q273">
        <v>89.05</v>
      </c>
      <c r="R273">
        <v>89.05</v>
      </c>
      <c r="S273">
        <v>0</v>
      </c>
      <c r="T273">
        <v>1</v>
      </c>
      <c r="U273">
        <v>21</v>
      </c>
    </row>
    <row r="274" spans="1:21" x14ac:dyDescent="0.2">
      <c r="A274" s="50"/>
      <c r="B274" s="50" t="s">
        <v>1906</v>
      </c>
      <c r="C274" s="50" t="s">
        <v>1907</v>
      </c>
      <c r="D274">
        <v>0</v>
      </c>
      <c r="E274">
        <v>161.09</v>
      </c>
      <c r="F274">
        <v>161.09</v>
      </c>
      <c r="G274">
        <v>161.09</v>
      </c>
      <c r="H274">
        <v>161.09</v>
      </c>
      <c r="I274">
        <v>161.09</v>
      </c>
      <c r="J274">
        <v>161.09</v>
      </c>
      <c r="K274">
        <v>161.09</v>
      </c>
      <c r="L274">
        <v>161.09</v>
      </c>
      <c r="M274">
        <v>161.09</v>
      </c>
      <c r="N274">
        <v>161.09</v>
      </c>
      <c r="O274">
        <v>161.09</v>
      </c>
      <c r="P274">
        <v>161.09</v>
      </c>
      <c r="Q274">
        <v>161.09</v>
      </c>
      <c r="R274">
        <v>161.09</v>
      </c>
      <c r="S274">
        <v>0</v>
      </c>
      <c r="T274">
        <v>1</v>
      </c>
      <c r="U274">
        <v>30</v>
      </c>
    </row>
    <row r="275" spans="1:21" x14ac:dyDescent="0.2">
      <c r="A275" s="50"/>
      <c r="B275" s="50" t="s">
        <v>1908</v>
      </c>
      <c r="C275" s="50" t="s">
        <v>1909</v>
      </c>
      <c r="D275">
        <v>0</v>
      </c>
      <c r="E275">
        <v>137.69999999999999</v>
      </c>
      <c r="F275">
        <v>137.69999999999999</v>
      </c>
      <c r="G275">
        <v>137.69999999999999</v>
      </c>
      <c r="H275">
        <v>137.69999999999999</v>
      </c>
      <c r="I275">
        <v>137.69999999999999</v>
      </c>
      <c r="J275">
        <v>137.69999999999999</v>
      </c>
      <c r="K275">
        <v>137.69999999999999</v>
      </c>
      <c r="L275">
        <v>137.69999999999999</v>
      </c>
      <c r="M275">
        <v>137.69999999999999</v>
      </c>
      <c r="N275">
        <v>137.69999999999999</v>
      </c>
      <c r="O275">
        <v>137.69999999999999</v>
      </c>
      <c r="P275">
        <v>137.69999999999999</v>
      </c>
      <c r="Q275">
        <v>137.69999999999999</v>
      </c>
      <c r="R275">
        <v>137.69999999999999</v>
      </c>
      <c r="S275">
        <v>0</v>
      </c>
      <c r="T275">
        <v>1</v>
      </c>
      <c r="U275">
        <v>22</v>
      </c>
    </row>
    <row r="276" spans="1:21" x14ac:dyDescent="0.2">
      <c r="A276" s="50"/>
      <c r="B276" s="50" t="s">
        <v>1910</v>
      </c>
      <c r="C276" s="50" t="s">
        <v>1911</v>
      </c>
      <c r="D276">
        <v>0</v>
      </c>
      <c r="E276">
        <v>136.26</v>
      </c>
      <c r="F276">
        <v>136.26</v>
      </c>
      <c r="G276">
        <v>136.26</v>
      </c>
      <c r="H276">
        <v>136.26</v>
      </c>
      <c r="I276">
        <v>136.26</v>
      </c>
      <c r="J276">
        <v>136.26</v>
      </c>
      <c r="K276">
        <v>136.26</v>
      </c>
      <c r="L276">
        <v>136.26</v>
      </c>
      <c r="M276">
        <v>136.26</v>
      </c>
      <c r="N276">
        <v>136.26</v>
      </c>
      <c r="O276">
        <v>136.26</v>
      </c>
      <c r="P276">
        <v>136.26</v>
      </c>
      <c r="Q276">
        <v>136.26</v>
      </c>
      <c r="R276">
        <v>136.26</v>
      </c>
      <c r="S276">
        <v>0</v>
      </c>
      <c r="T276">
        <v>1</v>
      </c>
      <c r="U276">
        <v>31</v>
      </c>
    </row>
    <row r="277" spans="1:21" x14ac:dyDescent="0.2">
      <c r="A277" s="50"/>
      <c r="B277" s="50" t="s">
        <v>1912</v>
      </c>
      <c r="C277" s="50" t="s">
        <v>1913</v>
      </c>
      <c r="D277">
        <v>0</v>
      </c>
      <c r="E277">
        <v>113.96</v>
      </c>
      <c r="F277">
        <v>113.96</v>
      </c>
      <c r="G277">
        <v>113.96</v>
      </c>
      <c r="H277">
        <v>113.96</v>
      </c>
      <c r="I277">
        <v>113.96</v>
      </c>
      <c r="J277">
        <v>113.96</v>
      </c>
      <c r="K277">
        <v>113.96</v>
      </c>
      <c r="L277">
        <v>113.96</v>
      </c>
      <c r="M277">
        <v>113.96</v>
      </c>
      <c r="N277">
        <v>113.96</v>
      </c>
      <c r="O277">
        <v>113.96</v>
      </c>
      <c r="P277">
        <v>113.96</v>
      </c>
      <c r="Q277">
        <v>113.96</v>
      </c>
      <c r="R277">
        <v>113.96</v>
      </c>
      <c r="S277">
        <v>0</v>
      </c>
      <c r="T277">
        <v>1</v>
      </c>
      <c r="U277">
        <v>18</v>
      </c>
    </row>
    <row r="278" spans="1:21" x14ac:dyDescent="0.2">
      <c r="A278" s="50"/>
      <c r="B278" s="50" t="s">
        <v>1914</v>
      </c>
      <c r="C278" s="50" t="s">
        <v>1915</v>
      </c>
      <c r="D278">
        <v>0</v>
      </c>
      <c r="E278">
        <v>107.23</v>
      </c>
      <c r="F278">
        <v>107.23</v>
      </c>
      <c r="G278">
        <v>107.23</v>
      </c>
      <c r="H278">
        <v>107.23</v>
      </c>
      <c r="I278">
        <v>107.23</v>
      </c>
      <c r="J278">
        <v>107.23</v>
      </c>
      <c r="K278">
        <v>107.23</v>
      </c>
      <c r="L278">
        <v>107.23</v>
      </c>
      <c r="M278">
        <v>107.23</v>
      </c>
      <c r="N278">
        <v>107.23</v>
      </c>
      <c r="O278">
        <v>107.23</v>
      </c>
      <c r="P278">
        <v>107.23</v>
      </c>
      <c r="Q278">
        <v>107.23</v>
      </c>
      <c r="R278">
        <v>107.23</v>
      </c>
      <c r="S278">
        <v>0</v>
      </c>
      <c r="T278">
        <v>1</v>
      </c>
      <c r="U278">
        <v>33</v>
      </c>
    </row>
    <row r="279" spans="1:21" x14ac:dyDescent="0.2">
      <c r="A279" s="50"/>
      <c r="B279" s="50" t="s">
        <v>1896</v>
      </c>
      <c r="C279" s="50" t="s">
        <v>1897</v>
      </c>
      <c r="D279">
        <v>0</v>
      </c>
      <c r="E279">
        <v>94.68</v>
      </c>
      <c r="F279">
        <v>94.68</v>
      </c>
      <c r="G279">
        <v>94.68</v>
      </c>
      <c r="H279">
        <v>94.68</v>
      </c>
      <c r="I279">
        <v>94.68</v>
      </c>
      <c r="J279">
        <v>94.68</v>
      </c>
      <c r="K279">
        <v>94.68</v>
      </c>
      <c r="L279">
        <v>94.68</v>
      </c>
      <c r="M279">
        <v>94.68</v>
      </c>
      <c r="N279">
        <v>94.68</v>
      </c>
      <c r="O279">
        <v>94.68</v>
      </c>
      <c r="P279">
        <v>94.68</v>
      </c>
      <c r="Q279">
        <v>94.68</v>
      </c>
      <c r="R279">
        <v>94.68</v>
      </c>
      <c r="S279">
        <v>0</v>
      </c>
      <c r="T279">
        <v>1</v>
      </c>
      <c r="U279">
        <v>16</v>
      </c>
    </row>
    <row r="280" spans="1:21" x14ac:dyDescent="0.2">
      <c r="A280" s="50"/>
      <c r="B280" s="50" t="s">
        <v>1898</v>
      </c>
      <c r="C280" s="50" t="s">
        <v>1899</v>
      </c>
      <c r="D280">
        <v>0</v>
      </c>
      <c r="E280">
        <v>109.32</v>
      </c>
      <c r="F280">
        <v>109.32</v>
      </c>
      <c r="G280">
        <v>109.32</v>
      </c>
      <c r="H280">
        <v>109.32</v>
      </c>
      <c r="I280">
        <v>109.32</v>
      </c>
      <c r="J280">
        <v>109.32</v>
      </c>
      <c r="K280">
        <v>109.32</v>
      </c>
      <c r="L280">
        <v>109.32</v>
      </c>
      <c r="M280">
        <v>109.32</v>
      </c>
      <c r="N280">
        <v>109.32</v>
      </c>
      <c r="O280">
        <v>109.32</v>
      </c>
      <c r="P280">
        <v>109.32</v>
      </c>
      <c r="Q280">
        <v>109.32</v>
      </c>
      <c r="R280">
        <v>109.32</v>
      </c>
      <c r="S280">
        <v>0</v>
      </c>
      <c r="T280">
        <v>1</v>
      </c>
      <c r="U280">
        <v>23</v>
      </c>
    </row>
    <row r="281" spans="1:21" x14ac:dyDescent="0.2">
      <c r="A281" s="50"/>
      <c r="B281" s="50" t="s">
        <v>1900</v>
      </c>
      <c r="C281" s="50" t="s">
        <v>1901</v>
      </c>
      <c r="D281">
        <v>0</v>
      </c>
      <c r="E281">
        <v>88.96</v>
      </c>
      <c r="F281">
        <v>88.96</v>
      </c>
      <c r="G281">
        <v>88.96</v>
      </c>
      <c r="H281">
        <v>88.96</v>
      </c>
      <c r="I281">
        <v>88.96</v>
      </c>
      <c r="J281">
        <v>88.96</v>
      </c>
      <c r="K281">
        <v>88.96</v>
      </c>
      <c r="L281">
        <v>88.96</v>
      </c>
      <c r="M281">
        <v>88.96</v>
      </c>
      <c r="N281">
        <v>88.96</v>
      </c>
      <c r="O281">
        <v>88.96</v>
      </c>
      <c r="P281">
        <v>88.96</v>
      </c>
      <c r="Q281">
        <v>88.96</v>
      </c>
      <c r="R281">
        <v>88.96</v>
      </c>
      <c r="S281">
        <v>0</v>
      </c>
      <c r="T281">
        <v>1</v>
      </c>
      <c r="U281">
        <v>14</v>
      </c>
    </row>
    <row r="282" spans="1:21" x14ac:dyDescent="0.2">
      <c r="A282" s="50"/>
      <c r="B282" s="50" t="s">
        <v>1902</v>
      </c>
      <c r="C282" s="50" t="s">
        <v>1903</v>
      </c>
      <c r="D282">
        <v>0</v>
      </c>
      <c r="E282">
        <v>101.91</v>
      </c>
      <c r="F282">
        <v>101.91</v>
      </c>
      <c r="G282">
        <v>101.91</v>
      </c>
      <c r="H282">
        <v>101.91</v>
      </c>
      <c r="I282">
        <v>101.91</v>
      </c>
      <c r="J282">
        <v>101.91</v>
      </c>
      <c r="K282">
        <v>101.91</v>
      </c>
      <c r="L282">
        <v>101.91</v>
      </c>
      <c r="M282">
        <v>101.91</v>
      </c>
      <c r="N282">
        <v>101.91</v>
      </c>
      <c r="O282">
        <v>101.91</v>
      </c>
      <c r="P282">
        <v>101.91</v>
      </c>
      <c r="Q282">
        <v>101.91</v>
      </c>
      <c r="R282">
        <v>101.91</v>
      </c>
      <c r="S282">
        <v>0</v>
      </c>
      <c r="T282">
        <v>1</v>
      </c>
      <c r="U282">
        <v>19</v>
      </c>
    </row>
    <row r="283" spans="1:21" x14ac:dyDescent="0.2">
      <c r="A283" s="50"/>
      <c r="B283" s="50" t="s">
        <v>1904</v>
      </c>
      <c r="C283" s="50" t="s">
        <v>1905</v>
      </c>
      <c r="D283">
        <v>0</v>
      </c>
      <c r="E283">
        <v>81.819999999999993</v>
      </c>
      <c r="F283">
        <v>81.819999999999993</v>
      </c>
      <c r="G283">
        <v>81.819999999999993</v>
      </c>
      <c r="H283">
        <v>81.819999999999993</v>
      </c>
      <c r="I283">
        <v>81.819999999999993</v>
      </c>
      <c r="J283">
        <v>81.819999999999993</v>
      </c>
      <c r="K283">
        <v>81.819999999999993</v>
      </c>
      <c r="L283">
        <v>81.819999999999993</v>
      </c>
      <c r="M283">
        <v>81.819999999999993</v>
      </c>
      <c r="N283">
        <v>81.819999999999993</v>
      </c>
      <c r="O283">
        <v>81.819999999999993</v>
      </c>
      <c r="P283">
        <v>81.819999999999993</v>
      </c>
      <c r="Q283">
        <v>81.819999999999993</v>
      </c>
      <c r="R283">
        <v>81.819999999999993</v>
      </c>
      <c r="S283">
        <v>0</v>
      </c>
      <c r="T283">
        <v>1</v>
      </c>
      <c r="U283">
        <v>12</v>
      </c>
    </row>
    <row r="284" spans="1:21" x14ac:dyDescent="0.2">
      <c r="A284" s="50"/>
      <c r="B284" s="50" t="s">
        <v>1916</v>
      </c>
      <c r="C284" s="50" t="s">
        <v>1917</v>
      </c>
      <c r="D284">
        <v>0</v>
      </c>
      <c r="E284">
        <v>114.94</v>
      </c>
      <c r="F284">
        <v>114.94</v>
      </c>
      <c r="G284">
        <v>114.94</v>
      </c>
      <c r="H284">
        <v>114.94</v>
      </c>
      <c r="I284">
        <v>114.94</v>
      </c>
      <c r="J284">
        <v>114.94</v>
      </c>
      <c r="K284">
        <v>114.94</v>
      </c>
      <c r="L284">
        <v>114.94</v>
      </c>
      <c r="M284">
        <v>114.94</v>
      </c>
      <c r="N284">
        <v>114.94</v>
      </c>
      <c r="O284">
        <v>114.94</v>
      </c>
      <c r="P284">
        <v>114.94</v>
      </c>
      <c r="Q284">
        <v>114.94</v>
      </c>
      <c r="R284">
        <v>114.94</v>
      </c>
      <c r="S284">
        <v>0</v>
      </c>
      <c r="T284">
        <v>1</v>
      </c>
      <c r="U284">
        <v>25</v>
      </c>
    </row>
    <row r="285" spans="1:21" x14ac:dyDescent="0.2">
      <c r="A285" s="50"/>
      <c r="B285" s="50"/>
      <c r="C285" s="50" t="s">
        <v>3317</v>
      </c>
    </row>
    <row r="286" spans="1:21" x14ac:dyDescent="0.2">
      <c r="A286" s="50"/>
      <c r="B286" s="50" t="s">
        <v>1918</v>
      </c>
      <c r="C286" s="50" t="s">
        <v>1919</v>
      </c>
      <c r="D286">
        <v>0</v>
      </c>
      <c r="E286">
        <v>104.57</v>
      </c>
      <c r="F286">
        <v>104.57</v>
      </c>
      <c r="G286">
        <v>104.57</v>
      </c>
      <c r="H286">
        <v>104.57</v>
      </c>
      <c r="I286">
        <v>104.57</v>
      </c>
      <c r="J286">
        <v>104.57</v>
      </c>
      <c r="K286">
        <v>104.57</v>
      </c>
      <c r="L286">
        <v>104.57</v>
      </c>
      <c r="M286">
        <v>104.57</v>
      </c>
      <c r="N286">
        <v>104.57</v>
      </c>
      <c r="O286">
        <v>104.57</v>
      </c>
      <c r="P286">
        <v>104.57</v>
      </c>
      <c r="Q286">
        <v>104.57</v>
      </c>
      <c r="R286">
        <v>104.57</v>
      </c>
      <c r="S286">
        <v>0</v>
      </c>
      <c r="T286">
        <v>1</v>
      </c>
      <c r="U286">
        <v>19</v>
      </c>
    </row>
    <row r="287" spans="1:21" x14ac:dyDescent="0.2">
      <c r="A287" s="50"/>
      <c r="B287" s="50" t="s">
        <v>1920</v>
      </c>
      <c r="C287" s="50" t="s">
        <v>1921</v>
      </c>
      <c r="D287">
        <v>0</v>
      </c>
      <c r="E287">
        <v>139.22</v>
      </c>
      <c r="F287">
        <v>139.22</v>
      </c>
      <c r="G287">
        <v>139.22</v>
      </c>
      <c r="H287">
        <v>139.22</v>
      </c>
      <c r="I287">
        <v>139.22</v>
      </c>
      <c r="J287">
        <v>139.22</v>
      </c>
      <c r="K287">
        <v>139.22</v>
      </c>
      <c r="L287">
        <v>139.22</v>
      </c>
      <c r="M287">
        <v>139.22</v>
      </c>
      <c r="N287">
        <v>139.22</v>
      </c>
      <c r="O287">
        <v>139.22</v>
      </c>
      <c r="P287">
        <v>139.22</v>
      </c>
      <c r="Q287">
        <v>139.22</v>
      </c>
      <c r="R287">
        <v>139.22</v>
      </c>
      <c r="S287">
        <v>0</v>
      </c>
      <c r="T287">
        <v>1</v>
      </c>
      <c r="U287">
        <v>24</v>
      </c>
    </row>
    <row r="288" spans="1:21" x14ac:dyDescent="0.2">
      <c r="A288" s="50"/>
      <c r="B288" s="50" t="s">
        <v>1922</v>
      </c>
      <c r="C288" s="50" t="s">
        <v>1923</v>
      </c>
      <c r="D288">
        <v>0</v>
      </c>
      <c r="E288">
        <v>149.5</v>
      </c>
      <c r="F288">
        <v>149.5</v>
      </c>
      <c r="G288">
        <v>149.5</v>
      </c>
      <c r="H288">
        <v>149.5</v>
      </c>
      <c r="I288">
        <v>149.5</v>
      </c>
      <c r="J288">
        <v>149.5</v>
      </c>
      <c r="K288">
        <v>149.5</v>
      </c>
      <c r="L288">
        <v>149.5</v>
      </c>
      <c r="M288">
        <v>149.5</v>
      </c>
      <c r="N288">
        <v>149.5</v>
      </c>
      <c r="O288">
        <v>149.5</v>
      </c>
      <c r="P288">
        <v>149.5</v>
      </c>
      <c r="Q288">
        <v>149.5</v>
      </c>
      <c r="R288">
        <v>149.5</v>
      </c>
      <c r="S288">
        <v>0</v>
      </c>
      <c r="T288">
        <v>1</v>
      </c>
      <c r="U288">
        <v>20</v>
      </c>
    </row>
    <row r="289" spans="1:21" x14ac:dyDescent="0.2">
      <c r="A289" s="50"/>
      <c r="B289" s="50" t="s">
        <v>1924</v>
      </c>
      <c r="C289" s="50" t="s">
        <v>1925</v>
      </c>
      <c r="D289">
        <v>0</v>
      </c>
      <c r="E289">
        <v>104.1</v>
      </c>
      <c r="F289">
        <v>104.1</v>
      </c>
      <c r="G289">
        <v>104.1</v>
      </c>
      <c r="H289">
        <v>104.1</v>
      </c>
      <c r="I289">
        <v>104.1</v>
      </c>
      <c r="J289">
        <v>104.1</v>
      </c>
      <c r="K289">
        <v>104.1</v>
      </c>
      <c r="L289">
        <v>104.1</v>
      </c>
      <c r="M289">
        <v>104.1</v>
      </c>
      <c r="N289">
        <v>104.1</v>
      </c>
      <c r="O289">
        <v>104.1</v>
      </c>
      <c r="P289">
        <v>104.1</v>
      </c>
      <c r="Q289">
        <v>104.1</v>
      </c>
      <c r="R289">
        <v>104.1</v>
      </c>
      <c r="S289">
        <v>0</v>
      </c>
      <c r="T289">
        <v>1</v>
      </c>
      <c r="U289">
        <v>25</v>
      </c>
    </row>
    <row r="290" spans="1:21" x14ac:dyDescent="0.2">
      <c r="A290" s="50"/>
      <c r="B290" s="50" t="s">
        <v>1926</v>
      </c>
      <c r="C290" s="50" t="s">
        <v>1927</v>
      </c>
      <c r="D290">
        <v>0</v>
      </c>
      <c r="E290">
        <v>129.57</v>
      </c>
      <c r="F290">
        <v>129.57</v>
      </c>
      <c r="G290">
        <v>129.57</v>
      </c>
      <c r="H290">
        <v>129.57</v>
      </c>
      <c r="I290">
        <v>129.57</v>
      </c>
      <c r="J290">
        <v>129.57</v>
      </c>
      <c r="K290">
        <v>129.57</v>
      </c>
      <c r="L290">
        <v>129.57</v>
      </c>
      <c r="M290">
        <v>129.57</v>
      </c>
      <c r="N290">
        <v>129.57</v>
      </c>
      <c r="O290">
        <v>129.57</v>
      </c>
      <c r="P290">
        <v>129.57</v>
      </c>
      <c r="Q290">
        <v>129.57</v>
      </c>
      <c r="R290">
        <v>129.57</v>
      </c>
      <c r="S290">
        <v>0</v>
      </c>
      <c r="T290">
        <v>1</v>
      </c>
      <c r="U290">
        <v>28</v>
      </c>
    </row>
    <row r="291" spans="1:21" x14ac:dyDescent="0.2">
      <c r="A291" s="50"/>
      <c r="B291" s="50" t="s">
        <v>1928</v>
      </c>
      <c r="C291" s="50" t="s">
        <v>1929</v>
      </c>
      <c r="D291">
        <v>0</v>
      </c>
      <c r="E291">
        <v>155.55000000000001</v>
      </c>
      <c r="F291">
        <v>155.55000000000001</v>
      </c>
      <c r="G291">
        <v>155.55000000000001</v>
      </c>
      <c r="H291">
        <v>155.55000000000001</v>
      </c>
      <c r="I291">
        <v>155.55000000000001</v>
      </c>
      <c r="J291">
        <v>155.55000000000001</v>
      </c>
      <c r="K291">
        <v>155.55000000000001</v>
      </c>
      <c r="L291">
        <v>155.55000000000001</v>
      </c>
      <c r="M291">
        <v>155.55000000000001</v>
      </c>
      <c r="N291">
        <v>155.55000000000001</v>
      </c>
      <c r="O291">
        <v>155.55000000000001</v>
      </c>
      <c r="P291">
        <v>155.55000000000001</v>
      </c>
      <c r="Q291">
        <v>155.55000000000001</v>
      </c>
      <c r="R291">
        <v>155.55000000000001</v>
      </c>
      <c r="S291">
        <v>0</v>
      </c>
      <c r="T291">
        <v>1</v>
      </c>
      <c r="U291">
        <v>24</v>
      </c>
    </row>
    <row r="292" spans="1:21" x14ac:dyDescent="0.2">
      <c r="A292" s="50"/>
      <c r="B292" s="50" t="s">
        <v>1930</v>
      </c>
      <c r="C292" s="50" t="s">
        <v>1931</v>
      </c>
      <c r="D292">
        <v>0</v>
      </c>
      <c r="E292">
        <v>73.06</v>
      </c>
      <c r="F292">
        <v>73.06</v>
      </c>
      <c r="G292">
        <v>73.06</v>
      </c>
      <c r="H292">
        <v>73.06</v>
      </c>
      <c r="I292">
        <v>73.06</v>
      </c>
      <c r="J292">
        <v>73.06</v>
      </c>
      <c r="K292">
        <v>73.06</v>
      </c>
      <c r="L292">
        <v>73.06</v>
      </c>
      <c r="M292">
        <v>73.06</v>
      </c>
      <c r="N292">
        <v>73.06</v>
      </c>
      <c r="O292">
        <v>73.06</v>
      </c>
      <c r="P292">
        <v>73.06</v>
      </c>
      <c r="Q292">
        <v>73.06</v>
      </c>
      <c r="R292">
        <v>73.06</v>
      </c>
      <c r="S292">
        <v>0</v>
      </c>
      <c r="T292">
        <v>1</v>
      </c>
      <c r="U292">
        <v>12</v>
      </c>
    </row>
    <row r="293" spans="1:21" x14ac:dyDescent="0.2">
      <c r="A293" s="50"/>
      <c r="B293" s="50"/>
      <c r="C293" s="50" t="s">
        <v>3318</v>
      </c>
    </row>
    <row r="294" spans="1:21" x14ac:dyDescent="0.2">
      <c r="A294" s="50"/>
      <c r="B294" s="50" t="s">
        <v>1932</v>
      </c>
      <c r="C294" s="50" t="s">
        <v>1933</v>
      </c>
      <c r="D294">
        <v>0</v>
      </c>
      <c r="E294">
        <v>167.9</v>
      </c>
      <c r="F294">
        <v>167.9</v>
      </c>
      <c r="G294">
        <v>167.9</v>
      </c>
      <c r="H294">
        <v>167.9</v>
      </c>
      <c r="I294">
        <v>167.9</v>
      </c>
      <c r="J294">
        <v>167.9</v>
      </c>
      <c r="K294">
        <v>167.9</v>
      </c>
      <c r="L294">
        <v>167.9</v>
      </c>
      <c r="M294">
        <v>167.9</v>
      </c>
      <c r="N294">
        <v>167.9</v>
      </c>
      <c r="O294">
        <v>167.9</v>
      </c>
      <c r="P294">
        <v>167.9</v>
      </c>
      <c r="Q294">
        <v>167.9</v>
      </c>
      <c r="R294">
        <v>167.9</v>
      </c>
      <c r="S294">
        <v>0</v>
      </c>
      <c r="T294">
        <v>0.5</v>
      </c>
      <c r="U294">
        <v>25</v>
      </c>
    </row>
    <row r="295" spans="1:21" x14ac:dyDescent="0.2">
      <c r="A295" s="50"/>
      <c r="B295" s="50" t="s">
        <v>1934</v>
      </c>
      <c r="C295" s="50" t="s">
        <v>1994</v>
      </c>
      <c r="D295">
        <v>0</v>
      </c>
      <c r="E295">
        <v>18.57</v>
      </c>
      <c r="F295">
        <v>18.57</v>
      </c>
      <c r="G295">
        <v>18.57</v>
      </c>
      <c r="H295">
        <v>18.57</v>
      </c>
      <c r="I295">
        <v>18.57</v>
      </c>
      <c r="J295">
        <v>18.57</v>
      </c>
      <c r="K295">
        <v>18.57</v>
      </c>
      <c r="L295">
        <v>18.57</v>
      </c>
      <c r="M295">
        <v>18.57</v>
      </c>
      <c r="N295">
        <v>18.57</v>
      </c>
      <c r="O295">
        <v>18.57</v>
      </c>
      <c r="P295">
        <v>18.57</v>
      </c>
      <c r="Q295">
        <v>18.57</v>
      </c>
      <c r="R295">
        <v>18.57</v>
      </c>
      <c r="S295">
        <v>0</v>
      </c>
      <c r="T295">
        <v>0</v>
      </c>
      <c r="U295">
        <v>3</v>
      </c>
    </row>
    <row r="296" spans="1:21" x14ac:dyDescent="0.2">
      <c r="A296" s="50"/>
      <c r="B296" s="50" t="s">
        <v>1935</v>
      </c>
      <c r="C296" s="50" t="s">
        <v>1936</v>
      </c>
      <c r="D296">
        <v>0</v>
      </c>
      <c r="E296">
        <v>72.89</v>
      </c>
      <c r="F296">
        <v>72.89</v>
      </c>
      <c r="G296">
        <v>72.89</v>
      </c>
      <c r="H296">
        <v>72.89</v>
      </c>
      <c r="I296">
        <v>72.89</v>
      </c>
      <c r="J296">
        <v>72.89</v>
      </c>
      <c r="K296">
        <v>72.89</v>
      </c>
      <c r="L296">
        <v>72.89</v>
      </c>
      <c r="M296">
        <v>72.89</v>
      </c>
      <c r="N296">
        <v>72.89</v>
      </c>
      <c r="O296">
        <v>72.89</v>
      </c>
      <c r="P296">
        <v>72.89</v>
      </c>
      <c r="Q296">
        <v>72.89</v>
      </c>
      <c r="R296">
        <v>72.89</v>
      </c>
      <c r="S296">
        <v>0</v>
      </c>
      <c r="T296">
        <v>0.5</v>
      </c>
      <c r="U296">
        <v>15</v>
      </c>
    </row>
    <row r="297" spans="1:21" x14ac:dyDescent="0.2">
      <c r="A297" s="50"/>
      <c r="B297" s="50" t="s">
        <v>1937</v>
      </c>
      <c r="C297" s="50" t="s">
        <v>1938</v>
      </c>
      <c r="D297">
        <v>0</v>
      </c>
      <c r="E297">
        <v>49.76</v>
      </c>
      <c r="F297">
        <v>49.76</v>
      </c>
      <c r="G297">
        <v>49.76</v>
      </c>
      <c r="H297">
        <v>49.76</v>
      </c>
      <c r="I297">
        <v>49.76</v>
      </c>
      <c r="J297">
        <v>49.76</v>
      </c>
      <c r="K297">
        <v>49.76</v>
      </c>
      <c r="L297">
        <v>49.76</v>
      </c>
      <c r="M297">
        <v>49.76</v>
      </c>
      <c r="N297">
        <v>49.76</v>
      </c>
      <c r="O297">
        <v>49.76</v>
      </c>
      <c r="P297">
        <v>49.76</v>
      </c>
      <c r="Q297">
        <v>49.76</v>
      </c>
      <c r="R297">
        <v>49.76</v>
      </c>
      <c r="S297">
        <v>0</v>
      </c>
      <c r="T297">
        <v>0.5</v>
      </c>
      <c r="U297">
        <v>12</v>
      </c>
    </row>
    <row r="298" spans="1:21" x14ac:dyDescent="0.2">
      <c r="A298" s="50"/>
      <c r="B298" s="50" t="s">
        <v>1939</v>
      </c>
      <c r="C298" s="50" t="s">
        <v>1936</v>
      </c>
      <c r="D298">
        <v>0</v>
      </c>
      <c r="E298">
        <v>95.49</v>
      </c>
      <c r="F298">
        <v>95.49</v>
      </c>
      <c r="G298">
        <v>95.49</v>
      </c>
      <c r="H298">
        <v>95.49</v>
      </c>
      <c r="I298">
        <v>95.49</v>
      </c>
      <c r="J298">
        <v>95.49</v>
      </c>
      <c r="K298">
        <v>0</v>
      </c>
      <c r="L298">
        <v>95.49</v>
      </c>
      <c r="M298">
        <v>95.49</v>
      </c>
      <c r="N298">
        <v>95.49</v>
      </c>
      <c r="O298">
        <v>95.49</v>
      </c>
      <c r="P298">
        <v>0</v>
      </c>
      <c r="Q298">
        <v>0</v>
      </c>
      <c r="R298">
        <v>0</v>
      </c>
      <c r="S298">
        <v>0</v>
      </c>
      <c r="T298">
        <v>0.5</v>
      </c>
      <c r="U298">
        <v>18</v>
      </c>
    </row>
    <row r="299" spans="1:21" x14ac:dyDescent="0.2">
      <c r="A299" s="50"/>
      <c r="B299" s="50" t="s">
        <v>1940</v>
      </c>
      <c r="C299" s="50" t="s">
        <v>1938</v>
      </c>
      <c r="D299">
        <v>0</v>
      </c>
      <c r="E299">
        <v>80.709999999999994</v>
      </c>
      <c r="F299">
        <v>80.709999999999994</v>
      </c>
      <c r="G299">
        <v>80.709999999999994</v>
      </c>
      <c r="H299">
        <v>80.709999999999994</v>
      </c>
      <c r="I299">
        <v>80.709999999999994</v>
      </c>
      <c r="J299">
        <v>80.709999999999994</v>
      </c>
      <c r="K299">
        <v>0</v>
      </c>
      <c r="L299">
        <v>80.709999999999994</v>
      </c>
      <c r="M299">
        <v>80.709999999999994</v>
      </c>
      <c r="N299">
        <v>80.709999999999994</v>
      </c>
      <c r="O299">
        <v>80.709999999999994</v>
      </c>
      <c r="P299">
        <v>0</v>
      </c>
      <c r="Q299">
        <v>0</v>
      </c>
      <c r="R299">
        <v>0</v>
      </c>
      <c r="S299">
        <v>0</v>
      </c>
      <c r="T299">
        <v>0.5</v>
      </c>
      <c r="U299">
        <v>16</v>
      </c>
    </row>
    <row r="300" spans="1:21" x14ac:dyDescent="0.2">
      <c r="A300" s="50"/>
      <c r="B300" s="50" t="s">
        <v>1941</v>
      </c>
      <c r="C300" s="50" t="s">
        <v>1942</v>
      </c>
      <c r="D300">
        <v>0</v>
      </c>
      <c r="E300">
        <v>0</v>
      </c>
      <c r="F300">
        <v>0</v>
      </c>
      <c r="G300">
        <v>0</v>
      </c>
      <c r="H300">
        <v>0</v>
      </c>
      <c r="I300">
        <v>0</v>
      </c>
      <c r="J300">
        <v>0</v>
      </c>
      <c r="K300">
        <v>87.7</v>
      </c>
      <c r="L300">
        <v>0</v>
      </c>
      <c r="M300">
        <v>0</v>
      </c>
      <c r="N300">
        <v>0</v>
      </c>
      <c r="O300">
        <v>0</v>
      </c>
      <c r="P300">
        <v>87.7</v>
      </c>
      <c r="Q300">
        <v>0</v>
      </c>
      <c r="R300">
        <v>0</v>
      </c>
      <c r="S300">
        <v>0</v>
      </c>
      <c r="T300">
        <v>0.5</v>
      </c>
      <c r="U300">
        <v>16</v>
      </c>
    </row>
    <row r="301" spans="1:21" x14ac:dyDescent="0.2">
      <c r="A301" s="50"/>
      <c r="B301" s="50" t="s">
        <v>1943</v>
      </c>
      <c r="C301" s="50" t="s">
        <v>1944</v>
      </c>
      <c r="D301">
        <v>0</v>
      </c>
      <c r="E301">
        <v>190.66</v>
      </c>
      <c r="F301">
        <v>190.66</v>
      </c>
      <c r="G301">
        <v>190.66</v>
      </c>
      <c r="H301">
        <v>190.66</v>
      </c>
      <c r="I301">
        <v>190.66</v>
      </c>
      <c r="J301">
        <v>190.66</v>
      </c>
      <c r="K301">
        <v>190.66</v>
      </c>
      <c r="L301">
        <v>190.66</v>
      </c>
      <c r="M301">
        <v>190.66</v>
      </c>
      <c r="N301">
        <v>190.66</v>
      </c>
      <c r="O301">
        <v>190.66</v>
      </c>
      <c r="P301">
        <v>190.66</v>
      </c>
      <c r="Q301">
        <v>190.66</v>
      </c>
      <c r="R301">
        <v>190.66</v>
      </c>
      <c r="S301">
        <v>0</v>
      </c>
      <c r="T301">
        <v>0.5</v>
      </c>
      <c r="U301">
        <v>25</v>
      </c>
    </row>
    <row r="302" spans="1:21" x14ac:dyDescent="0.2">
      <c r="A302" s="50"/>
      <c r="B302" s="50" t="s">
        <v>1945</v>
      </c>
      <c r="C302" s="50" t="s">
        <v>1946</v>
      </c>
      <c r="D302">
        <v>0</v>
      </c>
      <c r="E302">
        <v>190.74</v>
      </c>
      <c r="F302">
        <v>190.74</v>
      </c>
      <c r="G302">
        <v>190.74</v>
      </c>
      <c r="H302">
        <v>190.74</v>
      </c>
      <c r="I302">
        <v>190.74</v>
      </c>
      <c r="J302">
        <v>190.74</v>
      </c>
      <c r="K302">
        <v>190.74</v>
      </c>
      <c r="L302">
        <v>190.74</v>
      </c>
      <c r="M302">
        <v>190.74</v>
      </c>
      <c r="N302">
        <v>190.74</v>
      </c>
      <c r="O302">
        <v>190.74</v>
      </c>
      <c r="P302">
        <v>190.74</v>
      </c>
      <c r="Q302">
        <v>190.74</v>
      </c>
      <c r="R302">
        <v>190.74</v>
      </c>
      <c r="S302">
        <v>0</v>
      </c>
      <c r="T302">
        <v>0.5</v>
      </c>
      <c r="U302">
        <v>24</v>
      </c>
    </row>
    <row r="303" spans="1:21" x14ac:dyDescent="0.2">
      <c r="A303" s="50"/>
      <c r="B303" s="50" t="s">
        <v>1947</v>
      </c>
      <c r="C303" s="50" t="s">
        <v>1948</v>
      </c>
      <c r="D303">
        <v>0</v>
      </c>
      <c r="E303">
        <v>181.99</v>
      </c>
      <c r="F303">
        <v>181.99</v>
      </c>
      <c r="G303">
        <v>181.99</v>
      </c>
      <c r="H303">
        <v>181.99</v>
      </c>
      <c r="I303">
        <v>181.99</v>
      </c>
      <c r="J303">
        <v>181.99</v>
      </c>
      <c r="K303">
        <v>181.99</v>
      </c>
      <c r="L303">
        <v>181.99</v>
      </c>
      <c r="M303">
        <v>181.99</v>
      </c>
      <c r="N303">
        <v>181.99</v>
      </c>
      <c r="O303">
        <v>181.99</v>
      </c>
      <c r="P303">
        <v>181.99</v>
      </c>
      <c r="Q303">
        <v>181.99</v>
      </c>
      <c r="R303">
        <v>181.99</v>
      </c>
      <c r="S303">
        <v>0</v>
      </c>
      <c r="T303">
        <v>0.5</v>
      </c>
      <c r="U303">
        <v>28</v>
      </c>
    </row>
    <row r="304" spans="1:21" x14ac:dyDescent="0.2">
      <c r="A304" s="50"/>
      <c r="B304" s="50" t="s">
        <v>1949</v>
      </c>
      <c r="C304" s="50" t="s">
        <v>1950</v>
      </c>
      <c r="D304">
        <v>0</v>
      </c>
      <c r="E304">
        <v>0</v>
      </c>
      <c r="F304">
        <v>0</v>
      </c>
      <c r="G304">
        <v>0</v>
      </c>
      <c r="H304">
        <v>0</v>
      </c>
      <c r="I304">
        <v>0</v>
      </c>
      <c r="J304">
        <v>0</v>
      </c>
      <c r="K304">
        <v>105.12</v>
      </c>
      <c r="L304">
        <v>0</v>
      </c>
      <c r="M304">
        <v>0</v>
      </c>
      <c r="N304">
        <v>0</v>
      </c>
      <c r="O304">
        <v>0</v>
      </c>
      <c r="P304">
        <v>105.12</v>
      </c>
      <c r="Q304">
        <v>0</v>
      </c>
      <c r="R304">
        <v>0</v>
      </c>
      <c r="S304">
        <v>0</v>
      </c>
      <c r="T304">
        <v>0.5</v>
      </c>
      <c r="U304">
        <v>18</v>
      </c>
    </row>
    <row r="305" spans="1:21" x14ac:dyDescent="0.2">
      <c r="A305" s="50"/>
      <c r="B305" s="50"/>
      <c r="C305" s="50" t="s">
        <v>3319</v>
      </c>
    </row>
    <row r="306" spans="1:21" x14ac:dyDescent="0.2">
      <c r="A306" s="50"/>
      <c r="B306" s="50" t="s">
        <v>1951</v>
      </c>
      <c r="C306" s="50" t="s">
        <v>1952</v>
      </c>
      <c r="D306">
        <v>0</v>
      </c>
      <c r="E306">
        <v>54.49</v>
      </c>
      <c r="F306">
        <v>54.49</v>
      </c>
      <c r="G306">
        <v>54.49</v>
      </c>
      <c r="H306">
        <v>54.49</v>
      </c>
      <c r="I306">
        <v>54.49</v>
      </c>
      <c r="J306">
        <v>54.49</v>
      </c>
      <c r="K306">
        <v>54.49</v>
      </c>
      <c r="L306">
        <v>54.49</v>
      </c>
      <c r="M306">
        <v>54.49</v>
      </c>
      <c r="N306">
        <v>54.49</v>
      </c>
      <c r="O306">
        <v>54.49</v>
      </c>
      <c r="P306">
        <v>54.49</v>
      </c>
      <c r="Q306">
        <v>54.49</v>
      </c>
      <c r="R306">
        <v>54.49</v>
      </c>
      <c r="S306">
        <v>0</v>
      </c>
      <c r="T306">
        <v>0</v>
      </c>
      <c r="U306">
        <v>14</v>
      </c>
    </row>
    <row r="307" spans="1:21" x14ac:dyDescent="0.2">
      <c r="A307" s="50"/>
      <c r="B307" s="50" t="s">
        <v>1953</v>
      </c>
      <c r="C307" s="50" t="s">
        <v>1954</v>
      </c>
      <c r="D307">
        <v>0</v>
      </c>
      <c r="E307">
        <v>96.12</v>
      </c>
      <c r="F307">
        <v>96.12</v>
      </c>
      <c r="G307">
        <v>96.12</v>
      </c>
      <c r="H307">
        <v>96.12</v>
      </c>
      <c r="I307">
        <v>96.12</v>
      </c>
      <c r="J307">
        <v>96.12</v>
      </c>
      <c r="K307">
        <v>96.12</v>
      </c>
      <c r="L307">
        <v>96.12</v>
      </c>
      <c r="M307">
        <v>96.12</v>
      </c>
      <c r="N307">
        <v>96.12</v>
      </c>
      <c r="O307">
        <v>96.12</v>
      </c>
      <c r="P307">
        <v>96.12</v>
      </c>
      <c r="Q307">
        <v>96.12</v>
      </c>
      <c r="R307">
        <v>96.12</v>
      </c>
      <c r="S307">
        <v>0</v>
      </c>
      <c r="T307">
        <v>0.5</v>
      </c>
      <c r="U307">
        <v>15</v>
      </c>
    </row>
    <row r="308" spans="1:21" x14ac:dyDescent="0.2">
      <c r="A308" s="50"/>
      <c r="B308" s="50" t="s">
        <v>1955</v>
      </c>
      <c r="C308" s="50" t="s">
        <v>1956</v>
      </c>
      <c r="D308">
        <v>0</v>
      </c>
      <c r="E308">
        <v>198.78</v>
      </c>
      <c r="F308">
        <v>198.78</v>
      </c>
      <c r="G308">
        <v>198.78</v>
      </c>
      <c r="H308">
        <v>198.78</v>
      </c>
      <c r="I308">
        <v>198.78</v>
      </c>
      <c r="J308">
        <v>198.78</v>
      </c>
      <c r="K308">
        <v>0</v>
      </c>
      <c r="L308">
        <v>198.78</v>
      </c>
      <c r="M308">
        <v>198.78</v>
      </c>
      <c r="N308">
        <v>198.78</v>
      </c>
      <c r="O308">
        <v>198.78</v>
      </c>
      <c r="P308">
        <v>0</v>
      </c>
      <c r="Q308">
        <v>0</v>
      </c>
      <c r="R308">
        <v>0</v>
      </c>
      <c r="S308">
        <v>0</v>
      </c>
      <c r="T308">
        <v>0.5</v>
      </c>
      <c r="U308">
        <v>27</v>
      </c>
    </row>
    <row r="309" spans="1:21" x14ac:dyDescent="0.2">
      <c r="A309" s="50"/>
      <c r="B309" s="50"/>
      <c r="C309" s="50" t="s">
        <v>3320</v>
      </c>
    </row>
    <row r="310" spans="1:21" x14ac:dyDescent="0.2">
      <c r="A310" s="50"/>
      <c r="B310" s="50" t="s">
        <v>1957</v>
      </c>
      <c r="C310" s="50" t="s">
        <v>1958</v>
      </c>
      <c r="D310">
        <v>0</v>
      </c>
      <c r="E310">
        <v>11.34</v>
      </c>
      <c r="F310">
        <v>11.34</v>
      </c>
      <c r="G310">
        <v>11.34</v>
      </c>
      <c r="H310">
        <v>11.34</v>
      </c>
      <c r="I310">
        <v>11.34</v>
      </c>
      <c r="J310">
        <v>11.34</v>
      </c>
      <c r="K310">
        <v>11.34</v>
      </c>
      <c r="L310">
        <v>11.34</v>
      </c>
      <c r="M310">
        <v>11.34</v>
      </c>
      <c r="N310">
        <v>11.34</v>
      </c>
      <c r="O310">
        <v>11.34</v>
      </c>
      <c r="P310">
        <v>11.34</v>
      </c>
      <c r="Q310">
        <v>11.34</v>
      </c>
      <c r="R310">
        <v>11.34</v>
      </c>
      <c r="S310">
        <v>0</v>
      </c>
      <c r="T310">
        <v>0</v>
      </c>
      <c r="U310">
        <v>2</v>
      </c>
    </row>
    <row r="311" spans="1:21" x14ac:dyDescent="0.2">
      <c r="A311" s="50"/>
      <c r="B311" s="50" t="s">
        <v>1959</v>
      </c>
      <c r="C311" s="50" t="s">
        <v>1960</v>
      </c>
      <c r="D311">
        <v>0</v>
      </c>
      <c r="E311">
        <v>7.49</v>
      </c>
      <c r="F311">
        <v>7.49</v>
      </c>
      <c r="G311">
        <v>7.49</v>
      </c>
      <c r="H311">
        <v>7.49</v>
      </c>
      <c r="I311">
        <v>7.49</v>
      </c>
      <c r="J311">
        <v>7.49</v>
      </c>
      <c r="K311">
        <v>7.49</v>
      </c>
      <c r="L311">
        <v>7.49</v>
      </c>
      <c r="M311">
        <v>7.49</v>
      </c>
      <c r="N311">
        <v>7.49</v>
      </c>
      <c r="O311">
        <v>7.49</v>
      </c>
      <c r="P311">
        <v>7.49</v>
      </c>
      <c r="Q311">
        <v>7.49</v>
      </c>
      <c r="R311">
        <v>7.49</v>
      </c>
      <c r="S311">
        <v>0</v>
      </c>
      <c r="T311">
        <v>0</v>
      </c>
      <c r="U311">
        <v>2</v>
      </c>
    </row>
    <row r="312" spans="1:21" x14ac:dyDescent="0.2">
      <c r="A312" s="50"/>
      <c r="B312" s="50" t="s">
        <v>1961</v>
      </c>
      <c r="C312" s="50" t="s">
        <v>1960</v>
      </c>
      <c r="D312">
        <v>0</v>
      </c>
      <c r="E312">
        <v>7.87</v>
      </c>
      <c r="F312">
        <v>7.87</v>
      </c>
      <c r="G312">
        <v>7.87</v>
      </c>
      <c r="H312">
        <v>7.87</v>
      </c>
      <c r="I312">
        <v>7.87</v>
      </c>
      <c r="J312">
        <v>7.87</v>
      </c>
      <c r="K312">
        <v>7.87</v>
      </c>
      <c r="L312">
        <v>7.87</v>
      </c>
      <c r="M312">
        <v>7.87</v>
      </c>
      <c r="N312">
        <v>7.87</v>
      </c>
      <c r="O312">
        <v>7.87</v>
      </c>
      <c r="P312">
        <v>7.87</v>
      </c>
      <c r="Q312">
        <v>7.87</v>
      </c>
      <c r="R312">
        <v>7.87</v>
      </c>
      <c r="S312">
        <v>0</v>
      </c>
      <c r="T312">
        <v>0</v>
      </c>
      <c r="U312">
        <v>3</v>
      </c>
    </row>
    <row r="313" spans="1:21" x14ac:dyDescent="0.2">
      <c r="A313" s="50"/>
      <c r="B313" s="50" t="s">
        <v>1962</v>
      </c>
      <c r="C313" s="50" t="s">
        <v>1963</v>
      </c>
      <c r="D313">
        <v>0</v>
      </c>
      <c r="E313">
        <v>29.1</v>
      </c>
      <c r="F313">
        <v>29.1</v>
      </c>
      <c r="G313">
        <v>29.1</v>
      </c>
      <c r="H313">
        <v>29.1</v>
      </c>
      <c r="I313">
        <v>29.1</v>
      </c>
      <c r="J313">
        <v>29.1</v>
      </c>
      <c r="K313">
        <v>29.1</v>
      </c>
      <c r="L313">
        <v>29.1</v>
      </c>
      <c r="M313">
        <v>29.1</v>
      </c>
      <c r="N313">
        <v>29.1</v>
      </c>
      <c r="O313">
        <v>29.1</v>
      </c>
      <c r="P313">
        <v>29.1</v>
      </c>
      <c r="Q313">
        <v>29.1</v>
      </c>
      <c r="R313">
        <v>29.1</v>
      </c>
      <c r="S313">
        <v>0</v>
      </c>
      <c r="T313">
        <v>0</v>
      </c>
      <c r="U313">
        <v>4</v>
      </c>
    </row>
    <row r="314" spans="1:21" x14ac:dyDescent="0.2">
      <c r="A314" s="50"/>
      <c r="B314" s="50" t="s">
        <v>1964</v>
      </c>
      <c r="C314" s="50" t="s">
        <v>1965</v>
      </c>
      <c r="D314">
        <v>0</v>
      </c>
      <c r="E314">
        <v>32.4</v>
      </c>
      <c r="F314">
        <v>32.4</v>
      </c>
      <c r="G314">
        <v>32.4</v>
      </c>
      <c r="H314">
        <v>32.4</v>
      </c>
      <c r="I314">
        <v>32.4</v>
      </c>
      <c r="J314">
        <v>32.4</v>
      </c>
      <c r="K314">
        <v>32.4</v>
      </c>
      <c r="L314">
        <v>32.4</v>
      </c>
      <c r="M314">
        <v>32.4</v>
      </c>
      <c r="N314">
        <v>32.4</v>
      </c>
      <c r="O314">
        <v>32.4</v>
      </c>
      <c r="P314">
        <v>32.4</v>
      </c>
      <c r="Q314">
        <v>32.4</v>
      </c>
      <c r="R314">
        <v>32.4</v>
      </c>
      <c r="S314">
        <v>0</v>
      </c>
      <c r="T314">
        <v>0</v>
      </c>
      <c r="U314">
        <v>4</v>
      </c>
    </row>
    <row r="315" spans="1:21" x14ac:dyDescent="0.2">
      <c r="A315" s="50"/>
      <c r="B315" s="50" t="s">
        <v>1966</v>
      </c>
      <c r="C315" s="50" t="s">
        <v>1967</v>
      </c>
      <c r="D315">
        <v>0</v>
      </c>
      <c r="E315">
        <v>37.61</v>
      </c>
      <c r="F315">
        <v>37.61</v>
      </c>
      <c r="G315">
        <v>37.61</v>
      </c>
      <c r="H315">
        <v>37.61</v>
      </c>
      <c r="I315">
        <v>37.61</v>
      </c>
      <c r="J315">
        <v>37.61</v>
      </c>
      <c r="K315">
        <v>37.61</v>
      </c>
      <c r="L315">
        <v>37.61</v>
      </c>
      <c r="M315">
        <v>37.61</v>
      </c>
      <c r="N315">
        <v>37.61</v>
      </c>
      <c r="O315">
        <v>37.61</v>
      </c>
      <c r="P315">
        <v>37.61</v>
      </c>
      <c r="Q315">
        <v>37.61</v>
      </c>
      <c r="R315">
        <v>37.61</v>
      </c>
      <c r="S315">
        <v>0</v>
      </c>
      <c r="T315">
        <v>0</v>
      </c>
      <c r="U315">
        <v>3</v>
      </c>
    </row>
    <row r="316" spans="1:21" x14ac:dyDescent="0.2">
      <c r="A316" s="50"/>
      <c r="B316" s="50" t="s">
        <v>1968</v>
      </c>
      <c r="C316" s="50" t="s">
        <v>1969</v>
      </c>
      <c r="D316">
        <v>0</v>
      </c>
      <c r="E316">
        <v>45.73</v>
      </c>
      <c r="F316">
        <v>45.73</v>
      </c>
      <c r="G316">
        <v>45.73</v>
      </c>
      <c r="H316">
        <v>45.73</v>
      </c>
      <c r="I316">
        <v>45.73</v>
      </c>
      <c r="J316">
        <v>45.73</v>
      </c>
      <c r="K316">
        <v>45.73</v>
      </c>
      <c r="L316">
        <v>45.73</v>
      </c>
      <c r="M316">
        <v>45.73</v>
      </c>
      <c r="N316">
        <v>45.73</v>
      </c>
      <c r="O316">
        <v>45.73</v>
      </c>
      <c r="P316">
        <v>45.73</v>
      </c>
      <c r="Q316">
        <v>45.73</v>
      </c>
      <c r="R316">
        <v>45.73</v>
      </c>
      <c r="S316">
        <v>0</v>
      </c>
      <c r="T316">
        <v>0</v>
      </c>
      <c r="U316">
        <v>4</v>
      </c>
    </row>
    <row r="317" spans="1:21" x14ac:dyDescent="0.2">
      <c r="A317" s="50"/>
      <c r="B317" s="50" t="s">
        <v>1970</v>
      </c>
      <c r="C317" s="50" t="s">
        <v>1971</v>
      </c>
      <c r="D317">
        <v>0</v>
      </c>
      <c r="E317">
        <v>59.09</v>
      </c>
      <c r="F317">
        <v>59.09</v>
      </c>
      <c r="G317">
        <v>59.09</v>
      </c>
      <c r="H317">
        <v>59.09</v>
      </c>
      <c r="I317">
        <v>59.09</v>
      </c>
      <c r="J317">
        <v>59.09</v>
      </c>
      <c r="K317">
        <v>59.09</v>
      </c>
      <c r="L317">
        <v>59.09</v>
      </c>
      <c r="M317">
        <v>59.09</v>
      </c>
      <c r="N317">
        <v>59.09</v>
      </c>
      <c r="O317">
        <v>59.09</v>
      </c>
      <c r="P317">
        <v>59.09</v>
      </c>
      <c r="Q317">
        <v>59.09</v>
      </c>
      <c r="R317">
        <v>59.09</v>
      </c>
      <c r="S317">
        <v>0</v>
      </c>
      <c r="T317">
        <v>0</v>
      </c>
      <c r="U317">
        <v>4</v>
      </c>
    </row>
    <row r="318" spans="1:21" x14ac:dyDescent="0.2">
      <c r="A318" s="50"/>
      <c r="B318" s="50"/>
      <c r="C318" s="50" t="s">
        <v>3321</v>
      </c>
    </row>
    <row r="319" spans="1:21" x14ac:dyDescent="0.2">
      <c r="A319" s="50"/>
      <c r="B319" s="50" t="s">
        <v>1972</v>
      </c>
      <c r="C319" s="50" t="s">
        <v>1973</v>
      </c>
      <c r="D319">
        <v>0</v>
      </c>
      <c r="E319">
        <v>26.61</v>
      </c>
      <c r="F319">
        <v>26.61</v>
      </c>
      <c r="G319">
        <v>26.61</v>
      </c>
      <c r="H319">
        <v>26.61</v>
      </c>
      <c r="I319">
        <v>26.61</v>
      </c>
      <c r="J319">
        <v>26.61</v>
      </c>
      <c r="K319">
        <v>26.61</v>
      </c>
      <c r="L319">
        <v>26.61</v>
      </c>
      <c r="M319">
        <v>26.61</v>
      </c>
      <c r="N319">
        <v>26.61</v>
      </c>
      <c r="O319">
        <v>26.61</v>
      </c>
      <c r="P319">
        <v>26.61</v>
      </c>
      <c r="Q319">
        <v>26.61</v>
      </c>
      <c r="R319">
        <v>26.61</v>
      </c>
      <c r="S319">
        <v>0</v>
      </c>
      <c r="T319">
        <v>0</v>
      </c>
      <c r="U319">
        <v>5</v>
      </c>
    </row>
    <row r="320" spans="1:21" x14ac:dyDescent="0.2">
      <c r="A320" s="50"/>
      <c r="B320" s="50" t="s">
        <v>1974</v>
      </c>
      <c r="C320" s="50" t="s">
        <v>1975</v>
      </c>
      <c r="D320">
        <v>0</v>
      </c>
      <c r="E320">
        <v>15.52</v>
      </c>
      <c r="F320">
        <v>15.52</v>
      </c>
      <c r="G320">
        <v>15.52</v>
      </c>
      <c r="H320">
        <v>15.52</v>
      </c>
      <c r="I320">
        <v>15.52</v>
      </c>
      <c r="J320">
        <v>15.52</v>
      </c>
      <c r="K320">
        <v>15.52</v>
      </c>
      <c r="L320">
        <v>15.52</v>
      </c>
      <c r="M320">
        <v>15.52</v>
      </c>
      <c r="N320">
        <v>15.52</v>
      </c>
      <c r="O320">
        <v>15.52</v>
      </c>
      <c r="P320">
        <v>15.52</v>
      </c>
      <c r="Q320">
        <v>15.52</v>
      </c>
      <c r="R320">
        <v>15.52</v>
      </c>
      <c r="S320">
        <v>0</v>
      </c>
      <c r="T320">
        <v>0</v>
      </c>
      <c r="U320">
        <v>2</v>
      </c>
    </row>
    <row r="321" spans="1:21" x14ac:dyDescent="0.2">
      <c r="A321" s="50"/>
      <c r="B321" s="50" t="s">
        <v>1976</v>
      </c>
      <c r="C321" s="50" t="s">
        <v>1977</v>
      </c>
      <c r="D321">
        <v>0</v>
      </c>
      <c r="E321">
        <v>59.09</v>
      </c>
      <c r="F321">
        <v>59.09</v>
      </c>
      <c r="G321">
        <v>59.09</v>
      </c>
      <c r="H321">
        <v>59.09</v>
      </c>
      <c r="I321">
        <v>59.09</v>
      </c>
      <c r="J321">
        <v>59.09</v>
      </c>
      <c r="K321">
        <v>59.09</v>
      </c>
      <c r="L321">
        <v>59.09</v>
      </c>
      <c r="M321">
        <v>59.09</v>
      </c>
      <c r="N321">
        <v>59.09</v>
      </c>
      <c r="O321">
        <v>59.09</v>
      </c>
      <c r="P321">
        <v>59.09</v>
      </c>
      <c r="Q321">
        <v>59.09</v>
      </c>
      <c r="R321">
        <v>59.09</v>
      </c>
      <c r="S321">
        <v>0</v>
      </c>
      <c r="T321">
        <v>0</v>
      </c>
      <c r="U321">
        <v>15</v>
      </c>
    </row>
    <row r="322" spans="1:21" x14ac:dyDescent="0.2">
      <c r="A322" s="50"/>
      <c r="B322" s="50" t="s">
        <v>1978</v>
      </c>
      <c r="C322" s="50" t="s">
        <v>1979</v>
      </c>
      <c r="D322">
        <v>0</v>
      </c>
      <c r="E322">
        <v>45.73</v>
      </c>
      <c r="F322">
        <v>45.73</v>
      </c>
      <c r="G322">
        <v>45.73</v>
      </c>
      <c r="H322">
        <v>45.73</v>
      </c>
      <c r="I322">
        <v>45.73</v>
      </c>
      <c r="J322">
        <v>45.73</v>
      </c>
      <c r="K322">
        <v>45.73</v>
      </c>
      <c r="L322">
        <v>45.73</v>
      </c>
      <c r="M322">
        <v>45.73</v>
      </c>
      <c r="N322">
        <v>45.73</v>
      </c>
      <c r="O322">
        <v>45.73</v>
      </c>
      <c r="P322">
        <v>45.73</v>
      </c>
      <c r="Q322">
        <v>45.73</v>
      </c>
      <c r="R322">
        <v>45.73</v>
      </c>
      <c r="S322">
        <v>0</v>
      </c>
      <c r="T322">
        <v>0</v>
      </c>
      <c r="U322">
        <v>11</v>
      </c>
    </row>
    <row r="323" spans="1:21" x14ac:dyDescent="0.2">
      <c r="A323" s="50"/>
      <c r="B323" s="50" t="s">
        <v>1980</v>
      </c>
      <c r="C323" s="50" t="s">
        <v>1981</v>
      </c>
      <c r="D323">
        <v>0</v>
      </c>
      <c r="E323">
        <v>37.61</v>
      </c>
      <c r="F323">
        <v>37.61</v>
      </c>
      <c r="G323">
        <v>37.61</v>
      </c>
      <c r="H323">
        <v>37.61</v>
      </c>
      <c r="I323">
        <v>37.61</v>
      </c>
      <c r="J323">
        <v>37.61</v>
      </c>
      <c r="K323">
        <v>37.61</v>
      </c>
      <c r="L323">
        <v>37.61</v>
      </c>
      <c r="M323">
        <v>37.61</v>
      </c>
      <c r="N323">
        <v>37.61</v>
      </c>
      <c r="O323">
        <v>37.61</v>
      </c>
      <c r="P323">
        <v>37.61</v>
      </c>
      <c r="Q323">
        <v>37.61</v>
      </c>
      <c r="R323">
        <v>37.61</v>
      </c>
      <c r="S323">
        <v>0</v>
      </c>
      <c r="T323">
        <v>0</v>
      </c>
      <c r="U323">
        <v>9</v>
      </c>
    </row>
    <row r="324" spans="1:21" x14ac:dyDescent="0.2">
      <c r="A324" s="50"/>
      <c r="B324" s="50" t="s">
        <v>1982</v>
      </c>
      <c r="C324" s="50" t="s">
        <v>1983</v>
      </c>
      <c r="D324">
        <v>0</v>
      </c>
      <c r="E324">
        <v>40.83</v>
      </c>
      <c r="F324">
        <v>40.83</v>
      </c>
      <c r="G324">
        <v>40.83</v>
      </c>
      <c r="H324">
        <v>40.83</v>
      </c>
      <c r="I324">
        <v>40.83</v>
      </c>
      <c r="J324">
        <v>40.83</v>
      </c>
      <c r="K324">
        <v>40.83</v>
      </c>
      <c r="L324">
        <v>40.83</v>
      </c>
      <c r="M324">
        <v>40.83</v>
      </c>
      <c r="N324">
        <v>40.83</v>
      </c>
      <c r="O324">
        <v>40.83</v>
      </c>
      <c r="P324">
        <v>40.83</v>
      </c>
      <c r="Q324">
        <v>40.83</v>
      </c>
      <c r="R324">
        <v>40.83</v>
      </c>
      <c r="S324">
        <v>0</v>
      </c>
      <c r="T324">
        <v>0</v>
      </c>
      <c r="U324">
        <v>7</v>
      </c>
    </row>
    <row r="325" spans="1:21" x14ac:dyDescent="0.2">
      <c r="A325" s="50"/>
      <c r="B325" s="50" t="s">
        <v>1984</v>
      </c>
      <c r="C325" s="50" t="s">
        <v>1985</v>
      </c>
      <c r="D325">
        <v>0</v>
      </c>
      <c r="E325">
        <v>40.18</v>
      </c>
      <c r="F325">
        <v>40.18</v>
      </c>
      <c r="G325">
        <v>40.18</v>
      </c>
      <c r="H325">
        <v>40.18</v>
      </c>
      <c r="I325">
        <v>40.18</v>
      </c>
      <c r="J325">
        <v>40.18</v>
      </c>
      <c r="K325">
        <v>40.18</v>
      </c>
      <c r="L325">
        <v>40.18</v>
      </c>
      <c r="M325">
        <v>40.18</v>
      </c>
      <c r="N325">
        <v>40.18</v>
      </c>
      <c r="O325">
        <v>40.18</v>
      </c>
      <c r="P325">
        <v>40.18</v>
      </c>
      <c r="Q325">
        <v>40.18</v>
      </c>
      <c r="R325">
        <v>40.18</v>
      </c>
      <c r="S325">
        <v>0</v>
      </c>
      <c r="T325">
        <v>0</v>
      </c>
      <c r="U325">
        <v>12</v>
      </c>
    </row>
    <row r="326" spans="1:21" x14ac:dyDescent="0.2">
      <c r="A326" s="50"/>
      <c r="B326" s="50" t="s">
        <v>1986</v>
      </c>
      <c r="C326" s="50" t="s">
        <v>1987</v>
      </c>
      <c r="D326">
        <v>0</v>
      </c>
      <c r="E326">
        <v>34.979999999999997</v>
      </c>
      <c r="F326">
        <v>34.979999999999997</v>
      </c>
      <c r="G326">
        <v>34.979999999999997</v>
      </c>
      <c r="H326">
        <v>34.979999999999997</v>
      </c>
      <c r="I326">
        <v>34.979999999999997</v>
      </c>
      <c r="J326">
        <v>34.979999999999997</v>
      </c>
      <c r="K326">
        <v>34.979999999999997</v>
      </c>
      <c r="L326">
        <v>34.979999999999997</v>
      </c>
      <c r="M326">
        <v>34.979999999999997</v>
      </c>
      <c r="N326">
        <v>34.979999999999997</v>
      </c>
      <c r="O326">
        <v>34.979999999999997</v>
      </c>
      <c r="P326">
        <v>34.979999999999997</v>
      </c>
      <c r="Q326">
        <v>34.979999999999997</v>
      </c>
      <c r="R326">
        <v>34.979999999999997</v>
      </c>
      <c r="S326">
        <v>0</v>
      </c>
      <c r="T326">
        <v>0</v>
      </c>
      <c r="U326">
        <v>9</v>
      </c>
    </row>
    <row r="327" spans="1:21" x14ac:dyDescent="0.2">
      <c r="A327" s="50"/>
      <c r="B327" s="50" t="s">
        <v>1988</v>
      </c>
      <c r="C327" s="50" t="s">
        <v>1989</v>
      </c>
      <c r="D327">
        <v>0</v>
      </c>
      <c r="E327">
        <v>34.979999999999997</v>
      </c>
      <c r="F327">
        <v>34.979999999999997</v>
      </c>
      <c r="G327">
        <v>34.979999999999997</v>
      </c>
      <c r="H327">
        <v>34.979999999999997</v>
      </c>
      <c r="I327">
        <v>34.979999999999997</v>
      </c>
      <c r="J327">
        <v>34.979999999999997</v>
      </c>
      <c r="K327">
        <v>34.979999999999997</v>
      </c>
      <c r="L327">
        <v>34.979999999999997</v>
      </c>
      <c r="M327">
        <v>34.979999999999997</v>
      </c>
      <c r="N327">
        <v>34.979999999999997</v>
      </c>
      <c r="O327">
        <v>34.979999999999997</v>
      </c>
      <c r="P327">
        <v>34.979999999999997</v>
      </c>
      <c r="Q327">
        <v>34.979999999999997</v>
      </c>
      <c r="R327">
        <v>34.979999999999997</v>
      </c>
      <c r="S327">
        <v>0</v>
      </c>
      <c r="T327">
        <v>0</v>
      </c>
      <c r="U327">
        <v>7</v>
      </c>
    </row>
    <row r="328" spans="1:21" x14ac:dyDescent="0.2">
      <c r="A328" s="50"/>
      <c r="B328" s="50" t="s">
        <v>1990</v>
      </c>
      <c r="C328" s="50" t="s">
        <v>1991</v>
      </c>
      <c r="D328">
        <v>0</v>
      </c>
      <c r="E328">
        <v>34.979999999999997</v>
      </c>
      <c r="F328">
        <v>34.979999999999997</v>
      </c>
      <c r="G328">
        <v>34.979999999999997</v>
      </c>
      <c r="H328">
        <v>34.979999999999997</v>
      </c>
      <c r="I328">
        <v>34.979999999999997</v>
      </c>
      <c r="J328">
        <v>34.979999999999997</v>
      </c>
      <c r="K328">
        <v>34.979999999999997</v>
      </c>
      <c r="L328">
        <v>34.979999999999997</v>
      </c>
      <c r="M328">
        <v>34.979999999999997</v>
      </c>
      <c r="N328">
        <v>34.979999999999997</v>
      </c>
      <c r="O328">
        <v>34.979999999999997</v>
      </c>
      <c r="P328">
        <v>34.979999999999997</v>
      </c>
      <c r="Q328">
        <v>34.979999999999997</v>
      </c>
      <c r="R328">
        <v>34.979999999999997</v>
      </c>
      <c r="S328">
        <v>0</v>
      </c>
      <c r="T328">
        <v>0</v>
      </c>
      <c r="U328">
        <v>8</v>
      </c>
    </row>
    <row r="329" spans="1:21" x14ac:dyDescent="0.2">
      <c r="A329" s="50"/>
      <c r="B329" s="50" t="s">
        <v>1992</v>
      </c>
      <c r="C329" s="50" t="s">
        <v>1993</v>
      </c>
      <c r="D329">
        <v>0</v>
      </c>
      <c r="E329">
        <v>15.68</v>
      </c>
      <c r="F329">
        <v>15.68</v>
      </c>
      <c r="G329">
        <v>15.68</v>
      </c>
      <c r="H329">
        <v>15.68</v>
      </c>
      <c r="I329">
        <v>15.68</v>
      </c>
      <c r="J329">
        <v>15.68</v>
      </c>
      <c r="K329">
        <v>15.68</v>
      </c>
      <c r="L329">
        <v>15.68</v>
      </c>
      <c r="M329">
        <v>15.68</v>
      </c>
      <c r="N329">
        <v>15.68</v>
      </c>
      <c r="O329">
        <v>15.68</v>
      </c>
      <c r="P329">
        <v>15.68</v>
      </c>
      <c r="Q329">
        <v>15.68</v>
      </c>
      <c r="R329">
        <v>15.68</v>
      </c>
      <c r="S329">
        <v>0</v>
      </c>
      <c r="T329">
        <v>0</v>
      </c>
      <c r="U329">
        <v>2</v>
      </c>
    </row>
    <row r="330" spans="1:21" x14ac:dyDescent="0.2">
      <c r="B330" t="s">
        <v>1999</v>
      </c>
      <c r="D330">
        <f t="array" ref="D330">SUM(D5:D329*'GROUP G2'!$A$5:$A$329)</f>
        <v>0</v>
      </c>
      <c r="E330">
        <f t="array" ref="E330">SUM(E5:E329*'GROUP G2'!$A$5:$A$329)</f>
        <v>0</v>
      </c>
      <c r="F330">
        <f t="array" ref="F330">SUM(F5:F329*'GROUP G2'!$A$5:$A$329)</f>
        <v>0</v>
      </c>
      <c r="G330">
        <f t="array" ref="G330">SUM(G5:G329*'GROUP G2'!$A$5:$A$329)</f>
        <v>0</v>
      </c>
      <c r="H330">
        <f t="array" ref="H330">SUM(H5:H329*'GROUP G2'!$A$5:$A$329)</f>
        <v>0</v>
      </c>
      <c r="I330">
        <f t="array" ref="I330">SUM(I5:I329*'GROUP G2'!$A$5:$A$329)</f>
        <v>0</v>
      </c>
      <c r="J330">
        <f t="array" ref="J330">SUM(J5:J329*'GROUP G2'!$A$5:$A$329)</f>
        <v>0</v>
      </c>
      <c r="K330">
        <f t="array" ref="K330">SUM(K5:K329*'GROUP G2'!$A$5:$A$329)</f>
        <v>0</v>
      </c>
      <c r="L330">
        <f t="array" ref="L330">SUM(L5:L329*'GROUP G2'!$A$5:$A$329)</f>
        <v>0</v>
      </c>
      <c r="M330">
        <f t="array" ref="M330">SUM(M5:M329*'GROUP G2'!$A$5:$A$329)</f>
        <v>0</v>
      </c>
      <c r="N330">
        <f t="array" ref="N330">SUM(N5:N329*'GROUP G2'!$A$5:$A$329)</f>
        <v>0</v>
      </c>
      <c r="O330">
        <f t="array" ref="O330">SUM(O5:O329*'GROUP G2'!$A$5:$A$329)</f>
        <v>0</v>
      </c>
      <c r="P330">
        <f t="array" ref="P330">SUM(P5:P329*'GROUP G2'!$A$5:$A$329)</f>
        <v>0</v>
      </c>
      <c r="Q330">
        <f t="array" ref="Q330">SUM(Q5:Q329*'GROUP G2'!$A$5:$A$329)</f>
        <v>0</v>
      </c>
      <c r="R330">
        <f t="array" ref="R330">SUM(R5:R329*'GROUP G2'!$A$5:$A$329)</f>
        <v>0</v>
      </c>
      <c r="S330">
        <f t="array" ref="S330">SUM(S5:S329*'GROUP G2'!$A$5:$A$329)</f>
        <v>0</v>
      </c>
      <c r="T330">
        <f t="array" ref="T330">SUM(T5:T329*'GROUP G2'!$A$5:$A$329)</f>
        <v>0</v>
      </c>
      <c r="U330">
        <f t="array" ref="U330">SUM(U5:U329*'GROUP G2'!$A$5:$A$329)</f>
        <v>0</v>
      </c>
    </row>
  </sheetData>
  <sheetProtection password="D824" sheet="1" objects="1" scenarios="1" formatRows="0" autoFilter="0"/>
  <pageMargins left="0.7" right="0.7" top="0.75" bottom="0.75" header="0.3" footer="0.3"/>
  <pageSetup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09">
    <pageSetUpPr fitToPage="1"/>
  </sheetPr>
  <dimension ref="A1:F302"/>
  <sheetViews>
    <sheetView showGridLines="0" showRowColHeaders="0" workbookViewId="0">
      <pane ySplit="3" topLeftCell="A4" activePane="bottomLeft" state="frozen"/>
      <selection pane="bottomLeft" activeCell="A5" sqref="A5"/>
    </sheetView>
  </sheetViews>
  <sheetFormatPr defaultRowHeight="12.75" x14ac:dyDescent="0.2"/>
  <cols>
    <col min="1" max="1" width="5.7109375" customWidth="1"/>
    <col min="2" max="2" width="19.7109375" customWidth="1"/>
    <col min="3" max="3" width="70.7109375" customWidth="1"/>
    <col min="4" max="4" width="9.7109375" customWidth="1"/>
    <col min="5" max="5" width="14.7109375" customWidth="1"/>
    <col min="6" max="6" width="1.7109375" customWidth="1"/>
  </cols>
  <sheetData>
    <row r="1" spans="1:6" ht="35.1" customHeight="1" x14ac:dyDescent="0.55000000000000004">
      <c r="A1" s="1"/>
      <c r="B1" s="76"/>
      <c r="C1" s="130" t="str">
        <f>DWOFtype&amp;" Direct Order Form"</f>
        <v>Dealer Direct Order Form</v>
      </c>
      <c r="D1" s="1"/>
      <c r="E1" s="78"/>
      <c r="F1" s="78"/>
    </row>
    <row r="2" spans="1:6" ht="24.95" customHeight="1" x14ac:dyDescent="0.4">
      <c r="A2" s="1"/>
      <c r="B2" s="1"/>
      <c r="C2" s="131" t="str">
        <f>INDEX(GroupTNStyles,GroupTNindex)</f>
        <v>Please select door style</v>
      </c>
      <c r="D2" s="1"/>
      <c r="E2" s="79"/>
      <c r="F2" s="79"/>
    </row>
    <row r="3" spans="1:6" ht="15" customHeight="1" thickBot="1" x14ac:dyDescent="0.3">
      <c r="A3" s="213" t="s">
        <v>5</v>
      </c>
      <c r="B3" s="315" t="s">
        <v>4</v>
      </c>
      <c r="C3" s="316" t="str">
        <f>"Group TN, "&amp;TEXT(ModificationDate,"mm/dd/yyyy")</f>
        <v>Group TN, 04/10/2018</v>
      </c>
      <c r="D3" s="215" t="s">
        <v>643</v>
      </c>
      <c r="E3" s="216" t="s">
        <v>7</v>
      </c>
      <c r="F3" s="217"/>
    </row>
    <row r="4" spans="1:6" ht="15" customHeight="1" thickBot="1" x14ac:dyDescent="0.25">
      <c r="A4" s="317"/>
      <c r="B4" s="332" t="str">
        <f>IF(ISBLANK(TNprices!A16),"",TNprices!A16)</f>
        <v/>
      </c>
      <c r="C4" s="333" t="str">
        <f>TNprices!B16</f>
        <v>Wall Cabinets</v>
      </c>
      <c r="D4" s="332"/>
      <c r="E4" s="332"/>
      <c r="F4" s="334"/>
    </row>
    <row r="5" spans="1:6" ht="15" customHeight="1" thickBot="1" x14ac:dyDescent="0.3">
      <c r="A5" s="171"/>
      <c r="B5" s="284" t="str">
        <f>IF(ISBLANK(TNprices!A17),"",TNprices!A17)</f>
        <v>W0942</v>
      </c>
      <c r="C5" s="285" t="str">
        <f>TNprices!B17</f>
        <v>Single door</v>
      </c>
      <c r="D5" s="329">
        <f>IF(B5="","",INDEX(TNprices!C17:P17,GroupTNindex))</f>
        <v>0</v>
      </c>
      <c r="E5" s="330" t="str">
        <f t="shared" ref="E5:E68" si="0">IF(B5="","",IF(D5=0,NotAvailable,A5*D5))</f>
        <v>N/A</v>
      </c>
      <c r="F5" s="331"/>
    </row>
    <row r="6" spans="1:6" ht="15" customHeight="1" thickBot="1" x14ac:dyDescent="0.3">
      <c r="A6" s="171"/>
      <c r="B6" s="204" t="str">
        <f>IF(ISBLANK(TNprices!A18),"",TNprices!A18)</f>
        <v>W1242</v>
      </c>
      <c r="C6" s="25" t="str">
        <f>TNprices!B18</f>
        <v>Single door</v>
      </c>
      <c r="D6" s="321">
        <f>IF(B6="","",INDEX(TNprices!C18:P18,GroupTNindex))</f>
        <v>0</v>
      </c>
      <c r="E6" s="206" t="str">
        <f t="shared" si="0"/>
        <v>N/A</v>
      </c>
      <c r="F6" s="326"/>
    </row>
    <row r="7" spans="1:6" ht="15" customHeight="1" thickBot="1" x14ac:dyDescent="0.3">
      <c r="A7" s="171"/>
      <c r="B7" s="204" t="str">
        <f>IF(ISBLANK(TNprices!A19),"",TNprices!A19)</f>
        <v>W1542</v>
      </c>
      <c r="C7" s="25" t="str">
        <f>TNprices!B19</f>
        <v>Single door</v>
      </c>
      <c r="D7" s="321">
        <f>IF(B7="","",INDEX(TNprices!C19:P19,GroupTNindex))</f>
        <v>0</v>
      </c>
      <c r="E7" s="206" t="str">
        <f t="shared" si="0"/>
        <v>N/A</v>
      </c>
      <c r="F7" s="326"/>
    </row>
    <row r="8" spans="1:6" ht="15" customHeight="1" thickBot="1" x14ac:dyDescent="0.3">
      <c r="A8" s="171"/>
      <c r="B8" s="204" t="str">
        <f>IF(ISBLANK(TNprices!A20),"",TNprices!A20)</f>
        <v>W1842</v>
      </c>
      <c r="C8" s="25" t="str">
        <f>TNprices!B20</f>
        <v>Single door</v>
      </c>
      <c r="D8" s="321">
        <f>IF(B8="","",INDEX(TNprices!C20:P20,GroupTNindex))</f>
        <v>0</v>
      </c>
      <c r="E8" s="206" t="str">
        <f t="shared" si="0"/>
        <v>N/A</v>
      </c>
      <c r="F8" s="326"/>
    </row>
    <row r="9" spans="1:6" ht="15" customHeight="1" thickBot="1" x14ac:dyDescent="0.3">
      <c r="A9" s="171"/>
      <c r="B9" s="204" t="str">
        <f>IF(ISBLANK(TNprices!A21),"",TNprices!A21)</f>
        <v>W2142</v>
      </c>
      <c r="C9" s="25" t="str">
        <f>TNprices!B21</f>
        <v>Single door</v>
      </c>
      <c r="D9" s="321">
        <f>IF(B9="","",INDEX(TNprices!C21:P21,GroupTNindex))</f>
        <v>0</v>
      </c>
      <c r="E9" s="206" t="str">
        <f t="shared" si="0"/>
        <v>N/A</v>
      </c>
      <c r="F9" s="326"/>
    </row>
    <row r="10" spans="1:6" ht="15" customHeight="1" thickBot="1" x14ac:dyDescent="0.3">
      <c r="A10" s="171"/>
      <c r="B10" s="204" t="str">
        <f>IF(ISBLANK(TNprices!A22),"",TNprices!A22)</f>
        <v>W2442</v>
      </c>
      <c r="C10" s="25" t="str">
        <f>TNprices!B22</f>
        <v>Double door</v>
      </c>
      <c r="D10" s="321">
        <f>IF(B10="","",INDEX(TNprices!C22:P22,GroupTNindex))</f>
        <v>0</v>
      </c>
      <c r="E10" s="206" t="str">
        <f t="shared" si="0"/>
        <v>N/A</v>
      </c>
      <c r="F10" s="326"/>
    </row>
    <row r="11" spans="1:6" ht="15" customHeight="1" thickBot="1" x14ac:dyDescent="0.3">
      <c r="A11" s="171"/>
      <c r="B11" s="204" t="str">
        <f>IF(ISBLANK(TNprices!A23),"",TNprices!A23)</f>
        <v>W2742</v>
      </c>
      <c r="C11" s="25" t="str">
        <f>TNprices!B23</f>
        <v>Double door</v>
      </c>
      <c r="D11" s="321">
        <f>IF(B11="","",INDEX(TNprices!C23:P23,GroupTNindex))</f>
        <v>0</v>
      </c>
      <c r="E11" s="206" t="str">
        <f t="shared" si="0"/>
        <v>N/A</v>
      </c>
      <c r="F11" s="326"/>
    </row>
    <row r="12" spans="1:6" ht="15" customHeight="1" thickBot="1" x14ac:dyDescent="0.3">
      <c r="A12" s="171"/>
      <c r="B12" s="204" t="str">
        <f>IF(ISBLANK(TNprices!A24),"",TNprices!A24)</f>
        <v>W3042</v>
      </c>
      <c r="C12" s="25" t="str">
        <f>TNprices!B24</f>
        <v>Double door</v>
      </c>
      <c r="D12" s="321">
        <f>IF(B12="","",INDEX(TNprices!C24:P24,GroupTNindex))</f>
        <v>0</v>
      </c>
      <c r="E12" s="206" t="str">
        <f t="shared" si="0"/>
        <v>N/A</v>
      </c>
      <c r="F12" s="326"/>
    </row>
    <row r="13" spans="1:6" ht="15" customHeight="1" thickBot="1" x14ac:dyDescent="0.3">
      <c r="A13" s="171"/>
      <c r="B13" s="204" t="str">
        <f>IF(ISBLANK(TNprices!A25),"",TNprices!A25)</f>
        <v>W3342</v>
      </c>
      <c r="C13" s="25" t="str">
        <f>TNprices!B25</f>
        <v>Double door</v>
      </c>
      <c r="D13" s="321">
        <f>IF(B13="","",INDEX(TNprices!C25:P25,GroupTNindex))</f>
        <v>0</v>
      </c>
      <c r="E13" s="206" t="str">
        <f t="shared" si="0"/>
        <v>N/A</v>
      </c>
      <c r="F13" s="326"/>
    </row>
    <row r="14" spans="1:6" ht="15" customHeight="1" thickBot="1" x14ac:dyDescent="0.3">
      <c r="A14" s="171"/>
      <c r="B14" s="204" t="str">
        <f>IF(ISBLANK(TNprices!A26),"",TNprices!A26)</f>
        <v>W3642</v>
      </c>
      <c r="C14" s="25" t="str">
        <f>TNprices!B26</f>
        <v>Double door</v>
      </c>
      <c r="D14" s="321">
        <f>IF(B14="","",INDEX(TNprices!C26:P26,GroupTNindex))</f>
        <v>0</v>
      </c>
      <c r="E14" s="206" t="str">
        <f t="shared" si="0"/>
        <v>N/A</v>
      </c>
      <c r="F14" s="326"/>
    </row>
    <row r="15" spans="1:6" ht="15" customHeight="1" thickBot="1" x14ac:dyDescent="0.3">
      <c r="A15" s="171"/>
      <c r="B15" s="204" t="str">
        <f>IF(ISBLANK(TNprices!A27),"",TNprices!A27)</f>
        <v>W3942</v>
      </c>
      <c r="C15" s="25" t="str">
        <f>TNprices!B27</f>
        <v>Double door</v>
      </c>
      <c r="D15" s="321">
        <f>IF(B15="","",INDEX(TNprices!C27:P27,GroupTNindex))</f>
        <v>0</v>
      </c>
      <c r="E15" s="206" t="str">
        <f t="shared" si="0"/>
        <v>N/A</v>
      </c>
      <c r="F15" s="326"/>
    </row>
    <row r="16" spans="1:6" ht="15" customHeight="1" thickBot="1" x14ac:dyDescent="0.3">
      <c r="A16" s="171"/>
      <c r="B16" s="204" t="str">
        <f>IF(ISBLANK(TNprices!A28),"",TNprices!A28)</f>
        <v>W4242</v>
      </c>
      <c r="C16" s="25" t="str">
        <f>TNprices!B28</f>
        <v>Double door</v>
      </c>
      <c r="D16" s="321">
        <f>IF(B16="","",INDEX(TNprices!C28:P28,GroupTNindex))</f>
        <v>0</v>
      </c>
      <c r="E16" s="206" t="str">
        <f t="shared" si="0"/>
        <v>N/A</v>
      </c>
      <c r="F16" s="326"/>
    </row>
    <row r="17" spans="1:6" ht="15" customHeight="1" thickBot="1" x14ac:dyDescent="0.3">
      <c r="A17" s="171"/>
      <c r="B17" s="204" t="str">
        <f>IF(ISBLANK(TNprices!A29),"",TNprices!A29)</f>
        <v>W0936</v>
      </c>
      <c r="C17" s="25" t="str">
        <f>TNprices!B29</f>
        <v>Single door</v>
      </c>
      <c r="D17" s="321">
        <f>IF(B17="","",INDEX(TNprices!C29:P29,GroupTNindex))</f>
        <v>0</v>
      </c>
      <c r="E17" s="206" t="str">
        <f t="shared" si="0"/>
        <v>N/A</v>
      </c>
      <c r="F17" s="326"/>
    </row>
    <row r="18" spans="1:6" ht="15" customHeight="1" thickBot="1" x14ac:dyDescent="0.3">
      <c r="A18" s="171"/>
      <c r="B18" s="204" t="str">
        <f>IF(ISBLANK(TNprices!A30),"",TNprices!A30)</f>
        <v>W1236</v>
      </c>
      <c r="C18" s="25" t="str">
        <f>TNprices!B30</f>
        <v>Single door</v>
      </c>
      <c r="D18" s="321">
        <f>IF(B18="","",INDEX(TNprices!C30:P30,GroupTNindex))</f>
        <v>0</v>
      </c>
      <c r="E18" s="206" t="str">
        <f t="shared" si="0"/>
        <v>N/A</v>
      </c>
      <c r="F18" s="326"/>
    </row>
    <row r="19" spans="1:6" ht="15" customHeight="1" thickBot="1" x14ac:dyDescent="0.3">
      <c r="A19" s="171"/>
      <c r="B19" s="204" t="str">
        <f>IF(ISBLANK(TNprices!A31),"",TNprices!A31)</f>
        <v>W1536</v>
      </c>
      <c r="C19" s="25" t="str">
        <f>TNprices!B31</f>
        <v>Single door</v>
      </c>
      <c r="D19" s="321">
        <f>IF(B19="","",INDEX(TNprices!C31:P31,GroupTNindex))</f>
        <v>0</v>
      </c>
      <c r="E19" s="206" t="str">
        <f t="shared" si="0"/>
        <v>N/A</v>
      </c>
      <c r="F19" s="326"/>
    </row>
    <row r="20" spans="1:6" ht="15" customHeight="1" thickBot="1" x14ac:dyDescent="0.3">
      <c r="A20" s="171"/>
      <c r="B20" s="204" t="str">
        <f>IF(ISBLANK(TNprices!A32),"",TNprices!A32)</f>
        <v>W1836</v>
      </c>
      <c r="C20" s="25" t="str">
        <f>TNprices!B32</f>
        <v>Single door</v>
      </c>
      <c r="D20" s="321">
        <f>IF(B20="","",INDEX(TNprices!C32:P32,GroupTNindex))</f>
        <v>0</v>
      </c>
      <c r="E20" s="206" t="str">
        <f t="shared" si="0"/>
        <v>N/A</v>
      </c>
      <c r="F20" s="326"/>
    </row>
    <row r="21" spans="1:6" ht="15" customHeight="1" thickBot="1" x14ac:dyDescent="0.3">
      <c r="A21" s="171"/>
      <c r="B21" s="204" t="str">
        <f>IF(ISBLANK(TNprices!A33),"",TNprices!A33)</f>
        <v>W2136</v>
      </c>
      <c r="C21" s="25" t="str">
        <f>TNprices!B33</f>
        <v>Single door</v>
      </c>
      <c r="D21" s="321">
        <f>IF(B21="","",INDEX(TNprices!C33:P33,GroupTNindex))</f>
        <v>0</v>
      </c>
      <c r="E21" s="206" t="str">
        <f t="shared" si="0"/>
        <v>N/A</v>
      </c>
      <c r="F21" s="326"/>
    </row>
    <row r="22" spans="1:6" ht="15" customHeight="1" thickBot="1" x14ac:dyDescent="0.3">
      <c r="A22" s="171"/>
      <c r="B22" s="204" t="str">
        <f>IF(ISBLANK(TNprices!A34),"",TNprices!A34)</f>
        <v>W2436</v>
      </c>
      <c r="C22" s="25" t="str">
        <f>TNprices!B34</f>
        <v>Double door</v>
      </c>
      <c r="D22" s="321">
        <f>IF(B22="","",INDEX(TNprices!C34:P34,GroupTNindex))</f>
        <v>0</v>
      </c>
      <c r="E22" s="206" t="str">
        <f t="shared" si="0"/>
        <v>N/A</v>
      </c>
      <c r="F22" s="326"/>
    </row>
    <row r="23" spans="1:6" ht="15" customHeight="1" thickBot="1" x14ac:dyDescent="0.3">
      <c r="A23" s="171"/>
      <c r="B23" s="204" t="str">
        <f>IF(ISBLANK(TNprices!A35),"",TNprices!A35)</f>
        <v>W2736</v>
      </c>
      <c r="C23" s="25" t="str">
        <f>TNprices!B35</f>
        <v>Double door</v>
      </c>
      <c r="D23" s="321">
        <f>IF(B23="","",INDEX(TNprices!C35:P35,GroupTNindex))</f>
        <v>0</v>
      </c>
      <c r="E23" s="206" t="str">
        <f t="shared" si="0"/>
        <v>N/A</v>
      </c>
      <c r="F23" s="326"/>
    </row>
    <row r="24" spans="1:6" ht="15" customHeight="1" thickBot="1" x14ac:dyDescent="0.3">
      <c r="A24" s="171"/>
      <c r="B24" s="204" t="str">
        <f>IF(ISBLANK(TNprices!A36),"",TNprices!A36)</f>
        <v>W3036</v>
      </c>
      <c r="C24" s="25" t="str">
        <f>TNprices!B36</f>
        <v>Double door</v>
      </c>
      <c r="D24" s="321">
        <f>IF(B24="","",INDEX(TNprices!C36:P36,GroupTNindex))</f>
        <v>0</v>
      </c>
      <c r="E24" s="206" t="str">
        <f t="shared" si="0"/>
        <v>N/A</v>
      </c>
      <c r="F24" s="326"/>
    </row>
    <row r="25" spans="1:6" ht="15" customHeight="1" thickBot="1" x14ac:dyDescent="0.3">
      <c r="A25" s="171"/>
      <c r="B25" s="204" t="str">
        <f>IF(ISBLANK(TNprices!A37),"",TNprices!A37)</f>
        <v>W3336</v>
      </c>
      <c r="C25" s="25" t="str">
        <f>TNprices!B37</f>
        <v>Double door</v>
      </c>
      <c r="D25" s="321">
        <f>IF(B25="","",INDEX(TNprices!C37:P37,GroupTNindex))</f>
        <v>0</v>
      </c>
      <c r="E25" s="206" t="str">
        <f t="shared" si="0"/>
        <v>N/A</v>
      </c>
      <c r="F25" s="326"/>
    </row>
    <row r="26" spans="1:6" ht="15" customHeight="1" thickBot="1" x14ac:dyDescent="0.3">
      <c r="A26" s="171"/>
      <c r="B26" s="204" t="str">
        <f>IF(ISBLANK(TNprices!A38),"",TNprices!A38)</f>
        <v>W3636</v>
      </c>
      <c r="C26" s="25" t="str">
        <f>TNprices!B38</f>
        <v>Double door</v>
      </c>
      <c r="D26" s="321">
        <f>IF(B26="","",INDEX(TNprices!C38:P38,GroupTNindex))</f>
        <v>0</v>
      </c>
      <c r="E26" s="206" t="str">
        <f t="shared" si="0"/>
        <v>N/A</v>
      </c>
      <c r="F26" s="326"/>
    </row>
    <row r="27" spans="1:6" ht="15" customHeight="1" thickBot="1" x14ac:dyDescent="0.3">
      <c r="A27" s="171"/>
      <c r="B27" s="204" t="str">
        <f>IF(ISBLANK(TNprices!A39),"",TNprices!A39)</f>
        <v>W3936</v>
      </c>
      <c r="C27" s="25" t="str">
        <f>TNprices!B39</f>
        <v>Double door</v>
      </c>
      <c r="D27" s="321">
        <f>IF(B27="","",INDEX(TNprices!C39:P39,GroupTNindex))</f>
        <v>0</v>
      </c>
      <c r="E27" s="206" t="str">
        <f t="shared" si="0"/>
        <v>N/A</v>
      </c>
      <c r="F27" s="326"/>
    </row>
    <row r="28" spans="1:6" ht="15" customHeight="1" thickBot="1" x14ac:dyDescent="0.3">
      <c r="A28" s="171"/>
      <c r="B28" s="204" t="str">
        <f>IF(ISBLANK(TNprices!A40),"",TNprices!A40)</f>
        <v>W4236</v>
      </c>
      <c r="C28" s="25" t="str">
        <f>TNprices!B40</f>
        <v>Double door</v>
      </c>
      <c r="D28" s="321">
        <f>IF(B28="","",INDEX(TNprices!C40:P40,GroupTNindex))</f>
        <v>0</v>
      </c>
      <c r="E28" s="206" t="str">
        <f t="shared" si="0"/>
        <v>N/A</v>
      </c>
      <c r="F28" s="326"/>
    </row>
    <row r="29" spans="1:6" ht="15" customHeight="1" thickBot="1" x14ac:dyDescent="0.3">
      <c r="A29" s="171"/>
      <c r="B29" s="204" t="str">
        <f>IF(ISBLANK(TNprices!A41),"",TNprices!A41)</f>
        <v>W0930</v>
      </c>
      <c r="C29" s="25" t="str">
        <f>TNprices!B41</f>
        <v>Single door</v>
      </c>
      <c r="D29" s="321">
        <f>IF(B29="","",INDEX(TNprices!C41:P41,GroupTNindex))</f>
        <v>0</v>
      </c>
      <c r="E29" s="206" t="str">
        <f t="shared" si="0"/>
        <v>N/A</v>
      </c>
      <c r="F29" s="326"/>
    </row>
    <row r="30" spans="1:6" ht="15" customHeight="1" thickBot="1" x14ac:dyDescent="0.3">
      <c r="A30" s="171"/>
      <c r="B30" s="204" t="str">
        <f>IF(ISBLANK(TNprices!A42),"",TNprices!A42)</f>
        <v>W1230</v>
      </c>
      <c r="C30" s="25" t="str">
        <f>TNprices!B42</f>
        <v>Single door</v>
      </c>
      <c r="D30" s="321">
        <f>IF(B30="","",INDEX(TNprices!C42:P42,GroupTNindex))</f>
        <v>0</v>
      </c>
      <c r="E30" s="206" t="str">
        <f t="shared" si="0"/>
        <v>N/A</v>
      </c>
      <c r="F30" s="326"/>
    </row>
    <row r="31" spans="1:6" ht="15" customHeight="1" thickBot="1" x14ac:dyDescent="0.3">
      <c r="A31" s="171"/>
      <c r="B31" s="204" t="str">
        <f>IF(ISBLANK(TNprices!A43),"",TNprices!A43)</f>
        <v>W1530</v>
      </c>
      <c r="C31" s="25" t="str">
        <f>TNprices!B43</f>
        <v>Single door</v>
      </c>
      <c r="D31" s="321">
        <f>IF(B31="","",INDEX(TNprices!C43:P43,GroupTNindex))</f>
        <v>0</v>
      </c>
      <c r="E31" s="206" t="str">
        <f t="shared" si="0"/>
        <v>N/A</v>
      </c>
      <c r="F31" s="326"/>
    </row>
    <row r="32" spans="1:6" ht="15" customHeight="1" thickBot="1" x14ac:dyDescent="0.3">
      <c r="A32" s="171"/>
      <c r="B32" s="204" t="str">
        <f>IF(ISBLANK(TNprices!A44),"",TNprices!A44)</f>
        <v>W1830</v>
      </c>
      <c r="C32" s="25" t="str">
        <f>TNprices!B44</f>
        <v>Single door</v>
      </c>
      <c r="D32" s="321">
        <f>IF(B32="","",INDEX(TNprices!C44:P44,GroupTNindex))</f>
        <v>0</v>
      </c>
      <c r="E32" s="206" t="str">
        <f t="shared" si="0"/>
        <v>N/A</v>
      </c>
      <c r="F32" s="326"/>
    </row>
    <row r="33" spans="1:6" ht="15" customHeight="1" thickBot="1" x14ac:dyDescent="0.3">
      <c r="A33" s="171"/>
      <c r="B33" s="204" t="str">
        <f>IF(ISBLANK(TNprices!A45),"",TNprices!A45)</f>
        <v>W2130</v>
      </c>
      <c r="C33" s="25" t="str">
        <f>TNprices!B45</f>
        <v>Single door</v>
      </c>
      <c r="D33" s="321">
        <f>IF(B33="","",INDEX(TNprices!C45:P45,GroupTNindex))</f>
        <v>0</v>
      </c>
      <c r="E33" s="206" t="str">
        <f t="shared" si="0"/>
        <v>N/A</v>
      </c>
      <c r="F33" s="326"/>
    </row>
    <row r="34" spans="1:6" ht="15" customHeight="1" thickBot="1" x14ac:dyDescent="0.3">
      <c r="A34" s="171"/>
      <c r="B34" s="204" t="str">
        <f>IF(ISBLANK(TNprices!A46),"",TNprices!A46)</f>
        <v>W2430</v>
      </c>
      <c r="C34" s="25" t="str">
        <f>TNprices!B46</f>
        <v>Double door</v>
      </c>
      <c r="D34" s="321">
        <f>IF(B34="","",INDEX(TNprices!C46:P46,GroupTNindex))</f>
        <v>0</v>
      </c>
      <c r="E34" s="206" t="str">
        <f t="shared" si="0"/>
        <v>N/A</v>
      </c>
      <c r="F34" s="326"/>
    </row>
    <row r="35" spans="1:6" ht="15" customHeight="1" thickBot="1" x14ac:dyDescent="0.3">
      <c r="A35" s="171"/>
      <c r="B35" s="204" t="str">
        <f>IF(ISBLANK(TNprices!A47),"",TNprices!A47)</f>
        <v>W2730</v>
      </c>
      <c r="C35" s="25" t="str">
        <f>TNprices!B47</f>
        <v>Double door</v>
      </c>
      <c r="D35" s="321">
        <f>IF(B35="","",INDEX(TNprices!C47:P47,GroupTNindex))</f>
        <v>0</v>
      </c>
      <c r="E35" s="206" t="str">
        <f t="shared" si="0"/>
        <v>N/A</v>
      </c>
      <c r="F35" s="326"/>
    </row>
    <row r="36" spans="1:6" ht="15" customHeight="1" thickBot="1" x14ac:dyDescent="0.3">
      <c r="A36" s="171"/>
      <c r="B36" s="204" t="str">
        <f>IF(ISBLANK(TNprices!A48),"",TNprices!A48)</f>
        <v>W3030</v>
      </c>
      <c r="C36" s="25" t="str">
        <f>TNprices!B48</f>
        <v>Double door</v>
      </c>
      <c r="D36" s="321">
        <f>IF(B36="","",INDEX(TNprices!C48:P48,GroupTNindex))</f>
        <v>0</v>
      </c>
      <c r="E36" s="206" t="str">
        <f t="shared" si="0"/>
        <v>N/A</v>
      </c>
      <c r="F36" s="326"/>
    </row>
    <row r="37" spans="1:6" ht="15" customHeight="1" thickBot="1" x14ac:dyDescent="0.3">
      <c r="A37" s="171"/>
      <c r="B37" s="204" t="str">
        <f>IF(ISBLANK(TNprices!A49),"",TNprices!A49)</f>
        <v>W3330</v>
      </c>
      <c r="C37" s="25" t="str">
        <f>TNprices!B49</f>
        <v>Double door</v>
      </c>
      <c r="D37" s="321">
        <f>IF(B37="","",INDEX(TNprices!C49:P49,GroupTNindex))</f>
        <v>0</v>
      </c>
      <c r="E37" s="206" t="str">
        <f t="shared" si="0"/>
        <v>N/A</v>
      </c>
      <c r="F37" s="326"/>
    </row>
    <row r="38" spans="1:6" ht="15" customHeight="1" thickBot="1" x14ac:dyDescent="0.3">
      <c r="A38" s="171"/>
      <c r="B38" s="204" t="str">
        <f>IF(ISBLANK(TNprices!A50),"",TNprices!A50)</f>
        <v>W3630</v>
      </c>
      <c r="C38" s="25" t="str">
        <f>TNprices!B50</f>
        <v>Double door</v>
      </c>
      <c r="D38" s="321">
        <f>IF(B38="","",INDEX(TNprices!C50:P50,GroupTNindex))</f>
        <v>0</v>
      </c>
      <c r="E38" s="206" t="str">
        <f t="shared" si="0"/>
        <v>N/A</v>
      </c>
      <c r="F38" s="326"/>
    </row>
    <row r="39" spans="1:6" ht="15" customHeight="1" thickBot="1" x14ac:dyDescent="0.3">
      <c r="A39" s="171"/>
      <c r="B39" s="204" t="str">
        <f>IF(ISBLANK(TNprices!A51),"",TNprices!A51)</f>
        <v>W3930</v>
      </c>
      <c r="C39" s="25" t="str">
        <f>TNprices!B51</f>
        <v>Double door</v>
      </c>
      <c r="D39" s="321">
        <f>IF(B39="","",INDEX(TNprices!C51:P51,GroupTNindex))</f>
        <v>0</v>
      </c>
      <c r="E39" s="206" t="str">
        <f t="shared" si="0"/>
        <v>N/A</v>
      </c>
      <c r="F39" s="326"/>
    </row>
    <row r="40" spans="1:6" ht="15" customHeight="1" thickBot="1" x14ac:dyDescent="0.3">
      <c r="A40" s="171"/>
      <c r="B40" s="204" t="str">
        <f>IF(ISBLANK(TNprices!A52),"",TNprices!A52)</f>
        <v>W4230</v>
      </c>
      <c r="C40" s="25" t="str">
        <f>TNprices!B52</f>
        <v>Double door</v>
      </c>
      <c r="D40" s="321">
        <f>IF(B40="","",INDEX(TNprices!C52:P52,GroupTNindex))</f>
        <v>0</v>
      </c>
      <c r="E40" s="206" t="str">
        <f t="shared" si="0"/>
        <v>N/A</v>
      </c>
      <c r="F40" s="326"/>
    </row>
    <row r="41" spans="1:6" ht="15" customHeight="1" thickBot="1" x14ac:dyDescent="0.3">
      <c r="A41" s="171"/>
      <c r="B41" s="204" t="str">
        <f>IF(ISBLANK(TNprices!A53),"",TNprices!A53)</f>
        <v/>
      </c>
      <c r="C41" s="25" t="str">
        <f>TNprices!B53</f>
        <v>Bridge Cabinets</v>
      </c>
      <c r="D41" s="321" t="str">
        <f>IF(B41="","",INDEX(TNprices!C53:P53,GroupTNindex))</f>
        <v/>
      </c>
      <c r="E41" s="206" t="str">
        <f t="shared" si="0"/>
        <v/>
      </c>
      <c r="F41" s="326"/>
    </row>
    <row r="42" spans="1:6" ht="15" customHeight="1" thickBot="1" x14ac:dyDescent="0.3">
      <c r="A42" s="171"/>
      <c r="B42" s="204" t="str">
        <f>IF(ISBLANK(TNprices!A54),"",TNprices!A54)</f>
        <v>W3024</v>
      </c>
      <c r="C42" s="25" t="str">
        <f>TNprices!B54</f>
        <v>Double door</v>
      </c>
      <c r="D42" s="321">
        <f>IF(B42="","",INDEX(TNprices!C54:P54,GroupTNindex))</f>
        <v>0</v>
      </c>
      <c r="E42" s="206" t="str">
        <f t="shared" si="0"/>
        <v>N/A</v>
      </c>
      <c r="F42" s="326"/>
    </row>
    <row r="43" spans="1:6" ht="15" customHeight="1" thickBot="1" x14ac:dyDescent="0.3">
      <c r="A43" s="171"/>
      <c r="B43" s="204" t="str">
        <f>IF(ISBLANK(TNprices!A55),"",TNprices!A55)</f>
        <v>W3324</v>
      </c>
      <c r="C43" s="25" t="str">
        <f>TNprices!B55</f>
        <v>Double door</v>
      </c>
      <c r="D43" s="321">
        <f>IF(B43="","",INDEX(TNprices!C55:P55,GroupTNindex))</f>
        <v>0</v>
      </c>
      <c r="E43" s="206" t="str">
        <f t="shared" si="0"/>
        <v>N/A</v>
      </c>
      <c r="F43" s="326"/>
    </row>
    <row r="44" spans="1:6" ht="15" customHeight="1" thickBot="1" x14ac:dyDescent="0.3">
      <c r="A44" s="171"/>
      <c r="B44" s="204" t="str">
        <f>IF(ISBLANK(TNprices!A56),"",TNprices!A56)</f>
        <v>W3624</v>
      </c>
      <c r="C44" s="25" t="str">
        <f>TNprices!B56</f>
        <v>Double door</v>
      </c>
      <c r="D44" s="321">
        <f>IF(B44="","",INDEX(TNprices!C56:P56,GroupTNindex))</f>
        <v>0</v>
      </c>
      <c r="E44" s="206" t="str">
        <f t="shared" si="0"/>
        <v>N/A</v>
      </c>
      <c r="F44" s="326"/>
    </row>
    <row r="45" spans="1:6" ht="15" customHeight="1" thickBot="1" x14ac:dyDescent="0.3">
      <c r="A45" s="171"/>
      <c r="B45" s="204" t="str">
        <f>IF(ISBLANK(TNprices!A57),"",TNprices!A57)</f>
        <v>W3021</v>
      </c>
      <c r="C45" s="25" t="str">
        <f>TNprices!B57</f>
        <v>Double door</v>
      </c>
      <c r="D45" s="321">
        <f>IF(B45="","",INDEX(TNprices!C57:P57,GroupTNindex))</f>
        <v>0</v>
      </c>
      <c r="E45" s="206" t="str">
        <f t="shared" si="0"/>
        <v>N/A</v>
      </c>
      <c r="F45" s="326"/>
    </row>
    <row r="46" spans="1:6" ht="15" customHeight="1" thickBot="1" x14ac:dyDescent="0.3">
      <c r="A46" s="171"/>
      <c r="B46" s="204" t="str">
        <f>IF(ISBLANK(TNprices!A58),"",TNprices!A58)</f>
        <v>W3321</v>
      </c>
      <c r="C46" s="25" t="str">
        <f>TNprices!B58</f>
        <v>Double door</v>
      </c>
      <c r="D46" s="321">
        <f>IF(B46="","",INDEX(TNprices!C58:P58,GroupTNindex))</f>
        <v>0</v>
      </c>
      <c r="E46" s="206" t="str">
        <f t="shared" si="0"/>
        <v>N/A</v>
      </c>
      <c r="F46" s="326"/>
    </row>
    <row r="47" spans="1:6" ht="15" customHeight="1" thickBot="1" x14ac:dyDescent="0.3">
      <c r="A47" s="171"/>
      <c r="B47" s="204" t="str">
        <f>IF(ISBLANK(TNprices!A59),"",TNprices!A59)</f>
        <v>W3621</v>
      </c>
      <c r="C47" s="25" t="str">
        <f>TNprices!B59</f>
        <v>Double door</v>
      </c>
      <c r="D47" s="321">
        <f>IF(B47="","",INDEX(TNprices!C59:P59,GroupTNindex))</f>
        <v>0</v>
      </c>
      <c r="E47" s="206" t="str">
        <f t="shared" si="0"/>
        <v>N/A</v>
      </c>
      <c r="F47" s="326"/>
    </row>
    <row r="48" spans="1:6" ht="15" customHeight="1" thickBot="1" x14ac:dyDescent="0.3">
      <c r="A48" s="171"/>
      <c r="B48" s="204" t="str">
        <f>IF(ISBLANK(TNprices!A60),"",TNprices!A60)</f>
        <v>W1218</v>
      </c>
      <c r="C48" s="25" t="str">
        <f>TNprices!B60</f>
        <v>Single door</v>
      </c>
      <c r="D48" s="321">
        <f>IF(B48="","",INDEX(TNprices!C60:P60,GroupTNindex))</f>
        <v>0</v>
      </c>
      <c r="E48" s="206" t="str">
        <f t="shared" si="0"/>
        <v>N/A</v>
      </c>
      <c r="F48" s="326"/>
    </row>
    <row r="49" spans="1:6" ht="15" customHeight="1" thickBot="1" x14ac:dyDescent="0.3">
      <c r="A49" s="171"/>
      <c r="B49" s="204" t="str">
        <f>IF(ISBLANK(TNprices!A61),"",TNprices!A61)</f>
        <v>W1518</v>
      </c>
      <c r="C49" s="25" t="str">
        <f>TNprices!B61</f>
        <v>Single door</v>
      </c>
      <c r="D49" s="321">
        <f>IF(B49="","",INDEX(TNprices!C61:P61,GroupTNindex))</f>
        <v>0</v>
      </c>
      <c r="E49" s="206" t="str">
        <f t="shared" si="0"/>
        <v>N/A</v>
      </c>
      <c r="F49" s="326"/>
    </row>
    <row r="50" spans="1:6" ht="15" customHeight="1" thickBot="1" x14ac:dyDescent="0.3">
      <c r="A50" s="171"/>
      <c r="B50" s="204" t="str">
        <f>IF(ISBLANK(TNprices!A62),"",TNprices!A62)</f>
        <v>W1818</v>
      </c>
      <c r="C50" s="25" t="str">
        <f>TNprices!B62</f>
        <v>Single door</v>
      </c>
      <c r="D50" s="321">
        <f>IF(B50="","",INDEX(TNprices!C62:P62,GroupTNindex))</f>
        <v>0</v>
      </c>
      <c r="E50" s="206" t="str">
        <f t="shared" si="0"/>
        <v>N/A</v>
      </c>
      <c r="F50" s="326"/>
    </row>
    <row r="51" spans="1:6" ht="15" customHeight="1" thickBot="1" x14ac:dyDescent="0.3">
      <c r="A51" s="171"/>
      <c r="B51" s="204" t="str">
        <f>IF(ISBLANK(TNprices!A63),"",TNprices!A63)</f>
        <v>W2118</v>
      </c>
      <c r="C51" s="25" t="str">
        <f>TNprices!B63</f>
        <v>Single door</v>
      </c>
      <c r="D51" s="321">
        <f>IF(B51="","",INDEX(TNprices!C63:P63,GroupTNindex))</f>
        <v>0</v>
      </c>
      <c r="E51" s="206" t="str">
        <f t="shared" si="0"/>
        <v>N/A</v>
      </c>
      <c r="F51" s="326"/>
    </row>
    <row r="52" spans="1:6" ht="15" customHeight="1" thickBot="1" x14ac:dyDescent="0.3">
      <c r="A52" s="171"/>
      <c r="B52" s="204" t="str">
        <f>IF(ISBLANK(TNprices!A64),"",TNprices!A64)</f>
        <v>W2418</v>
      </c>
      <c r="C52" s="25" t="str">
        <f>TNprices!B64</f>
        <v>Double door</v>
      </c>
      <c r="D52" s="321">
        <f>IF(B52="","",INDEX(TNprices!C64:P64,GroupTNindex))</f>
        <v>0</v>
      </c>
      <c r="E52" s="206" t="str">
        <f t="shared" si="0"/>
        <v>N/A</v>
      </c>
      <c r="F52" s="326"/>
    </row>
    <row r="53" spans="1:6" ht="15" customHeight="1" thickBot="1" x14ac:dyDescent="0.3">
      <c r="A53" s="171"/>
      <c r="B53" s="204" t="str">
        <f>IF(ISBLANK(TNprices!A65),"",TNprices!A65)</f>
        <v>W2718</v>
      </c>
      <c r="C53" s="25" t="str">
        <f>TNprices!B65</f>
        <v>Double door</v>
      </c>
      <c r="D53" s="321">
        <f>IF(B53="","",INDEX(TNprices!C65:P65,GroupTNindex))</f>
        <v>0</v>
      </c>
      <c r="E53" s="206" t="str">
        <f t="shared" si="0"/>
        <v>N/A</v>
      </c>
      <c r="F53" s="326"/>
    </row>
    <row r="54" spans="1:6" ht="15" customHeight="1" thickBot="1" x14ac:dyDescent="0.3">
      <c r="A54" s="171"/>
      <c r="B54" s="204" t="str">
        <f>IF(ISBLANK(TNprices!A66),"",TNprices!A66)</f>
        <v>W3018</v>
      </c>
      <c r="C54" s="25" t="str">
        <f>TNprices!B66</f>
        <v>Double door</v>
      </c>
      <c r="D54" s="321">
        <f>IF(B54="","",INDEX(TNprices!C66:P66,GroupTNindex))</f>
        <v>0</v>
      </c>
      <c r="E54" s="206" t="str">
        <f t="shared" si="0"/>
        <v>N/A</v>
      </c>
      <c r="F54" s="326"/>
    </row>
    <row r="55" spans="1:6" ht="15" customHeight="1" thickBot="1" x14ac:dyDescent="0.3">
      <c r="A55" s="171"/>
      <c r="B55" s="204" t="str">
        <f>IF(ISBLANK(TNprices!A67),"",TNprices!A67)</f>
        <v>W3318</v>
      </c>
      <c r="C55" s="25" t="str">
        <f>TNprices!B67</f>
        <v>Double door</v>
      </c>
      <c r="D55" s="321">
        <f>IF(B55="","",INDEX(TNprices!C67:P67,GroupTNindex))</f>
        <v>0</v>
      </c>
      <c r="E55" s="206" t="str">
        <f t="shared" si="0"/>
        <v>N/A</v>
      </c>
      <c r="F55" s="326"/>
    </row>
    <row r="56" spans="1:6" ht="15" customHeight="1" thickBot="1" x14ac:dyDescent="0.3">
      <c r="A56" s="171"/>
      <c r="B56" s="204" t="str">
        <f>IF(ISBLANK(TNprices!A68),"",TNprices!A68)</f>
        <v>W3618</v>
      </c>
      <c r="C56" s="25" t="str">
        <f>TNprices!B68</f>
        <v>Double door</v>
      </c>
      <c r="D56" s="321">
        <f>IF(B56="","",INDEX(TNprices!C68:P68,GroupTNindex))</f>
        <v>0</v>
      </c>
      <c r="E56" s="206" t="str">
        <f t="shared" si="0"/>
        <v>N/A</v>
      </c>
      <c r="F56" s="326"/>
    </row>
    <row r="57" spans="1:6" ht="15" customHeight="1" thickBot="1" x14ac:dyDescent="0.3">
      <c r="A57" s="171"/>
      <c r="B57" s="204" t="str">
        <f>IF(ISBLANK(TNprices!A69),"",TNprices!A69)</f>
        <v>W3015</v>
      </c>
      <c r="C57" s="25" t="str">
        <f>TNprices!B69</f>
        <v>Double door</v>
      </c>
      <c r="D57" s="321">
        <f>IF(B57="","",INDEX(TNprices!C69:P69,GroupTNindex))</f>
        <v>0</v>
      </c>
      <c r="E57" s="206" t="str">
        <f t="shared" si="0"/>
        <v>N/A</v>
      </c>
      <c r="F57" s="326"/>
    </row>
    <row r="58" spans="1:6" ht="15" customHeight="1" thickBot="1" x14ac:dyDescent="0.3">
      <c r="A58" s="171"/>
      <c r="B58" s="204" t="str">
        <f>IF(ISBLANK(TNprices!A70),"",TNprices!A70)</f>
        <v>W3315</v>
      </c>
      <c r="C58" s="25" t="str">
        <f>TNprices!B70</f>
        <v>Double door</v>
      </c>
      <c r="D58" s="321">
        <f>IF(B58="","",INDEX(TNprices!C70:P70,GroupTNindex))</f>
        <v>0</v>
      </c>
      <c r="E58" s="206" t="str">
        <f t="shared" si="0"/>
        <v>N/A</v>
      </c>
      <c r="F58" s="326"/>
    </row>
    <row r="59" spans="1:6" ht="15" customHeight="1" thickBot="1" x14ac:dyDescent="0.3">
      <c r="A59" s="171"/>
      <c r="B59" s="204" t="str">
        <f>IF(ISBLANK(TNprices!A71),"",TNprices!A71)</f>
        <v>W3615</v>
      </c>
      <c r="C59" s="25" t="str">
        <f>TNprices!B71</f>
        <v>Double door</v>
      </c>
      <c r="D59" s="321">
        <f>IF(B59="","",INDEX(TNprices!C71:P71,GroupTNindex))</f>
        <v>0</v>
      </c>
      <c r="E59" s="206" t="str">
        <f t="shared" si="0"/>
        <v>N/A</v>
      </c>
      <c r="F59" s="326"/>
    </row>
    <row r="60" spans="1:6" ht="15" customHeight="1" thickBot="1" x14ac:dyDescent="0.3">
      <c r="A60" s="171"/>
      <c r="B60" s="204" t="str">
        <f>IF(ISBLANK(TNprices!A72),"",TNprices!A72)</f>
        <v>W1212</v>
      </c>
      <c r="C60" s="25" t="str">
        <f>TNprices!B72</f>
        <v>Single door</v>
      </c>
      <c r="D60" s="321">
        <f>IF(B60="","",INDEX(TNprices!C72:P72,GroupTNindex))</f>
        <v>0</v>
      </c>
      <c r="E60" s="206" t="str">
        <f t="shared" si="0"/>
        <v>N/A</v>
      </c>
      <c r="F60" s="326"/>
    </row>
    <row r="61" spans="1:6" ht="15" customHeight="1" thickBot="1" x14ac:dyDescent="0.3">
      <c r="A61" s="171"/>
      <c r="B61" s="204" t="str">
        <f>IF(ISBLANK(TNprices!A73),"",TNprices!A73)</f>
        <v>W1512</v>
      </c>
      <c r="C61" s="25" t="str">
        <f>TNprices!B73</f>
        <v>Single door</v>
      </c>
      <c r="D61" s="321">
        <f>IF(B61="","",INDEX(TNprices!C73:P73,GroupTNindex))</f>
        <v>0</v>
      </c>
      <c r="E61" s="206" t="str">
        <f t="shared" si="0"/>
        <v>N/A</v>
      </c>
      <c r="F61" s="326"/>
    </row>
    <row r="62" spans="1:6" ht="15" customHeight="1" thickBot="1" x14ac:dyDescent="0.3">
      <c r="A62" s="171"/>
      <c r="B62" s="204" t="str">
        <f>IF(ISBLANK(TNprices!A74),"",TNprices!A74)</f>
        <v>W1812</v>
      </c>
      <c r="C62" s="25" t="str">
        <f>TNprices!B74</f>
        <v>Single door</v>
      </c>
      <c r="D62" s="321">
        <f>IF(B62="","",INDEX(TNprices!C74:P74,GroupTNindex))</f>
        <v>0</v>
      </c>
      <c r="E62" s="206" t="str">
        <f t="shared" si="0"/>
        <v>N/A</v>
      </c>
      <c r="F62" s="326"/>
    </row>
    <row r="63" spans="1:6" ht="15" customHeight="1" thickBot="1" x14ac:dyDescent="0.3">
      <c r="A63" s="171"/>
      <c r="B63" s="204" t="str">
        <f>IF(ISBLANK(TNprices!A75),"",TNprices!A75)</f>
        <v>W2112</v>
      </c>
      <c r="C63" s="25" t="str">
        <f>TNprices!B75</f>
        <v>Single door</v>
      </c>
      <c r="D63" s="321">
        <f>IF(B63="","",INDEX(TNprices!C75:P75,GroupTNindex))</f>
        <v>0</v>
      </c>
      <c r="E63" s="206" t="str">
        <f t="shared" si="0"/>
        <v>N/A</v>
      </c>
      <c r="F63" s="326"/>
    </row>
    <row r="64" spans="1:6" ht="15" customHeight="1" thickBot="1" x14ac:dyDescent="0.3">
      <c r="A64" s="171"/>
      <c r="B64" s="204" t="str">
        <f>IF(ISBLANK(TNprices!A76),"",TNprices!A76)</f>
        <v>W2412</v>
      </c>
      <c r="C64" s="25" t="str">
        <f>TNprices!B76</f>
        <v>Double door</v>
      </c>
      <c r="D64" s="321">
        <f>IF(B64="","",INDEX(TNprices!C76:P76,GroupTNindex))</f>
        <v>0</v>
      </c>
      <c r="E64" s="206" t="str">
        <f t="shared" si="0"/>
        <v>N/A</v>
      </c>
      <c r="F64" s="326"/>
    </row>
    <row r="65" spans="1:6" ht="15" customHeight="1" thickBot="1" x14ac:dyDescent="0.3">
      <c r="A65" s="171"/>
      <c r="B65" s="204" t="str">
        <f>IF(ISBLANK(TNprices!A77),"",TNprices!A77)</f>
        <v>W2712</v>
      </c>
      <c r="C65" s="25" t="str">
        <f>TNprices!B77</f>
        <v>Double door</v>
      </c>
      <c r="D65" s="321">
        <f>IF(B65="","",INDEX(TNprices!C77:P77,GroupTNindex))</f>
        <v>0</v>
      </c>
      <c r="E65" s="206" t="str">
        <f t="shared" si="0"/>
        <v>N/A</v>
      </c>
      <c r="F65" s="326"/>
    </row>
    <row r="66" spans="1:6" ht="15" customHeight="1" thickBot="1" x14ac:dyDescent="0.3">
      <c r="A66" s="171"/>
      <c r="B66" s="204" t="str">
        <f>IF(ISBLANK(TNprices!A78),"",TNprices!A78)</f>
        <v>W3012</v>
      </c>
      <c r="C66" s="25" t="str">
        <f>TNprices!B78</f>
        <v>Double door</v>
      </c>
      <c r="D66" s="321">
        <f>IF(B66="","",INDEX(TNprices!C78:P78,GroupTNindex))</f>
        <v>0</v>
      </c>
      <c r="E66" s="206" t="str">
        <f t="shared" si="0"/>
        <v>N/A</v>
      </c>
      <c r="F66" s="326"/>
    </row>
    <row r="67" spans="1:6" ht="15" customHeight="1" thickBot="1" x14ac:dyDescent="0.3">
      <c r="A67" s="171"/>
      <c r="B67" s="204" t="str">
        <f>IF(ISBLANK(TNprices!A79),"",TNprices!A79)</f>
        <v>W3312</v>
      </c>
      <c r="C67" s="25" t="str">
        <f>TNprices!B79</f>
        <v>Double door</v>
      </c>
      <c r="D67" s="321">
        <f>IF(B67="","",INDEX(TNprices!C79:P79,GroupTNindex))</f>
        <v>0</v>
      </c>
      <c r="E67" s="206" t="str">
        <f t="shared" si="0"/>
        <v>N/A</v>
      </c>
      <c r="F67" s="326"/>
    </row>
    <row r="68" spans="1:6" ht="15" customHeight="1" thickBot="1" x14ac:dyDescent="0.3">
      <c r="A68" s="171"/>
      <c r="B68" s="204" t="str">
        <f>IF(ISBLANK(TNprices!A80),"",TNprices!A80)</f>
        <v>W3612</v>
      </c>
      <c r="C68" s="25" t="str">
        <f>TNprices!B80</f>
        <v>Double door</v>
      </c>
      <c r="D68" s="321">
        <f>IF(B68="","",INDEX(TNprices!C80:P80,GroupTNindex))</f>
        <v>0</v>
      </c>
      <c r="E68" s="206" t="str">
        <f t="shared" si="0"/>
        <v>N/A</v>
      </c>
      <c r="F68" s="326"/>
    </row>
    <row r="69" spans="1:6" ht="15" customHeight="1" thickBot="1" x14ac:dyDescent="0.3">
      <c r="A69" s="171"/>
      <c r="B69" s="204" t="str">
        <f>IF(ISBLANK(TNprices!A81),"",TNprices!A81)</f>
        <v/>
      </c>
      <c r="C69" s="25" t="str">
        <f>TNprices!B81</f>
        <v>Specialty wall</v>
      </c>
      <c r="D69" s="321" t="str">
        <f>IF(B69="","",INDEX(TNprices!C81:P81,GroupTNindex))</f>
        <v/>
      </c>
      <c r="E69" s="206" t="str">
        <f t="shared" ref="E69:E132" si="1">IF(B69="","",IF(D69=0,NotAvailable,A69*D69))</f>
        <v/>
      </c>
      <c r="F69" s="326"/>
    </row>
    <row r="70" spans="1:6" ht="15" customHeight="1" thickBot="1" x14ac:dyDescent="0.3">
      <c r="A70" s="171"/>
      <c r="B70" s="204" t="str">
        <f>IF(ISBLANK(TNprices!A82),"",TNprices!A82)</f>
        <v>WAE30</v>
      </c>
      <c r="C70" s="25" t="str">
        <f>TNprices!B82</f>
        <v>Angle end</v>
      </c>
      <c r="D70" s="321">
        <f>IF(B70="","",INDEX(TNprices!C82:P82,GroupTNindex))</f>
        <v>0</v>
      </c>
      <c r="E70" s="206" t="str">
        <f t="shared" si="1"/>
        <v>N/A</v>
      </c>
      <c r="F70" s="326"/>
    </row>
    <row r="71" spans="1:6" ht="15" customHeight="1" thickBot="1" x14ac:dyDescent="0.3">
      <c r="A71" s="171"/>
      <c r="B71" s="204" t="str">
        <f>IF(ISBLANK(TNprices!A83),"",TNprices!A83)</f>
        <v>WAE36</v>
      </c>
      <c r="C71" s="25" t="str">
        <f>TNprices!B83</f>
        <v>Angle end</v>
      </c>
      <c r="D71" s="321">
        <f>IF(B71="","",INDEX(TNprices!C83:P83,GroupTNindex))</f>
        <v>0</v>
      </c>
      <c r="E71" s="206" t="str">
        <f t="shared" si="1"/>
        <v>N/A</v>
      </c>
      <c r="F71" s="326"/>
    </row>
    <row r="72" spans="1:6" ht="15" customHeight="1" thickBot="1" x14ac:dyDescent="0.3">
      <c r="A72" s="171"/>
      <c r="B72" s="204" t="str">
        <f>IF(ISBLANK(TNprices!A84),"",TNprices!A84)</f>
        <v>WAE42</v>
      </c>
      <c r="C72" s="25" t="str">
        <f>TNprices!B84</f>
        <v>Angle end</v>
      </c>
      <c r="D72" s="321">
        <f>IF(B72="","",INDEX(TNprices!C84:P84,GroupTNindex))</f>
        <v>0</v>
      </c>
      <c r="E72" s="206" t="str">
        <f t="shared" si="1"/>
        <v>N/A</v>
      </c>
      <c r="F72" s="326"/>
    </row>
    <row r="73" spans="1:6" ht="15" customHeight="1" thickBot="1" x14ac:dyDescent="0.3">
      <c r="A73" s="171"/>
      <c r="B73" s="204" t="str">
        <f>IF(ISBLANK(TNprices!A85),"",TNprices!A85)</f>
        <v>SCW2412</v>
      </c>
      <c r="C73" s="25" t="str">
        <f>TNprices!B85</f>
        <v>Square corner</v>
      </c>
      <c r="D73" s="321">
        <f>IF(B73="","",INDEX(TNprices!C85:P85,GroupTNindex))</f>
        <v>0</v>
      </c>
      <c r="E73" s="206" t="str">
        <f t="shared" si="1"/>
        <v>N/A</v>
      </c>
      <c r="F73" s="326"/>
    </row>
    <row r="74" spans="1:6" ht="15" customHeight="1" thickBot="1" x14ac:dyDescent="0.3">
      <c r="A74" s="171"/>
      <c r="B74" s="204" t="str">
        <f>IF(ISBLANK(TNprices!A86),"",TNprices!A86)</f>
        <v>SCW2418</v>
      </c>
      <c r="C74" s="25" t="str">
        <f>TNprices!B86</f>
        <v>Square corner</v>
      </c>
      <c r="D74" s="321">
        <f>IF(B74="","",INDEX(TNprices!C86:P86,GroupTNindex))</f>
        <v>0</v>
      </c>
      <c r="E74" s="206" t="str">
        <f t="shared" si="1"/>
        <v>N/A</v>
      </c>
      <c r="F74" s="326"/>
    </row>
    <row r="75" spans="1:6" ht="15" customHeight="1" thickBot="1" x14ac:dyDescent="0.3">
      <c r="A75" s="171"/>
      <c r="B75" s="204" t="str">
        <f>IF(ISBLANK(TNprices!A87),"",TNprices!A87)</f>
        <v>SCW2430</v>
      </c>
      <c r="C75" s="25" t="str">
        <f>TNprices!B87</f>
        <v>Square corner</v>
      </c>
      <c r="D75" s="321">
        <f>IF(B75="","",INDEX(TNprices!C87:P87,GroupTNindex))</f>
        <v>0</v>
      </c>
      <c r="E75" s="206" t="str">
        <f t="shared" si="1"/>
        <v>N/A</v>
      </c>
      <c r="F75" s="326"/>
    </row>
    <row r="76" spans="1:6" ht="15" customHeight="1" thickBot="1" x14ac:dyDescent="0.3">
      <c r="A76" s="171"/>
      <c r="B76" s="204" t="str">
        <f>IF(ISBLANK(TNprices!A88),"",TNprices!A88)</f>
        <v>SCW2436</v>
      </c>
      <c r="C76" s="25" t="str">
        <f>TNprices!B88</f>
        <v>Square corner</v>
      </c>
      <c r="D76" s="321">
        <f>IF(B76="","",INDEX(TNprices!C88:P88,GroupTNindex))</f>
        <v>0</v>
      </c>
      <c r="E76" s="206" t="str">
        <f t="shared" si="1"/>
        <v>N/A</v>
      </c>
      <c r="F76" s="326"/>
    </row>
    <row r="77" spans="1:6" ht="15" customHeight="1" thickBot="1" x14ac:dyDescent="0.3">
      <c r="A77" s="171"/>
      <c r="B77" s="204" t="str">
        <f>IF(ISBLANK(TNprices!A89),"",TNprices!A89)</f>
        <v>SCW2442</v>
      </c>
      <c r="C77" s="25" t="str">
        <f>TNprices!B89</f>
        <v>Square corner</v>
      </c>
      <c r="D77" s="321">
        <f>IF(B77="","",INDEX(TNprices!C89:P89,GroupTNindex))</f>
        <v>0</v>
      </c>
      <c r="E77" s="206" t="str">
        <f t="shared" si="1"/>
        <v>N/A</v>
      </c>
      <c r="F77" s="326"/>
    </row>
    <row r="78" spans="1:6" ht="15" customHeight="1" thickBot="1" x14ac:dyDescent="0.3">
      <c r="A78" s="171"/>
      <c r="B78" s="204" t="str">
        <f>IF(ISBLANK(TNprices!A90),"",TNprices!A90)</f>
        <v>WDC2412</v>
      </c>
      <c r="C78" s="25" t="str">
        <f>TNprices!B90</f>
        <v>Corner, 12" deep</v>
      </c>
      <c r="D78" s="321">
        <f>IF(B78="","",INDEX(TNprices!C90:P90,GroupTNindex))</f>
        <v>0</v>
      </c>
      <c r="E78" s="206" t="str">
        <f t="shared" si="1"/>
        <v>N/A</v>
      </c>
      <c r="F78" s="326"/>
    </row>
    <row r="79" spans="1:6" ht="15" customHeight="1" thickBot="1" x14ac:dyDescent="0.3">
      <c r="A79" s="171"/>
      <c r="B79" s="204" t="str">
        <f>IF(ISBLANK(TNprices!A91),"",TNprices!A91)</f>
        <v>WDC2418</v>
      </c>
      <c r="C79" s="25" t="str">
        <f>TNprices!B91</f>
        <v>Corner, 12" deep</v>
      </c>
      <c r="D79" s="321">
        <f>IF(B79="","",INDEX(TNprices!C91:P91,GroupTNindex))</f>
        <v>0</v>
      </c>
      <c r="E79" s="206" t="str">
        <f t="shared" si="1"/>
        <v>N/A</v>
      </c>
      <c r="F79" s="326"/>
    </row>
    <row r="80" spans="1:6" ht="15" customHeight="1" thickBot="1" x14ac:dyDescent="0.3">
      <c r="A80" s="171"/>
      <c r="B80" s="204" t="str">
        <f>IF(ISBLANK(TNprices!A92),"",TNprices!A92)</f>
        <v>WDC2430</v>
      </c>
      <c r="C80" s="25" t="str">
        <f>TNprices!B92</f>
        <v>Corner, 12" deep</v>
      </c>
      <c r="D80" s="321">
        <f>IF(B80="","",INDEX(TNprices!C92:P92,GroupTNindex))</f>
        <v>0</v>
      </c>
      <c r="E80" s="206" t="str">
        <f t="shared" si="1"/>
        <v>N/A</v>
      </c>
      <c r="F80" s="326"/>
    </row>
    <row r="81" spans="1:6" ht="15" customHeight="1" thickBot="1" x14ac:dyDescent="0.3">
      <c r="A81" s="171"/>
      <c r="B81" s="204" t="str">
        <f>IF(ISBLANK(TNprices!A93),"",TNprices!A93)</f>
        <v>WDC2436</v>
      </c>
      <c r="C81" s="25" t="str">
        <f>TNprices!B93</f>
        <v>Corner, 12" deep</v>
      </c>
      <c r="D81" s="321">
        <f>IF(B81="","",INDEX(TNprices!C93:P93,GroupTNindex))</f>
        <v>0</v>
      </c>
      <c r="E81" s="206" t="str">
        <f t="shared" si="1"/>
        <v>N/A</v>
      </c>
      <c r="F81" s="326"/>
    </row>
    <row r="82" spans="1:6" ht="15" customHeight="1" thickBot="1" x14ac:dyDescent="0.3">
      <c r="A82" s="171"/>
      <c r="B82" s="204" t="str">
        <f>IF(ISBLANK(TNprices!A94),"",TNprices!A94)</f>
        <v>WDC2442</v>
      </c>
      <c r="C82" s="25" t="str">
        <f>TNprices!B94</f>
        <v>Corner, 12" deep</v>
      </c>
      <c r="D82" s="321">
        <f>IF(B82="","",INDEX(TNprices!C94:P94,GroupTNindex))</f>
        <v>0</v>
      </c>
      <c r="E82" s="206" t="str">
        <f t="shared" si="1"/>
        <v>N/A</v>
      </c>
      <c r="F82" s="326"/>
    </row>
    <row r="83" spans="1:6" ht="15" customHeight="1" thickBot="1" x14ac:dyDescent="0.3">
      <c r="A83" s="171"/>
      <c r="B83" s="204" t="str">
        <f>IF(ISBLANK(TNprices!A95),"",TNprices!A95)</f>
        <v>WDC273615</v>
      </c>
      <c r="C83" s="25" t="str">
        <f>TNprices!B95</f>
        <v>Corner, 15" deep</v>
      </c>
      <c r="D83" s="321">
        <f>IF(B83="","",INDEX(TNprices!C95:P95,GroupTNindex))</f>
        <v>0</v>
      </c>
      <c r="E83" s="206" t="str">
        <f t="shared" si="1"/>
        <v>N/A</v>
      </c>
      <c r="F83" s="326"/>
    </row>
    <row r="84" spans="1:6" ht="15" customHeight="1" thickBot="1" x14ac:dyDescent="0.3">
      <c r="A84" s="171"/>
      <c r="B84" s="204" t="str">
        <f>IF(ISBLANK(TNprices!A96),"",TNprices!A96)</f>
        <v>WDC274215</v>
      </c>
      <c r="C84" s="25" t="str">
        <f>TNprices!B96</f>
        <v>Corner, 15" deep</v>
      </c>
      <c r="D84" s="321">
        <f>IF(B84="","",INDEX(TNprices!C96:P96,GroupTNindex))</f>
        <v>0</v>
      </c>
      <c r="E84" s="206" t="str">
        <f t="shared" si="1"/>
        <v>N/A</v>
      </c>
      <c r="F84" s="326"/>
    </row>
    <row r="85" spans="1:6" ht="15" customHeight="1" thickBot="1" x14ac:dyDescent="0.3">
      <c r="A85" s="171"/>
      <c r="B85" s="204" t="str">
        <f>IF(ISBLANK(TNprices!A97),"",TNprices!A97)</f>
        <v>WBC3042</v>
      </c>
      <c r="C85" s="25" t="str">
        <f>TNprices!B97</f>
        <v>Blind corner</v>
      </c>
      <c r="D85" s="321">
        <f>IF(B85="","",INDEX(TNprices!C97:P97,GroupTNindex))</f>
        <v>0</v>
      </c>
      <c r="E85" s="206" t="str">
        <f t="shared" si="1"/>
        <v>N/A</v>
      </c>
      <c r="F85" s="326"/>
    </row>
    <row r="86" spans="1:6" ht="15" customHeight="1" thickBot="1" x14ac:dyDescent="0.3">
      <c r="A86" s="171"/>
      <c r="B86" s="204" t="str">
        <f>IF(ISBLANK(TNprices!A98),"",TNprices!A98)</f>
        <v>WBC3642</v>
      </c>
      <c r="C86" s="25" t="str">
        <f>TNprices!B98</f>
        <v>Blind corner</v>
      </c>
      <c r="D86" s="321">
        <f>IF(B86="","",INDEX(TNprices!C98:P98,GroupTNindex))</f>
        <v>0</v>
      </c>
      <c r="E86" s="206" t="str">
        <f t="shared" si="1"/>
        <v>N/A</v>
      </c>
      <c r="F86" s="326"/>
    </row>
    <row r="87" spans="1:6" ht="15" customHeight="1" thickBot="1" x14ac:dyDescent="0.3">
      <c r="A87" s="171"/>
      <c r="B87" s="204" t="str">
        <f>IF(ISBLANK(TNprices!A99),"",TNprices!A99)</f>
        <v>WBC3036</v>
      </c>
      <c r="C87" s="25" t="str">
        <f>TNprices!B99</f>
        <v>Blind corner</v>
      </c>
      <c r="D87" s="321">
        <f>IF(B87="","",INDEX(TNprices!C99:P99,GroupTNindex))</f>
        <v>0</v>
      </c>
      <c r="E87" s="206" t="str">
        <f t="shared" si="1"/>
        <v>N/A</v>
      </c>
      <c r="F87" s="326"/>
    </row>
    <row r="88" spans="1:6" ht="15" customHeight="1" thickBot="1" x14ac:dyDescent="0.3">
      <c r="A88" s="171"/>
      <c r="B88" s="204" t="str">
        <f>IF(ISBLANK(TNprices!A100),"",TNprices!A100)</f>
        <v>WBC3636</v>
      </c>
      <c r="C88" s="25" t="str">
        <f>TNprices!B100</f>
        <v>Blind corner</v>
      </c>
      <c r="D88" s="321">
        <f>IF(B88="","",INDEX(TNprices!C100:P100,GroupTNindex))</f>
        <v>0</v>
      </c>
      <c r="E88" s="206" t="str">
        <f t="shared" si="1"/>
        <v>N/A</v>
      </c>
      <c r="F88" s="326"/>
    </row>
    <row r="89" spans="1:6" ht="15" customHeight="1" thickBot="1" x14ac:dyDescent="0.3">
      <c r="A89" s="171"/>
      <c r="B89" s="204" t="str">
        <f>IF(ISBLANK(TNprices!A101),"",TNprices!A101)</f>
        <v>WBC3030</v>
      </c>
      <c r="C89" s="25" t="str">
        <f>TNprices!B101</f>
        <v>Blind corner</v>
      </c>
      <c r="D89" s="321">
        <f>IF(B89="","",INDEX(TNprices!C101:P101,GroupTNindex))</f>
        <v>0</v>
      </c>
      <c r="E89" s="206" t="str">
        <f t="shared" si="1"/>
        <v>N/A</v>
      </c>
      <c r="F89" s="326"/>
    </row>
    <row r="90" spans="1:6" ht="15" customHeight="1" thickBot="1" x14ac:dyDescent="0.3">
      <c r="A90" s="171"/>
      <c r="B90" s="204" t="str">
        <f>IF(ISBLANK(TNprices!A102),"",TNprices!A102)</f>
        <v>WBC3630</v>
      </c>
      <c r="C90" s="25" t="str">
        <f>TNprices!B102</f>
        <v>Blind corner</v>
      </c>
      <c r="D90" s="321">
        <f>IF(B90="","",INDEX(TNprices!C102:P102,GroupTNindex))</f>
        <v>0</v>
      </c>
      <c r="E90" s="206" t="str">
        <f t="shared" si="1"/>
        <v>N/A</v>
      </c>
      <c r="F90" s="326"/>
    </row>
    <row r="91" spans="1:6" ht="15" customHeight="1" thickBot="1" x14ac:dyDescent="0.3">
      <c r="A91" s="171"/>
      <c r="B91" s="204" t="str">
        <f>IF(ISBLANK(TNprices!A103),"",TNprices!A103)</f>
        <v>W331824</v>
      </c>
      <c r="C91" s="25" t="str">
        <f>TNprices!B103</f>
        <v>Refrigerator wall</v>
      </c>
      <c r="D91" s="321">
        <f>IF(B91="","",INDEX(TNprices!C103:P103,GroupTNindex))</f>
        <v>0</v>
      </c>
      <c r="E91" s="206" t="str">
        <f t="shared" si="1"/>
        <v>N/A</v>
      </c>
      <c r="F91" s="326"/>
    </row>
    <row r="92" spans="1:6" ht="15" customHeight="1" thickBot="1" x14ac:dyDescent="0.3">
      <c r="A92" s="171"/>
      <c r="B92" s="204" t="str">
        <f>IF(ISBLANK(TNprices!A104),"",TNprices!A104)</f>
        <v>W361224</v>
      </c>
      <c r="C92" s="25" t="str">
        <f>TNprices!B104</f>
        <v>Refrigerator wall</v>
      </c>
      <c r="D92" s="321">
        <f>IF(B92="","",INDEX(TNprices!C104:P104,GroupTNindex))</f>
        <v>0</v>
      </c>
      <c r="E92" s="206" t="str">
        <f t="shared" si="1"/>
        <v>N/A</v>
      </c>
      <c r="F92" s="326"/>
    </row>
    <row r="93" spans="1:6" ht="15" customHeight="1" thickBot="1" x14ac:dyDescent="0.3">
      <c r="A93" s="171"/>
      <c r="B93" s="204" t="str">
        <f>IF(ISBLANK(TNprices!A105),"",TNprices!A105)</f>
        <v>W361524</v>
      </c>
      <c r="C93" s="25" t="str">
        <f>TNprices!B105</f>
        <v>Refrigerator wall</v>
      </c>
      <c r="D93" s="321">
        <f>IF(B93="","",INDEX(TNprices!C105:P105,GroupTNindex))</f>
        <v>0</v>
      </c>
      <c r="E93" s="206" t="str">
        <f t="shared" si="1"/>
        <v>N/A</v>
      </c>
      <c r="F93" s="326"/>
    </row>
    <row r="94" spans="1:6" ht="15" customHeight="1" thickBot="1" x14ac:dyDescent="0.3">
      <c r="A94" s="171"/>
      <c r="B94" s="204" t="str">
        <f>IF(ISBLANK(TNprices!A106),"",TNprices!A106)</f>
        <v>W361824</v>
      </c>
      <c r="C94" s="25" t="str">
        <f>TNprices!B106</f>
        <v>Refrigerator wall</v>
      </c>
      <c r="D94" s="321">
        <f>IF(B94="","",INDEX(TNprices!C106:P106,GroupTNindex))</f>
        <v>0</v>
      </c>
      <c r="E94" s="206" t="str">
        <f t="shared" si="1"/>
        <v>N/A</v>
      </c>
      <c r="F94" s="326"/>
    </row>
    <row r="95" spans="1:6" ht="15" customHeight="1" thickBot="1" x14ac:dyDescent="0.3">
      <c r="A95" s="171"/>
      <c r="B95" s="204" t="str">
        <f>IF(ISBLANK(TNprices!A107),"",TNprices!A107)</f>
        <v>W362124</v>
      </c>
      <c r="C95" s="25" t="str">
        <f>TNprices!B107</f>
        <v>Refrigerator wall</v>
      </c>
      <c r="D95" s="321">
        <f>IF(B95="","",INDEX(TNprices!C107:P107,GroupTNindex))</f>
        <v>0</v>
      </c>
      <c r="E95" s="206" t="str">
        <f t="shared" si="1"/>
        <v>N/A</v>
      </c>
      <c r="F95" s="326"/>
    </row>
    <row r="96" spans="1:6" ht="15" customHeight="1" thickBot="1" x14ac:dyDescent="0.3">
      <c r="A96" s="171"/>
      <c r="B96" s="204" t="str">
        <f>IF(ISBLANK(TNprices!A108),"",TNprices!A108)</f>
        <v>W362424</v>
      </c>
      <c r="C96" s="25" t="str">
        <f>TNprices!B108</f>
        <v>Refrigerator wall</v>
      </c>
      <c r="D96" s="321">
        <f>IF(B96="","",INDEX(TNprices!C108:P108,GroupTNindex))</f>
        <v>0</v>
      </c>
      <c r="E96" s="206" t="str">
        <f t="shared" si="1"/>
        <v>N/A</v>
      </c>
      <c r="F96" s="326"/>
    </row>
    <row r="97" spans="1:6" ht="15" customHeight="1" thickBot="1" x14ac:dyDescent="0.3">
      <c r="A97" s="171"/>
      <c r="B97" s="204" t="str">
        <f>IF(ISBLANK(TNprices!A109),"",TNprices!A109)</f>
        <v>W421224</v>
      </c>
      <c r="C97" s="25" t="str">
        <f>TNprices!B109</f>
        <v>Refrigerator wall</v>
      </c>
      <c r="D97" s="321">
        <f>IF(B97="","",INDEX(TNprices!C109:P109,GroupTNindex))</f>
        <v>0</v>
      </c>
      <c r="E97" s="206" t="str">
        <f t="shared" si="1"/>
        <v>N/A</v>
      </c>
      <c r="F97" s="326"/>
    </row>
    <row r="98" spans="1:6" ht="15" customHeight="1" thickBot="1" x14ac:dyDescent="0.3">
      <c r="A98" s="171"/>
      <c r="B98" s="204" t="str">
        <f>IF(ISBLANK(TNprices!A110),"",TNprices!A110)</f>
        <v>W481224</v>
      </c>
      <c r="C98" s="25" t="str">
        <f>TNprices!B110</f>
        <v>Refrigerator wall</v>
      </c>
      <c r="D98" s="321">
        <f>IF(B98="","",INDEX(TNprices!C110:P110,GroupTNindex))</f>
        <v>0</v>
      </c>
      <c r="E98" s="206" t="str">
        <f t="shared" si="1"/>
        <v>N/A</v>
      </c>
      <c r="F98" s="326"/>
    </row>
    <row r="99" spans="1:6" ht="15" customHeight="1" thickBot="1" x14ac:dyDescent="0.3">
      <c r="A99" s="171"/>
      <c r="B99" s="204" t="str">
        <f>IF(ISBLANK(TNprices!A111),"",TNprices!A111)</f>
        <v>WMO303015</v>
      </c>
      <c r="C99" s="25" t="str">
        <f>TNprices!B111</f>
        <v>Microwave wall, unfinished interior</v>
      </c>
      <c r="D99" s="321">
        <f>IF(B99="","",INDEX(TNprices!C111:P111,GroupTNindex))</f>
        <v>0</v>
      </c>
      <c r="E99" s="206" t="str">
        <f t="shared" si="1"/>
        <v>N/A</v>
      </c>
      <c r="F99" s="326"/>
    </row>
    <row r="100" spans="1:6" ht="15" customHeight="1" thickBot="1" x14ac:dyDescent="0.3">
      <c r="A100" s="171"/>
      <c r="B100" s="204" t="str">
        <f>IF(ISBLANK(TNprices!A112),"",TNprices!A112)</f>
        <v>WMO303021</v>
      </c>
      <c r="C100" s="25" t="str">
        <f>TNprices!B112</f>
        <v>Microwave wall, unfinished interior</v>
      </c>
      <c r="D100" s="321">
        <f>IF(B100="","",INDEX(TNprices!C112:P112,GroupTNindex))</f>
        <v>0</v>
      </c>
      <c r="E100" s="206" t="str">
        <f t="shared" si="1"/>
        <v>N/A</v>
      </c>
      <c r="F100" s="326"/>
    </row>
    <row r="101" spans="1:6" ht="15" customHeight="1" thickBot="1" x14ac:dyDescent="0.3">
      <c r="A101" s="171"/>
      <c r="B101" s="204" t="str">
        <f>IF(ISBLANK(TNprices!A113),"",TNprices!A113)</f>
        <v>WMO303621</v>
      </c>
      <c r="C101" s="25" t="str">
        <f>TNprices!B113</f>
        <v>Microwave wall, unfinished interior</v>
      </c>
      <c r="D101" s="321">
        <f>IF(B101="","",INDEX(TNprices!C113:P113,GroupTNindex))</f>
        <v>0</v>
      </c>
      <c r="E101" s="206" t="str">
        <f t="shared" si="1"/>
        <v>N/A</v>
      </c>
      <c r="F101" s="326"/>
    </row>
    <row r="102" spans="1:6" ht="15" customHeight="1" thickBot="1" x14ac:dyDescent="0.3">
      <c r="A102" s="171"/>
      <c r="B102" s="204" t="str">
        <f>IF(ISBLANK(TNprices!A114),"",TNprices!A114)</f>
        <v>WMO304221</v>
      </c>
      <c r="C102" s="25" t="str">
        <f>TNprices!B114</f>
        <v>Microwave wall, unfinished interior</v>
      </c>
      <c r="D102" s="321">
        <f>IF(B102="","",INDEX(TNprices!C114:P114,GroupTNindex))</f>
        <v>0</v>
      </c>
      <c r="E102" s="206" t="str">
        <f t="shared" si="1"/>
        <v>N/A</v>
      </c>
      <c r="F102" s="326"/>
    </row>
    <row r="103" spans="1:6" ht="15" customHeight="1" thickBot="1" x14ac:dyDescent="0.3">
      <c r="A103" s="171"/>
      <c r="B103" s="204" t="str">
        <f>IF(ISBLANK(TNprices!A115),"",TNprices!A115)</f>
        <v>WR3015</v>
      </c>
      <c r="C103" s="25" t="str">
        <f>TNprices!B115</f>
        <v>Wine rack, 12" deep, finished interior</v>
      </c>
      <c r="D103" s="321">
        <f>IF(B103="","",INDEX(TNprices!C115:P115,GroupTNindex))</f>
        <v>0</v>
      </c>
      <c r="E103" s="206" t="str">
        <f t="shared" si="1"/>
        <v>N/A</v>
      </c>
      <c r="F103" s="326"/>
    </row>
    <row r="104" spans="1:6" ht="15" customHeight="1" thickBot="1" x14ac:dyDescent="0.3">
      <c r="A104" s="171"/>
      <c r="B104" s="204" t="str">
        <f>IF(ISBLANK(TNprices!A116),"",TNprices!A116)</f>
        <v>WR3615</v>
      </c>
      <c r="C104" s="25" t="str">
        <f>TNprices!B116</f>
        <v>Wine rack, 12" deep, finished interior</v>
      </c>
      <c r="D104" s="321">
        <f>IF(B104="","",INDEX(TNprices!C116:P116,GroupTNindex))</f>
        <v>0</v>
      </c>
      <c r="E104" s="206" t="str">
        <f t="shared" si="1"/>
        <v>N/A</v>
      </c>
      <c r="F104" s="326"/>
    </row>
    <row r="105" spans="1:6" ht="15" customHeight="1" thickBot="1" x14ac:dyDescent="0.3">
      <c r="A105" s="171"/>
      <c r="B105" s="204" t="str">
        <f>IF(ISBLANK(TNprices!A117),"",TNprices!A117)</f>
        <v>WCW630</v>
      </c>
      <c r="C105" s="25" t="str">
        <f>TNprices!B117</f>
        <v>Slotted cubbie, 30"x12"x6", finished interior, verticle or horizontal</v>
      </c>
      <c r="D105" s="321">
        <f>IF(B105="","",INDEX(TNprices!C117:P117,GroupTNindex))</f>
        <v>0</v>
      </c>
      <c r="E105" s="206" t="str">
        <f t="shared" si="1"/>
        <v>N/A</v>
      </c>
      <c r="F105" s="326"/>
    </row>
    <row r="106" spans="1:6" ht="15" customHeight="1" thickBot="1" x14ac:dyDescent="0.3">
      <c r="A106" s="171"/>
      <c r="B106" s="204" t="str">
        <f>IF(ISBLANK(TNprices!A118),"",TNprices!A118)</f>
        <v>WCX1818</v>
      </c>
      <c r="C106" s="25" t="str">
        <f>TNprices!B118</f>
        <v>X storage, finished interior, vertical or horizontal</v>
      </c>
      <c r="D106" s="321">
        <f>IF(B106="","",INDEX(TNprices!C118:P118,GroupTNindex))</f>
        <v>0</v>
      </c>
      <c r="E106" s="206" t="str">
        <f t="shared" si="1"/>
        <v>N/A</v>
      </c>
      <c r="F106" s="326"/>
    </row>
    <row r="107" spans="1:6" ht="15" customHeight="1" thickBot="1" x14ac:dyDescent="0.3">
      <c r="A107" s="171"/>
      <c r="B107" s="204" t="str">
        <f>IF(ISBLANK(TNprices!A119),"",TNprices!A119)</f>
        <v>WCX2430</v>
      </c>
      <c r="C107" s="25" t="str">
        <f>TNprices!B119</f>
        <v>X storage, finished interior, vertical or horizontal</v>
      </c>
      <c r="D107" s="321">
        <f>IF(B107="","",INDEX(TNprices!C119:P119,GroupTNindex))</f>
        <v>0</v>
      </c>
      <c r="E107" s="206" t="str">
        <f t="shared" si="1"/>
        <v>N/A</v>
      </c>
      <c r="F107" s="326"/>
    </row>
    <row r="108" spans="1:6" ht="15" customHeight="1" thickBot="1" x14ac:dyDescent="0.3">
      <c r="A108" s="171"/>
      <c r="B108" s="204" t="str">
        <f>IF(ISBLANK(TNprices!A120),"",TNprices!A120)</f>
        <v>WCX3030</v>
      </c>
      <c r="C108" s="25" t="str">
        <f>TNprices!B120</f>
        <v>X storage, finished interior, vertical or horizontal</v>
      </c>
      <c r="D108" s="321">
        <f>IF(B108="","",INDEX(TNprices!C120:P120,GroupTNindex))</f>
        <v>0</v>
      </c>
      <c r="E108" s="206" t="str">
        <f t="shared" si="1"/>
        <v>N/A</v>
      </c>
      <c r="F108" s="326"/>
    </row>
    <row r="109" spans="1:6" ht="15" customHeight="1" thickBot="1" x14ac:dyDescent="0.3">
      <c r="A109" s="171"/>
      <c r="B109" s="204" t="str">
        <f>IF(ISBLANK(TNprices!A121),"",TNprices!A121)</f>
        <v>WPR3618</v>
      </c>
      <c r="C109" s="25" t="str">
        <f>TNprices!B121</f>
        <v>Rack for 15 plates, 12" deep, finished interior</v>
      </c>
      <c r="D109" s="321">
        <f>IF(B109="","",INDEX(TNprices!C121:P121,GroupTNindex))</f>
        <v>0</v>
      </c>
      <c r="E109" s="206" t="str">
        <f t="shared" si="1"/>
        <v>N/A</v>
      </c>
      <c r="F109" s="326"/>
    </row>
    <row r="110" spans="1:6" ht="15" customHeight="1" thickBot="1" x14ac:dyDescent="0.3">
      <c r="A110" s="171"/>
      <c r="B110" s="204" t="str">
        <f>IF(ISBLANK(TNprices!A122),"",TNprices!A122)</f>
        <v>SGH30</v>
      </c>
      <c r="C110" s="25" t="str">
        <f>TNprices!B122</f>
        <v>Stem glass holder, 12" deep, finished interior</v>
      </c>
      <c r="D110" s="321">
        <f>IF(B110="","",INDEX(TNprices!C122:P122,GroupTNindex))</f>
        <v>0</v>
      </c>
      <c r="E110" s="206" t="str">
        <f t="shared" si="1"/>
        <v>N/A</v>
      </c>
      <c r="F110" s="326"/>
    </row>
    <row r="111" spans="1:6" ht="15" customHeight="1" thickBot="1" x14ac:dyDescent="0.3">
      <c r="A111" s="171"/>
      <c r="B111" s="204" t="str">
        <f>IF(ISBLANK(TNprices!A123),"",TNprices!A123)</f>
        <v>SGH36</v>
      </c>
      <c r="C111" s="25" t="str">
        <f>TNprices!B123</f>
        <v>Stem glass holder, 12" deep, finished interior</v>
      </c>
      <c r="D111" s="321">
        <f>IF(B111="","",INDEX(TNprices!C123:P123,GroupTNindex))</f>
        <v>0</v>
      </c>
      <c r="E111" s="206" t="str">
        <f t="shared" si="1"/>
        <v>N/A</v>
      </c>
      <c r="F111" s="326"/>
    </row>
    <row r="112" spans="1:6" ht="15" customHeight="1" thickBot="1" x14ac:dyDescent="0.3">
      <c r="A112" s="171"/>
      <c r="B112" s="204" t="str">
        <f>IF(ISBLANK(TNprices!A124),"",TNprices!A124)</f>
        <v/>
      </c>
      <c r="C112" s="25" t="str">
        <f>TNprices!B124</f>
        <v>Base cabinets</v>
      </c>
      <c r="D112" s="321" t="str">
        <f>IF(B112="","",INDEX(TNprices!C124:P124,GroupTNindex))</f>
        <v/>
      </c>
      <c r="E112" s="206" t="str">
        <f t="shared" si="1"/>
        <v/>
      </c>
      <c r="F112" s="326"/>
    </row>
    <row r="113" spans="1:6" ht="15" customHeight="1" thickBot="1" x14ac:dyDescent="0.3">
      <c r="A113" s="171"/>
      <c r="B113" s="204" t="str">
        <f>IF(ISBLANK(TNprices!A125),"",TNprices!A125)</f>
        <v>B12</v>
      </c>
      <c r="C113" s="25" t="str">
        <f>TNprices!B125</f>
        <v>Single door, single drawer</v>
      </c>
      <c r="D113" s="321">
        <f>IF(B113="","",INDEX(TNprices!C125:P125,GroupTNindex))</f>
        <v>0</v>
      </c>
      <c r="E113" s="206" t="str">
        <f t="shared" si="1"/>
        <v>N/A</v>
      </c>
      <c r="F113" s="326"/>
    </row>
    <row r="114" spans="1:6" ht="15" customHeight="1" thickBot="1" x14ac:dyDescent="0.3">
      <c r="A114" s="171"/>
      <c r="B114" s="204" t="str">
        <f>IF(ISBLANK(TNprices!A126),"",TNprices!A126)</f>
        <v>B15</v>
      </c>
      <c r="C114" s="25" t="str">
        <f>TNprices!B126</f>
        <v>Single door, single drawer</v>
      </c>
      <c r="D114" s="321">
        <f>IF(B114="","",INDEX(TNprices!C126:P126,GroupTNindex))</f>
        <v>0</v>
      </c>
      <c r="E114" s="206" t="str">
        <f t="shared" si="1"/>
        <v>N/A</v>
      </c>
      <c r="F114" s="326"/>
    </row>
    <row r="115" spans="1:6" ht="15" customHeight="1" thickBot="1" x14ac:dyDescent="0.3">
      <c r="A115" s="171"/>
      <c r="B115" s="204" t="str">
        <f>IF(ISBLANK(TNprices!A127),"",TNprices!A127)</f>
        <v>B18</v>
      </c>
      <c r="C115" s="25" t="str">
        <f>TNprices!B127</f>
        <v>Single door, single drawer</v>
      </c>
      <c r="D115" s="321">
        <f>IF(B115="","",INDEX(TNprices!C127:P127,GroupTNindex))</f>
        <v>0</v>
      </c>
      <c r="E115" s="206" t="str">
        <f t="shared" si="1"/>
        <v>N/A</v>
      </c>
      <c r="F115" s="326"/>
    </row>
    <row r="116" spans="1:6" ht="15" customHeight="1" thickBot="1" x14ac:dyDescent="0.3">
      <c r="A116" s="171"/>
      <c r="B116" s="204" t="str">
        <f>IF(ISBLANK(TNprices!A128),"",TNprices!A128)</f>
        <v>B21</v>
      </c>
      <c r="C116" s="25" t="str">
        <f>TNprices!B128</f>
        <v>Single door, single drawer</v>
      </c>
      <c r="D116" s="321">
        <f>IF(B116="","",INDEX(TNprices!C128:P128,GroupTNindex))</f>
        <v>0</v>
      </c>
      <c r="E116" s="206" t="str">
        <f t="shared" si="1"/>
        <v>N/A</v>
      </c>
      <c r="F116" s="326"/>
    </row>
    <row r="117" spans="1:6" ht="15" customHeight="1" thickBot="1" x14ac:dyDescent="0.3">
      <c r="A117" s="171"/>
      <c r="B117" s="204" t="str">
        <f>IF(ISBLANK(TNprices!A129),"",TNprices!A129)</f>
        <v>B24</v>
      </c>
      <c r="C117" s="25" t="str">
        <f>TNprices!B129</f>
        <v>Double door, single drawer</v>
      </c>
      <c r="D117" s="321">
        <f>IF(B117="","",INDEX(TNprices!C129:P129,GroupTNindex))</f>
        <v>0</v>
      </c>
      <c r="E117" s="206" t="str">
        <f t="shared" si="1"/>
        <v>N/A</v>
      </c>
      <c r="F117" s="326"/>
    </row>
    <row r="118" spans="1:6" ht="15" customHeight="1" thickBot="1" x14ac:dyDescent="0.3">
      <c r="A118" s="171"/>
      <c r="B118" s="204" t="str">
        <f>IF(ISBLANK(TNprices!A130),"",TNprices!A130)</f>
        <v>B27</v>
      </c>
      <c r="C118" s="25" t="str">
        <f>TNprices!B130</f>
        <v>Double door, single drawer</v>
      </c>
      <c r="D118" s="321">
        <f>IF(B118="","",INDEX(TNprices!C130:P130,GroupTNindex))</f>
        <v>0</v>
      </c>
      <c r="E118" s="206" t="str">
        <f t="shared" si="1"/>
        <v>N/A</v>
      </c>
      <c r="F118" s="326"/>
    </row>
    <row r="119" spans="1:6" ht="15" customHeight="1" thickBot="1" x14ac:dyDescent="0.3">
      <c r="A119" s="171"/>
      <c r="B119" s="204" t="str">
        <f>IF(ISBLANK(TNprices!A131),"",TNprices!A131)</f>
        <v>B30</v>
      </c>
      <c r="C119" s="25" t="str">
        <f>TNprices!B131</f>
        <v>Double door, single drawer</v>
      </c>
      <c r="D119" s="321">
        <f>IF(B119="","",INDEX(TNprices!C131:P131,GroupTNindex))</f>
        <v>0</v>
      </c>
      <c r="E119" s="206" t="str">
        <f t="shared" si="1"/>
        <v>N/A</v>
      </c>
      <c r="F119" s="326"/>
    </row>
    <row r="120" spans="1:6" ht="15" customHeight="1" thickBot="1" x14ac:dyDescent="0.3">
      <c r="A120" s="171"/>
      <c r="B120" s="204" t="str">
        <f>IF(ISBLANK(TNprices!A132),"",TNprices!A132)</f>
        <v>B33</v>
      </c>
      <c r="C120" s="25" t="str">
        <f>TNprices!B132</f>
        <v>Double door, single drawer</v>
      </c>
      <c r="D120" s="321">
        <f>IF(B120="","",INDEX(TNprices!C132:P132,GroupTNindex))</f>
        <v>0</v>
      </c>
      <c r="E120" s="206" t="str">
        <f t="shared" si="1"/>
        <v>N/A</v>
      </c>
      <c r="F120" s="326"/>
    </row>
    <row r="121" spans="1:6" ht="15" customHeight="1" thickBot="1" x14ac:dyDescent="0.3">
      <c r="A121" s="171"/>
      <c r="B121" s="204" t="str">
        <f>IF(ISBLANK(TNprices!A133),"",TNprices!A133)</f>
        <v>B36</v>
      </c>
      <c r="C121" s="25" t="str">
        <f>TNprices!B133</f>
        <v>Double door, single drawer</v>
      </c>
      <c r="D121" s="321">
        <f>IF(B121="","",INDEX(TNprices!C133:P133,GroupTNindex))</f>
        <v>0</v>
      </c>
      <c r="E121" s="206" t="str">
        <f t="shared" si="1"/>
        <v>N/A</v>
      </c>
      <c r="F121" s="326"/>
    </row>
    <row r="122" spans="1:6" ht="15" customHeight="1" thickBot="1" x14ac:dyDescent="0.3">
      <c r="A122" s="171"/>
      <c r="B122" s="204" t="str">
        <f>IF(ISBLANK(TNprices!A134),"",TNprices!A134)</f>
        <v>B39</v>
      </c>
      <c r="C122" s="25" t="str">
        <f>TNprices!B134</f>
        <v>Double door, double drawer</v>
      </c>
      <c r="D122" s="321">
        <f>IF(B122="","",INDEX(TNprices!C134:P134,GroupTNindex))</f>
        <v>0</v>
      </c>
      <c r="E122" s="206" t="str">
        <f t="shared" si="1"/>
        <v>N/A</v>
      </c>
      <c r="F122" s="326"/>
    </row>
    <row r="123" spans="1:6" ht="15" customHeight="1" thickBot="1" x14ac:dyDescent="0.3">
      <c r="A123" s="171"/>
      <c r="B123" s="204" t="str">
        <f>IF(ISBLANK(TNprices!A135),"",TNprices!A135)</f>
        <v>B42</v>
      </c>
      <c r="C123" s="25" t="str">
        <f>TNprices!B135</f>
        <v>Double door, double drawer</v>
      </c>
      <c r="D123" s="321">
        <f>IF(B123="","",INDEX(TNprices!C135:P135,GroupTNindex))</f>
        <v>0</v>
      </c>
      <c r="E123" s="206" t="str">
        <f t="shared" si="1"/>
        <v>N/A</v>
      </c>
      <c r="F123" s="326"/>
    </row>
    <row r="124" spans="1:6" ht="15" customHeight="1" thickBot="1" x14ac:dyDescent="0.3">
      <c r="A124" s="171"/>
      <c r="B124" s="204" t="str">
        <f>IF(ISBLANK(TNprices!A136),"",TNprices!A136)</f>
        <v>SB24</v>
      </c>
      <c r="C124" s="25" t="str">
        <f>TNprices!B136</f>
        <v>Sink base, double door, single drawer front</v>
      </c>
      <c r="D124" s="321">
        <f>IF(B124="","",INDEX(TNprices!C136:P136,GroupTNindex))</f>
        <v>0</v>
      </c>
      <c r="E124" s="206" t="str">
        <f t="shared" si="1"/>
        <v>N/A</v>
      </c>
      <c r="F124" s="326"/>
    </row>
    <row r="125" spans="1:6" ht="15" customHeight="1" thickBot="1" x14ac:dyDescent="0.3">
      <c r="A125" s="171"/>
      <c r="B125" s="204" t="str">
        <f>IF(ISBLANK(TNprices!A137),"",TNprices!A137)</f>
        <v>SB30</v>
      </c>
      <c r="C125" s="25" t="str">
        <f>TNprices!B137</f>
        <v>Sink base, double door, single drawer front</v>
      </c>
      <c r="D125" s="321">
        <f>IF(B125="","",INDEX(TNprices!C137:P137,GroupTNindex))</f>
        <v>0</v>
      </c>
      <c r="E125" s="206" t="str">
        <f t="shared" si="1"/>
        <v>N/A</v>
      </c>
      <c r="F125" s="326"/>
    </row>
    <row r="126" spans="1:6" ht="15" customHeight="1" thickBot="1" x14ac:dyDescent="0.3">
      <c r="A126" s="171"/>
      <c r="B126" s="204" t="str">
        <f>IF(ISBLANK(TNprices!A138),"",TNprices!A138)</f>
        <v>SB33</v>
      </c>
      <c r="C126" s="25" t="str">
        <f>TNprices!B138</f>
        <v>Sink base, double door, single drawer front</v>
      </c>
      <c r="D126" s="321">
        <f>IF(B126="","",INDEX(TNprices!C138:P138,GroupTNindex))</f>
        <v>0</v>
      </c>
      <c r="E126" s="206" t="str">
        <f t="shared" si="1"/>
        <v>N/A</v>
      </c>
      <c r="F126" s="326"/>
    </row>
    <row r="127" spans="1:6" ht="15" customHeight="1" thickBot="1" x14ac:dyDescent="0.3">
      <c r="A127" s="171"/>
      <c r="B127" s="204" t="str">
        <f>IF(ISBLANK(TNprices!A139),"",TNprices!A139)</f>
        <v>SB36</v>
      </c>
      <c r="C127" s="25" t="str">
        <f>TNprices!B139</f>
        <v>Sink base, double door, single drawer front</v>
      </c>
      <c r="D127" s="321">
        <f>IF(B127="","",INDEX(TNprices!C139:P139,GroupTNindex))</f>
        <v>0</v>
      </c>
      <c r="E127" s="206" t="str">
        <f t="shared" si="1"/>
        <v>N/A</v>
      </c>
      <c r="F127" s="326"/>
    </row>
    <row r="128" spans="1:6" ht="15" customHeight="1" thickBot="1" x14ac:dyDescent="0.3">
      <c r="A128" s="171"/>
      <c r="B128" s="204" t="str">
        <f>IF(ISBLANK(TNprices!A140),"",TNprices!A140)</f>
        <v>SB39</v>
      </c>
      <c r="C128" s="25" t="str">
        <f>TNprices!B140</f>
        <v>Sink base, double door, double drawer front</v>
      </c>
      <c r="D128" s="321">
        <f>IF(B128="","",INDEX(TNprices!C140:P140,GroupTNindex))</f>
        <v>0</v>
      </c>
      <c r="E128" s="206" t="str">
        <f t="shared" si="1"/>
        <v>N/A</v>
      </c>
      <c r="F128" s="326"/>
    </row>
    <row r="129" spans="1:6" ht="15" customHeight="1" thickBot="1" x14ac:dyDescent="0.3">
      <c r="A129" s="171"/>
      <c r="B129" s="204" t="str">
        <f>IF(ISBLANK(TNprices!A141),"",TNprices!A141)</f>
        <v>SB42</v>
      </c>
      <c r="C129" s="25" t="str">
        <f>TNprices!B141</f>
        <v>Sink base, double door, double drawer front</v>
      </c>
      <c r="D129" s="321">
        <f>IF(B129="","",INDEX(TNprices!C141:P141,GroupTNindex))</f>
        <v>0</v>
      </c>
      <c r="E129" s="206" t="str">
        <f t="shared" si="1"/>
        <v>N/A</v>
      </c>
      <c r="F129" s="326"/>
    </row>
    <row r="130" spans="1:6" ht="15" customHeight="1" thickBot="1" x14ac:dyDescent="0.3">
      <c r="A130" s="171"/>
      <c r="B130" s="204" t="str">
        <f>IF(ISBLANK(TNprices!A142),"",TNprices!A142)</f>
        <v>FS36</v>
      </c>
      <c r="C130" s="25" t="str">
        <f>TNprices!B142</f>
        <v>Farm sink, double door 19"h, 26"w sink opening, 10.75" frame top to door top</v>
      </c>
      <c r="D130" s="321">
        <f>IF(B130="","",INDEX(TNprices!C142:P142,GroupTNindex))</f>
        <v>0</v>
      </c>
      <c r="E130" s="206" t="str">
        <f t="shared" si="1"/>
        <v>N/A</v>
      </c>
      <c r="F130" s="326"/>
    </row>
    <row r="131" spans="1:6" ht="15" customHeight="1" thickBot="1" x14ac:dyDescent="0.3">
      <c r="A131" s="171"/>
      <c r="B131" s="204" t="str">
        <f>IF(ISBLANK(TNprices!A143),"",TNprices!A143)</f>
        <v>FS39</v>
      </c>
      <c r="C131" s="25" t="str">
        <f>TNprices!B143</f>
        <v>Farm sink, double door 19"h, 29"w sink opening, 10.75" frame top to door top</v>
      </c>
      <c r="D131" s="321">
        <f>IF(B131="","",INDEX(TNprices!C143:P143,GroupTNindex))</f>
        <v>0</v>
      </c>
      <c r="E131" s="206" t="str">
        <f t="shared" si="1"/>
        <v>N/A</v>
      </c>
      <c r="F131" s="326"/>
    </row>
    <row r="132" spans="1:6" ht="15" customHeight="1" thickBot="1" x14ac:dyDescent="0.3">
      <c r="A132" s="171"/>
      <c r="B132" s="204" t="str">
        <f>IF(ISBLANK(TNprices!A144),"",TNprices!A144)</f>
        <v>B09SP</v>
      </c>
      <c r="C132" s="25" t="str">
        <f>TNprices!B144</f>
        <v>Full height spice cabinet</v>
      </c>
      <c r="D132" s="321">
        <f>IF(B132="","",INDEX(TNprices!C144:P144,GroupTNindex))</f>
        <v>0</v>
      </c>
      <c r="E132" s="206" t="str">
        <f t="shared" si="1"/>
        <v>N/A</v>
      </c>
      <c r="F132" s="326"/>
    </row>
    <row r="133" spans="1:6" ht="15" customHeight="1" thickBot="1" x14ac:dyDescent="0.3">
      <c r="A133" s="171"/>
      <c r="B133" s="204" t="str">
        <f>IF(ISBLANK(TNprices!A145),"",TNprices!A145)</f>
        <v>B09FH</v>
      </c>
      <c r="C133" s="25" t="str">
        <f>TNprices!B145</f>
        <v>Full height single door</v>
      </c>
      <c r="D133" s="321">
        <f>IF(B133="","",INDEX(TNprices!C145:P145,GroupTNindex))</f>
        <v>0</v>
      </c>
      <c r="E133" s="206" t="str">
        <f t="shared" ref="E133:E196" si="2">IF(B133="","",IF(D133=0,NotAvailable,A133*D133))</f>
        <v>N/A</v>
      </c>
      <c r="F133" s="326"/>
    </row>
    <row r="134" spans="1:6" ht="15" customHeight="1" thickBot="1" x14ac:dyDescent="0.3">
      <c r="A134" s="171"/>
      <c r="B134" s="204" t="str">
        <f>IF(ISBLANK(TNprices!A146),"",TNprices!A146)</f>
        <v>B12FH</v>
      </c>
      <c r="C134" s="25" t="str">
        <f>TNprices!B146</f>
        <v>Full height single door</v>
      </c>
      <c r="D134" s="321">
        <f>IF(B134="","",INDEX(TNprices!C146:P146,GroupTNindex))</f>
        <v>0</v>
      </c>
      <c r="E134" s="206" t="str">
        <f t="shared" si="2"/>
        <v>N/A</v>
      </c>
      <c r="F134" s="326"/>
    </row>
    <row r="135" spans="1:6" ht="15" customHeight="1" thickBot="1" x14ac:dyDescent="0.3">
      <c r="A135" s="171"/>
      <c r="B135" s="204" t="str">
        <f>IF(ISBLANK(TNprices!A147),"",TNprices!A147)</f>
        <v>B15FH</v>
      </c>
      <c r="C135" s="25" t="str">
        <f>TNprices!B147</f>
        <v>Full height single door</v>
      </c>
      <c r="D135" s="321">
        <f>IF(B135="","",INDEX(TNprices!C147:P147,GroupTNindex))</f>
        <v>0</v>
      </c>
      <c r="E135" s="206" t="str">
        <f t="shared" si="2"/>
        <v>N/A</v>
      </c>
      <c r="F135" s="326"/>
    </row>
    <row r="136" spans="1:6" ht="15" customHeight="1" thickBot="1" x14ac:dyDescent="0.3">
      <c r="A136" s="171"/>
      <c r="B136" s="204" t="str">
        <f>IF(ISBLANK(TNprices!A148),"",TNprices!A148)</f>
        <v>B18FH</v>
      </c>
      <c r="C136" s="25" t="str">
        <f>TNprices!B148</f>
        <v>Full height single door</v>
      </c>
      <c r="D136" s="321">
        <f>IF(B136="","",INDEX(TNprices!C148:P148,GroupTNindex))</f>
        <v>0</v>
      </c>
      <c r="E136" s="206" t="str">
        <f t="shared" si="2"/>
        <v>N/A</v>
      </c>
      <c r="F136" s="326"/>
    </row>
    <row r="137" spans="1:6" ht="15" customHeight="1" thickBot="1" x14ac:dyDescent="0.3">
      <c r="A137" s="171"/>
      <c r="B137" s="204" t="str">
        <f>IF(ISBLANK(TNprices!A149),"",TNprices!A149)</f>
        <v>B21FH</v>
      </c>
      <c r="C137" s="25" t="str">
        <f>TNprices!B149</f>
        <v>Full height single door</v>
      </c>
      <c r="D137" s="321">
        <f>IF(B137="","",INDEX(TNprices!C149:P149,GroupTNindex))</f>
        <v>0</v>
      </c>
      <c r="E137" s="206" t="str">
        <f t="shared" si="2"/>
        <v>N/A</v>
      </c>
      <c r="F137" s="326"/>
    </row>
    <row r="138" spans="1:6" ht="15" customHeight="1" thickBot="1" x14ac:dyDescent="0.3">
      <c r="A138" s="171"/>
      <c r="B138" s="204" t="str">
        <f>IF(ISBLANK(TNprices!A150),"",TNprices!A150)</f>
        <v>B24FH</v>
      </c>
      <c r="C138" s="25" t="str">
        <f>TNprices!B150</f>
        <v>Full height double door</v>
      </c>
      <c r="D138" s="321">
        <f>IF(B138="","",INDEX(TNprices!C150:P150,GroupTNindex))</f>
        <v>0</v>
      </c>
      <c r="E138" s="206" t="str">
        <f t="shared" si="2"/>
        <v>N/A</v>
      </c>
      <c r="F138" s="326"/>
    </row>
    <row r="139" spans="1:6" ht="15" customHeight="1" thickBot="1" x14ac:dyDescent="0.3">
      <c r="A139" s="171"/>
      <c r="B139" s="204" t="str">
        <f>IF(ISBLANK(TNprices!A151),"",TNprices!A151)</f>
        <v>B27FH</v>
      </c>
      <c r="C139" s="25" t="str">
        <f>TNprices!B151</f>
        <v>Full height double door</v>
      </c>
      <c r="D139" s="321">
        <f>IF(B139="","",INDEX(TNprices!C151:P151,GroupTNindex))</f>
        <v>0</v>
      </c>
      <c r="E139" s="206" t="str">
        <f t="shared" si="2"/>
        <v>N/A</v>
      </c>
      <c r="F139" s="326"/>
    </row>
    <row r="140" spans="1:6" ht="15" customHeight="1" thickBot="1" x14ac:dyDescent="0.3">
      <c r="A140" s="171"/>
      <c r="B140" s="204" t="str">
        <f>IF(ISBLANK(TNprices!A152),"",TNprices!A152)</f>
        <v>B30FH</v>
      </c>
      <c r="C140" s="25" t="str">
        <f>TNprices!B152</f>
        <v>Full height double door</v>
      </c>
      <c r="D140" s="321">
        <f>IF(B140="","",INDEX(TNprices!C152:P152,GroupTNindex))</f>
        <v>0</v>
      </c>
      <c r="E140" s="206" t="str">
        <f t="shared" si="2"/>
        <v>N/A</v>
      </c>
      <c r="F140" s="326"/>
    </row>
    <row r="141" spans="1:6" ht="15" customHeight="1" thickBot="1" x14ac:dyDescent="0.3">
      <c r="A141" s="171"/>
      <c r="B141" s="204" t="str">
        <f>IF(ISBLANK(TNprices!A153),"",TNprices!A153)</f>
        <v>B33FH</v>
      </c>
      <c r="C141" s="25" t="str">
        <f>TNprices!B153</f>
        <v>Full height double door</v>
      </c>
      <c r="D141" s="321">
        <f>IF(B141="","",INDEX(TNprices!C153:P153,GroupTNindex))</f>
        <v>0</v>
      </c>
      <c r="E141" s="206" t="str">
        <f t="shared" si="2"/>
        <v>N/A</v>
      </c>
      <c r="F141" s="326"/>
    </row>
    <row r="142" spans="1:6" ht="15" customHeight="1" thickBot="1" x14ac:dyDescent="0.3">
      <c r="A142" s="171"/>
      <c r="B142" s="204" t="str">
        <f>IF(ISBLANK(TNprices!A154),"",TNprices!A154)</f>
        <v>B36FH</v>
      </c>
      <c r="C142" s="25" t="str">
        <f>TNprices!B154</f>
        <v>Full height double door</v>
      </c>
      <c r="D142" s="321">
        <f>IF(B142="","",INDEX(TNprices!C154:P154,GroupTNindex))</f>
        <v>0</v>
      </c>
      <c r="E142" s="206" t="str">
        <f t="shared" si="2"/>
        <v>N/A</v>
      </c>
      <c r="F142" s="326"/>
    </row>
    <row r="143" spans="1:6" ht="15" customHeight="1" thickBot="1" x14ac:dyDescent="0.3">
      <c r="A143" s="171"/>
      <c r="B143" s="204" t="str">
        <f>IF(ISBLANK(TNprices!A155),"",TNprices!A155)</f>
        <v>B39FH</v>
      </c>
      <c r="C143" s="25" t="str">
        <f>TNprices!B155</f>
        <v>Full height double door</v>
      </c>
      <c r="D143" s="321">
        <f>IF(B143="","",INDEX(TNprices!C155:P155,GroupTNindex))</f>
        <v>0</v>
      </c>
      <c r="E143" s="206" t="str">
        <f t="shared" si="2"/>
        <v>N/A</v>
      </c>
      <c r="F143" s="326"/>
    </row>
    <row r="144" spans="1:6" ht="15" customHeight="1" thickBot="1" x14ac:dyDescent="0.3">
      <c r="A144" s="171"/>
      <c r="B144" s="204" t="str">
        <f>IF(ISBLANK(TNprices!A156),"",TNprices!A156)</f>
        <v>B42FH</v>
      </c>
      <c r="C144" s="25" t="str">
        <f>TNprices!B156</f>
        <v>Full height double door</v>
      </c>
      <c r="D144" s="321">
        <f>IF(B144="","",INDEX(TNprices!C156:P156,GroupTNindex))</f>
        <v>0</v>
      </c>
      <c r="E144" s="206" t="str">
        <f t="shared" si="2"/>
        <v>N/A</v>
      </c>
      <c r="F144" s="326"/>
    </row>
    <row r="145" spans="1:6" ht="15" customHeight="1" thickBot="1" x14ac:dyDescent="0.3">
      <c r="A145" s="171"/>
      <c r="B145" s="204" t="str">
        <f>IF(ISBLANK(TNprices!A157),"",TNprices!A157)</f>
        <v>BER36</v>
      </c>
      <c r="C145" s="25" t="str">
        <f>TNprices!B157</f>
        <v>Base easy reach</v>
      </c>
      <c r="D145" s="321">
        <f>IF(B145="","",INDEX(TNprices!C157:P157,GroupTNindex))</f>
        <v>0</v>
      </c>
      <c r="E145" s="206" t="str">
        <f t="shared" si="2"/>
        <v>N/A</v>
      </c>
      <c r="F145" s="326"/>
    </row>
    <row r="146" spans="1:6" ht="15" customHeight="1" thickBot="1" x14ac:dyDescent="0.3">
      <c r="A146" s="171"/>
      <c r="B146" s="204" t="str">
        <f>IF(ISBLANK(TNprices!A158),"",TNprices!A158)</f>
        <v>LSB33</v>
      </c>
      <c r="C146" s="25" t="str">
        <f>TNprices!B158</f>
        <v>Lazy susan, two trays mounted to shelves</v>
      </c>
      <c r="D146" s="321">
        <f>IF(B146="","",INDEX(TNprices!C158:P158,GroupTNindex))</f>
        <v>0</v>
      </c>
      <c r="E146" s="206" t="str">
        <f t="shared" si="2"/>
        <v>N/A</v>
      </c>
      <c r="F146" s="326"/>
    </row>
    <row r="147" spans="1:6" ht="15" customHeight="1" thickBot="1" x14ac:dyDescent="0.3">
      <c r="A147" s="171"/>
      <c r="B147" s="204" t="str">
        <f>IF(ISBLANK(TNprices!A159),"",TNprices!A159)</f>
        <v>LSB36</v>
      </c>
      <c r="C147" s="25" t="str">
        <f>TNprices!B159</f>
        <v>Lazy susan, two trays mounted to shelves</v>
      </c>
      <c r="D147" s="321">
        <f>IF(B147="","",INDEX(TNprices!C159:P159,GroupTNindex))</f>
        <v>0</v>
      </c>
      <c r="E147" s="206" t="str">
        <f t="shared" si="2"/>
        <v>N/A</v>
      </c>
      <c r="F147" s="326"/>
    </row>
    <row r="148" spans="1:6" ht="15" customHeight="1" thickBot="1" x14ac:dyDescent="0.3">
      <c r="A148" s="171"/>
      <c r="B148" s="204" t="str">
        <f>IF(ISBLANK(TNprices!A160),"",TNprices!A160)</f>
        <v>DSB36</v>
      </c>
      <c r="C148" s="25" t="str">
        <f>TNprices!B160</f>
        <v>Diagonal corner</v>
      </c>
      <c r="D148" s="321">
        <f>IF(B148="","",INDEX(TNprices!C160:P160,GroupTNindex))</f>
        <v>0</v>
      </c>
      <c r="E148" s="206" t="str">
        <f t="shared" si="2"/>
        <v>N/A</v>
      </c>
      <c r="F148" s="326"/>
    </row>
    <row r="149" spans="1:6" ht="15" customHeight="1" thickBot="1" x14ac:dyDescent="0.3">
      <c r="A149" s="171"/>
      <c r="B149" s="204" t="str">
        <f>IF(ISBLANK(TNprices!A161),"",TNprices!A161)</f>
        <v>BAE24</v>
      </c>
      <c r="C149" s="25" t="str">
        <f>TNprices!B161</f>
        <v>Base angle end</v>
      </c>
      <c r="D149" s="321">
        <f>IF(B149="","",INDEX(TNprices!C161:P161,GroupTNindex))</f>
        <v>0</v>
      </c>
      <c r="E149" s="206" t="str">
        <f t="shared" si="2"/>
        <v>N/A</v>
      </c>
      <c r="F149" s="326"/>
    </row>
    <row r="150" spans="1:6" ht="15" customHeight="1" thickBot="1" x14ac:dyDescent="0.3">
      <c r="A150" s="171"/>
      <c r="B150" s="204" t="str">
        <f>IF(ISBLANK(TNprices!A162),"",TNprices!A162)</f>
        <v>3DB12</v>
      </c>
      <c r="C150" s="25" t="str">
        <f>TNprices!B162</f>
        <v>Three-drawer stack</v>
      </c>
      <c r="D150" s="321">
        <f>IF(B150="","",INDEX(TNprices!C162:P162,GroupTNindex))</f>
        <v>0</v>
      </c>
      <c r="E150" s="206" t="str">
        <f t="shared" si="2"/>
        <v>N/A</v>
      </c>
      <c r="F150" s="326"/>
    </row>
    <row r="151" spans="1:6" ht="15" customHeight="1" thickBot="1" x14ac:dyDescent="0.3">
      <c r="A151" s="171"/>
      <c r="B151" s="204" t="str">
        <f>IF(ISBLANK(TNprices!A163),"",TNprices!A163)</f>
        <v>3DB15</v>
      </c>
      <c r="C151" s="25" t="str">
        <f>TNprices!B163</f>
        <v>Three-drawer stack</v>
      </c>
      <c r="D151" s="321">
        <f>IF(B151="","",INDEX(TNprices!C163:P163,GroupTNindex))</f>
        <v>0</v>
      </c>
      <c r="E151" s="206" t="str">
        <f t="shared" si="2"/>
        <v>N/A</v>
      </c>
      <c r="F151" s="326"/>
    </row>
    <row r="152" spans="1:6" ht="15" customHeight="1" thickBot="1" x14ac:dyDescent="0.3">
      <c r="A152" s="171"/>
      <c r="B152" s="204" t="str">
        <f>IF(ISBLANK(TNprices!A164),"",TNprices!A164)</f>
        <v>3DB18</v>
      </c>
      <c r="C152" s="25" t="str">
        <f>TNprices!B164</f>
        <v>Three-drawer stack</v>
      </c>
      <c r="D152" s="321">
        <f>IF(B152="","",INDEX(TNprices!C164:P164,GroupTNindex))</f>
        <v>0</v>
      </c>
      <c r="E152" s="206" t="str">
        <f t="shared" si="2"/>
        <v>N/A</v>
      </c>
      <c r="F152" s="326"/>
    </row>
    <row r="153" spans="1:6" ht="15" customHeight="1" thickBot="1" x14ac:dyDescent="0.3">
      <c r="A153" s="171"/>
      <c r="B153" s="204" t="str">
        <f>IF(ISBLANK(TNprices!A165),"",TNprices!A165)</f>
        <v>3DB21</v>
      </c>
      <c r="C153" s="25" t="str">
        <f>TNprices!B165</f>
        <v>Three-drawer stack</v>
      </c>
      <c r="D153" s="321">
        <f>IF(B153="","",INDEX(TNprices!C165:P165,GroupTNindex))</f>
        <v>0</v>
      </c>
      <c r="E153" s="206" t="str">
        <f t="shared" si="2"/>
        <v>N/A</v>
      </c>
      <c r="F153" s="326"/>
    </row>
    <row r="154" spans="1:6" ht="15" customHeight="1" thickBot="1" x14ac:dyDescent="0.3">
      <c r="A154" s="171"/>
      <c r="B154" s="204" t="str">
        <f>IF(ISBLANK(TNprices!A166),"",TNprices!A166)</f>
        <v>3DB24</v>
      </c>
      <c r="C154" s="25" t="str">
        <f>TNprices!B166</f>
        <v>Three-drawer stack</v>
      </c>
      <c r="D154" s="321">
        <f>IF(B154="","",INDEX(TNprices!C166:P166,GroupTNindex))</f>
        <v>0</v>
      </c>
      <c r="E154" s="206" t="str">
        <f t="shared" si="2"/>
        <v>N/A</v>
      </c>
      <c r="F154" s="326"/>
    </row>
    <row r="155" spans="1:6" ht="15" customHeight="1" thickBot="1" x14ac:dyDescent="0.3">
      <c r="A155" s="171"/>
      <c r="B155" s="204" t="str">
        <f>IF(ISBLANK(TNprices!A167),"",TNprices!A167)</f>
        <v>3DB30</v>
      </c>
      <c r="C155" s="25" t="str">
        <f>TNprices!B167</f>
        <v>Three-drawer stack</v>
      </c>
      <c r="D155" s="321">
        <f>IF(B155="","",INDEX(TNprices!C167:P167,GroupTNindex))</f>
        <v>0</v>
      </c>
      <c r="E155" s="206" t="str">
        <f t="shared" si="2"/>
        <v>N/A</v>
      </c>
      <c r="F155" s="326"/>
    </row>
    <row r="156" spans="1:6" ht="15" customHeight="1" thickBot="1" x14ac:dyDescent="0.3">
      <c r="A156" s="171"/>
      <c r="B156" s="204" t="str">
        <f>IF(ISBLANK(TNprices!A168),"",TNprices!A168)</f>
        <v>3DB36</v>
      </c>
      <c r="C156" s="25" t="str">
        <f>TNprices!B168</f>
        <v>Three-drawer stack</v>
      </c>
      <c r="D156" s="321">
        <f>IF(B156="","",INDEX(TNprices!C168:P168,GroupTNindex))</f>
        <v>0</v>
      </c>
      <c r="E156" s="206" t="str">
        <f t="shared" si="2"/>
        <v>N/A</v>
      </c>
      <c r="F156" s="326"/>
    </row>
    <row r="157" spans="1:6" ht="15" customHeight="1" thickBot="1" x14ac:dyDescent="0.3">
      <c r="A157" s="171"/>
      <c r="B157" s="204" t="str">
        <f>IF(ISBLANK(TNprices!A169),"",TNprices!A169)</f>
        <v>2DB30</v>
      </c>
      <c r="C157" s="25" t="str">
        <f>TNprices!B169</f>
        <v>Two-drawer stack</v>
      </c>
      <c r="D157" s="321">
        <f>IF(B157="","",INDEX(TNprices!C169:P169,GroupTNindex))</f>
        <v>0</v>
      </c>
      <c r="E157" s="206" t="str">
        <f t="shared" si="2"/>
        <v>N/A</v>
      </c>
      <c r="F157" s="326"/>
    </row>
    <row r="158" spans="1:6" ht="15" customHeight="1" thickBot="1" x14ac:dyDescent="0.3">
      <c r="A158" s="171"/>
      <c r="B158" s="204" t="str">
        <f>IF(ISBLANK(TNprices!A170),"",TNprices!A170)</f>
        <v>2DB36</v>
      </c>
      <c r="C158" s="25" t="str">
        <f>TNprices!B170</f>
        <v>Two-drawer stack</v>
      </c>
      <c r="D158" s="321">
        <f>IF(B158="","",INDEX(TNprices!C170:P170,GroupTNindex))</f>
        <v>0</v>
      </c>
      <c r="E158" s="206" t="str">
        <f t="shared" si="2"/>
        <v>N/A</v>
      </c>
      <c r="F158" s="326"/>
    </row>
    <row r="159" spans="1:6" ht="15" customHeight="1" thickBot="1" x14ac:dyDescent="0.3">
      <c r="A159" s="171"/>
      <c r="B159" s="204" t="str">
        <f>IF(ISBLANK(TNprices!A171),"",TNprices!A171)</f>
        <v>BLB39/42</v>
      </c>
      <c r="C159" s="25" t="str">
        <f>TNprices!B171</f>
        <v>Blind base, 39/42" wide</v>
      </c>
      <c r="D159" s="321">
        <f>IF(B159="","",INDEX(TNprices!C171:P171,GroupTNindex))</f>
        <v>0</v>
      </c>
      <c r="E159" s="206" t="str">
        <f t="shared" si="2"/>
        <v>N/A</v>
      </c>
      <c r="F159" s="326"/>
    </row>
    <row r="160" spans="1:6" ht="15" customHeight="1" thickBot="1" x14ac:dyDescent="0.3">
      <c r="A160" s="171"/>
      <c r="B160" s="204" t="str">
        <f>IF(ISBLANK(TNprices!A172),"",TNprices!A172)</f>
        <v>BLB42/45</v>
      </c>
      <c r="C160" s="25" t="str">
        <f>TNprices!B172</f>
        <v>Blind base, 42/45" wide</v>
      </c>
      <c r="D160" s="321">
        <f>IF(B160="","",INDEX(TNprices!C172:P172,GroupTNindex))</f>
        <v>0</v>
      </c>
      <c r="E160" s="206" t="str">
        <f t="shared" si="2"/>
        <v>N/A</v>
      </c>
      <c r="F160" s="326"/>
    </row>
    <row r="161" spans="1:6" ht="15" customHeight="1" thickBot="1" x14ac:dyDescent="0.3">
      <c r="A161" s="171"/>
      <c r="B161" s="204" t="str">
        <f>IF(ISBLANK(TNprices!A173),"",TNprices!A173)</f>
        <v>FDB18</v>
      </c>
      <c r="C161" s="25" t="str">
        <f>TNprices!B173</f>
        <v>File drawer, 18"x30"x21"</v>
      </c>
      <c r="D161" s="321">
        <f>IF(B161="","",INDEX(TNprices!C173:P173,GroupTNindex))</f>
        <v>0</v>
      </c>
      <c r="E161" s="206" t="str">
        <f t="shared" si="2"/>
        <v>N/A</v>
      </c>
      <c r="F161" s="326"/>
    </row>
    <row r="162" spans="1:6" ht="15" customHeight="1" thickBot="1" x14ac:dyDescent="0.3">
      <c r="A162" s="171"/>
      <c r="B162" s="204" t="str">
        <f>IF(ISBLANK(TNprices!A174),"",TNprices!A174)</f>
        <v>BWB18</v>
      </c>
      <c r="C162" s="25" t="str">
        <f>TNprices!B174</f>
        <v>Waste basket, 18"x34.5"x24"</v>
      </c>
      <c r="D162" s="321">
        <f>IF(B162="","",INDEX(TNprices!C174:P174,GroupTNindex))</f>
        <v>0</v>
      </c>
      <c r="E162" s="206" t="str">
        <f t="shared" si="2"/>
        <v>N/A</v>
      </c>
      <c r="F162" s="326"/>
    </row>
    <row r="163" spans="1:6" ht="15" customHeight="1" thickBot="1" x14ac:dyDescent="0.3">
      <c r="A163" s="171"/>
      <c r="B163" s="204" t="str">
        <f>IF(ISBLANK(TNprices!A175),"",TNprices!A175)</f>
        <v>BMD30</v>
      </c>
      <c r="C163" s="25" t="str">
        <f>TNprices!B175</f>
        <v>Microwave base</v>
      </c>
      <c r="D163" s="321">
        <f>IF(B163="","",INDEX(TNprices!C175:P175,GroupTNindex))</f>
        <v>0</v>
      </c>
      <c r="E163" s="206" t="str">
        <f t="shared" si="2"/>
        <v>N/A</v>
      </c>
      <c r="F163" s="326"/>
    </row>
    <row r="164" spans="1:6" ht="15" customHeight="1" thickBot="1" x14ac:dyDescent="0.3">
      <c r="A164" s="171"/>
      <c r="B164" s="204" t="str">
        <f>IF(ISBLANK(TNprices!A176),"",TNprices!A176)</f>
        <v/>
      </c>
      <c r="C164" s="25" t="str">
        <f>TNprices!B176</f>
        <v>Tall cabinets</v>
      </c>
      <c r="D164" s="321" t="str">
        <f>IF(B164="","",INDEX(TNprices!C176:P176,GroupTNindex))</f>
        <v/>
      </c>
      <c r="E164" s="206" t="str">
        <f t="shared" si="2"/>
        <v/>
      </c>
      <c r="F164" s="326"/>
    </row>
    <row r="165" spans="1:6" ht="15" customHeight="1" thickBot="1" x14ac:dyDescent="0.3">
      <c r="A165" s="171"/>
      <c r="B165" s="204" t="str">
        <f>IF(ISBLANK(TNprices!A177),"",TNprices!A177)</f>
        <v>TP188424</v>
      </c>
      <c r="C165" s="25" t="str">
        <f>TNprices!B177</f>
        <v>Single door</v>
      </c>
      <c r="D165" s="321">
        <f>IF(B165="","",INDEX(TNprices!C177:P177,GroupTNindex))</f>
        <v>0</v>
      </c>
      <c r="E165" s="206" t="str">
        <f t="shared" si="2"/>
        <v>N/A</v>
      </c>
      <c r="F165" s="326"/>
    </row>
    <row r="166" spans="1:6" ht="15" customHeight="1" thickBot="1" x14ac:dyDescent="0.3">
      <c r="A166" s="171"/>
      <c r="B166" s="204" t="str">
        <f>IF(ISBLANK(TNprices!A178),"",TNprices!A178)</f>
        <v>TP189024</v>
      </c>
      <c r="C166" s="25" t="str">
        <f>TNprices!B178</f>
        <v>Single door</v>
      </c>
      <c r="D166" s="321">
        <f>IF(B166="","",INDEX(TNprices!C178:P178,GroupTNindex))</f>
        <v>0</v>
      </c>
      <c r="E166" s="206" t="str">
        <f t="shared" si="2"/>
        <v>N/A</v>
      </c>
      <c r="F166" s="326"/>
    </row>
    <row r="167" spans="1:6" ht="15" customHeight="1" thickBot="1" x14ac:dyDescent="0.3">
      <c r="A167" s="171"/>
      <c r="B167" s="204" t="str">
        <f>IF(ISBLANK(TNprices!A179),"",TNprices!A179)</f>
        <v>TP189624</v>
      </c>
      <c r="C167" s="25" t="str">
        <f>TNprices!B179</f>
        <v>Single door</v>
      </c>
      <c r="D167" s="321">
        <f>IF(B167="","",INDEX(TNprices!C179:P179,GroupTNindex))</f>
        <v>0</v>
      </c>
      <c r="E167" s="206" t="str">
        <f t="shared" si="2"/>
        <v>N/A</v>
      </c>
      <c r="F167" s="326"/>
    </row>
    <row r="168" spans="1:6" ht="15" customHeight="1" thickBot="1" x14ac:dyDescent="0.3">
      <c r="A168" s="171"/>
      <c r="B168" s="204" t="str">
        <f>IF(ISBLANK(TNprices!A180),"",TNprices!A180)</f>
        <v>TP248424</v>
      </c>
      <c r="C168" s="25" t="str">
        <f>TNprices!B180</f>
        <v>Double door</v>
      </c>
      <c r="D168" s="321">
        <f>IF(B168="","",INDEX(TNprices!C180:P180,GroupTNindex))</f>
        <v>0</v>
      </c>
      <c r="E168" s="206" t="str">
        <f t="shared" si="2"/>
        <v>N/A</v>
      </c>
      <c r="F168" s="326"/>
    </row>
    <row r="169" spans="1:6" ht="15" customHeight="1" thickBot="1" x14ac:dyDescent="0.3">
      <c r="A169" s="171"/>
      <c r="B169" s="204" t="str">
        <f>IF(ISBLANK(TNprices!A181),"",TNprices!A181)</f>
        <v>TP249024</v>
      </c>
      <c r="C169" s="25" t="str">
        <f>TNprices!B181</f>
        <v>Double door</v>
      </c>
      <c r="D169" s="321">
        <f>IF(B169="","",INDEX(TNprices!C181:P181,GroupTNindex))</f>
        <v>0</v>
      </c>
      <c r="E169" s="206" t="str">
        <f t="shared" si="2"/>
        <v>N/A</v>
      </c>
      <c r="F169" s="326"/>
    </row>
    <row r="170" spans="1:6" ht="15" customHeight="1" thickBot="1" x14ac:dyDescent="0.3">
      <c r="A170" s="171"/>
      <c r="B170" s="204" t="str">
        <f>IF(ISBLANK(TNprices!A182),"",TNprices!A182)</f>
        <v>TP249624</v>
      </c>
      <c r="C170" s="25" t="str">
        <f>TNprices!B182</f>
        <v>Double door</v>
      </c>
      <c r="D170" s="321">
        <f>IF(B170="","",INDEX(TNprices!C182:P182,GroupTNindex))</f>
        <v>0</v>
      </c>
      <c r="E170" s="206" t="str">
        <f t="shared" si="2"/>
        <v>N/A</v>
      </c>
      <c r="F170" s="326"/>
    </row>
    <row r="171" spans="1:6" ht="15" customHeight="1" thickBot="1" x14ac:dyDescent="0.3">
      <c r="A171" s="171"/>
      <c r="B171" s="204" t="str">
        <f>IF(ISBLANK(TNprices!A183),"",TNprices!A183)</f>
        <v>TP308424</v>
      </c>
      <c r="C171" s="25" t="str">
        <f>TNprices!B183</f>
        <v>Double door</v>
      </c>
      <c r="D171" s="321">
        <f>IF(B171="","",INDEX(TNprices!C183:P183,GroupTNindex))</f>
        <v>0</v>
      </c>
      <c r="E171" s="206" t="str">
        <f t="shared" si="2"/>
        <v>N/A</v>
      </c>
      <c r="F171" s="326"/>
    </row>
    <row r="172" spans="1:6" ht="15" customHeight="1" thickBot="1" x14ac:dyDescent="0.3">
      <c r="A172" s="171"/>
      <c r="B172" s="204" t="str">
        <f>IF(ISBLANK(TNprices!A184),"",TNprices!A184)</f>
        <v>TP309024</v>
      </c>
      <c r="C172" s="25" t="str">
        <f>TNprices!B184</f>
        <v>Double door</v>
      </c>
      <c r="D172" s="321">
        <f>IF(B172="","",INDEX(TNprices!C184:P184,GroupTNindex))</f>
        <v>0</v>
      </c>
      <c r="E172" s="206" t="str">
        <f t="shared" si="2"/>
        <v>N/A</v>
      </c>
      <c r="F172" s="326"/>
    </row>
    <row r="173" spans="1:6" ht="15" customHeight="1" thickBot="1" x14ac:dyDescent="0.3">
      <c r="A173" s="171"/>
      <c r="B173" s="204" t="str">
        <f>IF(ISBLANK(TNprices!A185),"",TNprices!A185)</f>
        <v>TP309624</v>
      </c>
      <c r="C173" s="25" t="str">
        <f>TNprices!B185</f>
        <v>Double door</v>
      </c>
      <c r="D173" s="321">
        <f>IF(B173="","",INDEX(TNprices!C185:P185,GroupTNindex))</f>
        <v>0</v>
      </c>
      <c r="E173" s="206" t="str">
        <f t="shared" si="2"/>
        <v>N/A</v>
      </c>
      <c r="F173" s="326"/>
    </row>
    <row r="174" spans="1:6" ht="15" customHeight="1" thickBot="1" x14ac:dyDescent="0.3">
      <c r="A174" s="171"/>
      <c r="B174" s="204" t="str">
        <f>IF(ISBLANK(TNprices!A186),"",TNprices!A186)</f>
        <v>OCS338424</v>
      </c>
      <c r="C174" s="25" t="str">
        <f>TNprices!B186</f>
        <v>Single oven, 2 9" doors above, 3 drawers (5.5", 8.75", 9.25") below</v>
      </c>
      <c r="D174" s="321">
        <f>IF(B174="","",INDEX(TNprices!C186:P186,GroupTNindex))</f>
        <v>0</v>
      </c>
      <c r="E174" s="206" t="str">
        <f t="shared" si="2"/>
        <v>N/A</v>
      </c>
      <c r="F174" s="326"/>
    </row>
    <row r="175" spans="1:6" ht="15" customHeight="1" thickBot="1" x14ac:dyDescent="0.3">
      <c r="A175" s="171"/>
      <c r="B175" s="204" t="str">
        <f>IF(ISBLANK(TNprices!A187),"",TNprices!A187)</f>
        <v>OCS339024</v>
      </c>
      <c r="C175" s="25" t="str">
        <f>TNprices!B187</f>
        <v>Single oven, 2 15" doors above, 3 drawers (5.5", 8.75", 9.25") below</v>
      </c>
      <c r="D175" s="321">
        <f>IF(B175="","",INDEX(TNprices!C187:P187,GroupTNindex))</f>
        <v>0</v>
      </c>
      <c r="E175" s="206" t="str">
        <f t="shared" si="2"/>
        <v>N/A</v>
      </c>
      <c r="F175" s="326"/>
    </row>
    <row r="176" spans="1:6" ht="15" customHeight="1" thickBot="1" x14ac:dyDescent="0.3">
      <c r="A176" s="171"/>
      <c r="B176" s="204" t="str">
        <f>IF(ISBLANK(TNprices!A188),"",TNprices!A188)</f>
        <v>OCS339624</v>
      </c>
      <c r="C176" s="25" t="str">
        <f>TNprices!B188</f>
        <v>Single oven, 2 21" doors above, 3 drawers (5.5", 8.75", 9.25") below</v>
      </c>
      <c r="D176" s="321">
        <f>IF(B176="","",INDEX(TNprices!C188:P188,GroupTNindex))</f>
        <v>0</v>
      </c>
      <c r="E176" s="206" t="str">
        <f t="shared" si="2"/>
        <v>N/A</v>
      </c>
      <c r="F176" s="326"/>
    </row>
    <row r="177" spans="1:6" ht="15" customHeight="1" thickBot="1" x14ac:dyDescent="0.3">
      <c r="A177" s="171"/>
      <c r="B177" s="204" t="str">
        <f>IF(ISBLANK(TNprices!A189),"",TNprices!A189)</f>
        <v>OC338424</v>
      </c>
      <c r="C177" s="25" t="str">
        <f>TNprices!B189</f>
        <v>Double oven, 2 15" doors above, 1 4.25" drawer below</v>
      </c>
      <c r="D177" s="321">
        <f>IF(B177="","",INDEX(TNprices!C189:P189,GroupTNindex))</f>
        <v>0</v>
      </c>
      <c r="E177" s="206" t="str">
        <f t="shared" si="2"/>
        <v>N/A</v>
      </c>
      <c r="F177" s="326"/>
    </row>
    <row r="178" spans="1:6" ht="15" customHeight="1" thickBot="1" x14ac:dyDescent="0.3">
      <c r="A178" s="171"/>
      <c r="B178" s="204" t="str">
        <f>IF(ISBLANK(TNprices!A190),"",TNprices!A190)</f>
        <v>OC339024</v>
      </c>
      <c r="C178" s="25" t="str">
        <f>TNprices!B190</f>
        <v>Double oven, 2 21" doors above, 1 4.25" drawer below</v>
      </c>
      <c r="D178" s="321">
        <f>IF(B178="","",INDEX(TNprices!C190:P190,GroupTNindex))</f>
        <v>0</v>
      </c>
      <c r="E178" s="206" t="str">
        <f t="shared" si="2"/>
        <v>N/A</v>
      </c>
      <c r="F178" s="326"/>
    </row>
    <row r="179" spans="1:6" ht="15" customHeight="1" thickBot="1" x14ac:dyDescent="0.3">
      <c r="A179" s="171"/>
      <c r="B179" s="204" t="str">
        <f>IF(ISBLANK(TNprices!A191),"",TNprices!A191)</f>
        <v>OC339624</v>
      </c>
      <c r="C179" s="25" t="str">
        <f>TNprices!B191</f>
        <v>Double oven, 2 27" doors above, 1 4.25" drawer below</v>
      </c>
      <c r="D179" s="321">
        <f>IF(B179="","",INDEX(TNprices!C191:P191,GroupTNindex))</f>
        <v>0</v>
      </c>
      <c r="E179" s="206" t="str">
        <f t="shared" si="2"/>
        <v>N/A</v>
      </c>
      <c r="F179" s="326"/>
    </row>
    <row r="180" spans="1:6" ht="15" customHeight="1" thickBot="1" x14ac:dyDescent="0.3">
      <c r="A180" s="171"/>
      <c r="B180" s="204" t="str">
        <f>IF(ISBLANK(TNprices!A192),"",TNprices!A192)</f>
        <v/>
      </c>
      <c r="C180" s="25" t="str">
        <f>TNprices!B192</f>
        <v>Vanity cabinets</v>
      </c>
      <c r="D180" s="321" t="str">
        <f>IF(B180="","",INDEX(TNprices!C192:P192,GroupTNindex))</f>
        <v/>
      </c>
      <c r="E180" s="206" t="str">
        <f t="shared" si="2"/>
        <v/>
      </c>
      <c r="F180" s="326"/>
    </row>
    <row r="181" spans="1:6" ht="15" customHeight="1" thickBot="1" x14ac:dyDescent="0.3">
      <c r="A181" s="171"/>
      <c r="B181" s="204" t="str">
        <f>IF(ISBLANK(TNprices!A193),"",TNprices!A193)</f>
        <v>VB12</v>
      </c>
      <c r="C181" s="25" t="str">
        <f>TNprices!B193</f>
        <v>Single door single drawer</v>
      </c>
      <c r="D181" s="321">
        <f>IF(B181="","",INDEX(TNprices!C193:P193,GroupTNindex))</f>
        <v>0</v>
      </c>
      <c r="E181" s="206" t="str">
        <f t="shared" si="2"/>
        <v>N/A</v>
      </c>
      <c r="F181" s="326"/>
    </row>
    <row r="182" spans="1:6" ht="15" customHeight="1" thickBot="1" x14ac:dyDescent="0.3">
      <c r="A182" s="171"/>
      <c r="B182" s="204" t="str">
        <f>IF(ISBLANK(TNprices!A194),"",TNprices!A194)</f>
        <v>VB15</v>
      </c>
      <c r="C182" s="25" t="str">
        <f>TNprices!B194</f>
        <v>Single door single drawer</v>
      </c>
      <c r="D182" s="321">
        <f>IF(B182="","",INDEX(TNprices!C194:P194,GroupTNindex))</f>
        <v>0</v>
      </c>
      <c r="E182" s="206" t="str">
        <f t="shared" si="2"/>
        <v>N/A</v>
      </c>
      <c r="F182" s="326"/>
    </row>
    <row r="183" spans="1:6" ht="15" customHeight="1" thickBot="1" x14ac:dyDescent="0.3">
      <c r="A183" s="171"/>
      <c r="B183" s="204" t="str">
        <f>IF(ISBLANK(TNprices!A195),"",TNprices!A195)</f>
        <v>VB18</v>
      </c>
      <c r="C183" s="25" t="str">
        <f>TNprices!B195</f>
        <v>Single door single drawer</v>
      </c>
      <c r="D183" s="321">
        <f>IF(B183="","",INDEX(TNprices!C195:P195,GroupTNindex))</f>
        <v>0</v>
      </c>
      <c r="E183" s="206" t="str">
        <f t="shared" si="2"/>
        <v>N/A</v>
      </c>
      <c r="F183" s="326"/>
    </row>
    <row r="184" spans="1:6" ht="15" customHeight="1" thickBot="1" x14ac:dyDescent="0.3">
      <c r="A184" s="171"/>
      <c r="B184" s="204" t="str">
        <f>IF(ISBLANK(TNprices!A196),"",TNprices!A196)</f>
        <v>VDB12</v>
      </c>
      <c r="C184" s="25" t="str">
        <f>TNprices!B196</f>
        <v>Three-drawer stack</v>
      </c>
      <c r="D184" s="321">
        <f>IF(B184="","",INDEX(TNprices!C196:P196,GroupTNindex))</f>
        <v>0</v>
      </c>
      <c r="E184" s="206" t="str">
        <f t="shared" si="2"/>
        <v>N/A</v>
      </c>
      <c r="F184" s="326"/>
    </row>
    <row r="185" spans="1:6" ht="15" customHeight="1" thickBot="1" x14ac:dyDescent="0.3">
      <c r="A185" s="171"/>
      <c r="B185" s="204" t="str">
        <f>IF(ISBLANK(TNprices!A197),"",TNprices!A197)</f>
        <v>VDB15</v>
      </c>
      <c r="C185" s="25" t="str">
        <f>TNprices!B197</f>
        <v>Three-drawer stack</v>
      </c>
      <c r="D185" s="321">
        <f>IF(B185="","",INDEX(TNprices!C197:P197,GroupTNindex))</f>
        <v>0</v>
      </c>
      <c r="E185" s="206" t="str">
        <f t="shared" si="2"/>
        <v>N/A</v>
      </c>
      <c r="F185" s="326"/>
    </row>
    <row r="186" spans="1:6" ht="15" customHeight="1" thickBot="1" x14ac:dyDescent="0.3">
      <c r="A186" s="171"/>
      <c r="B186" s="204" t="str">
        <f>IF(ISBLANK(TNprices!A198),"",TNprices!A198)</f>
        <v>VDB18</v>
      </c>
      <c r="C186" s="25" t="str">
        <f>TNprices!B198</f>
        <v>Three-drawer stack</v>
      </c>
      <c r="D186" s="321">
        <f>IF(B186="","",INDEX(TNprices!C198:P198,GroupTNindex))</f>
        <v>0</v>
      </c>
      <c r="E186" s="206" t="str">
        <f t="shared" si="2"/>
        <v>N/A</v>
      </c>
      <c r="F186" s="326"/>
    </row>
    <row r="187" spans="1:6" ht="15" customHeight="1" thickBot="1" x14ac:dyDescent="0.3">
      <c r="A187" s="171"/>
      <c r="B187" s="204" t="str">
        <f>IF(ISBLANK(TNprices!A199),"",TNprices!A199)</f>
        <v>VDB21</v>
      </c>
      <c r="C187" s="25" t="str">
        <f>TNprices!B199</f>
        <v>Three-drawer stack</v>
      </c>
      <c r="D187" s="321">
        <f>IF(B187="","",INDEX(TNprices!C199:P199,GroupTNindex))</f>
        <v>0</v>
      </c>
      <c r="E187" s="206" t="str">
        <f t="shared" si="2"/>
        <v>N/A</v>
      </c>
      <c r="F187" s="326"/>
    </row>
    <row r="188" spans="1:6" ht="15" customHeight="1" thickBot="1" x14ac:dyDescent="0.3">
      <c r="A188" s="171"/>
      <c r="B188" s="204" t="str">
        <f>IF(ISBLANK(TNprices!A200),"",TNprices!A200)</f>
        <v>VDB24</v>
      </c>
      <c r="C188" s="25" t="str">
        <f>TNprices!B200</f>
        <v>Three-drawer stack</v>
      </c>
      <c r="D188" s="321">
        <f>IF(B188="","",INDEX(TNprices!C200:P200,GroupTNindex))</f>
        <v>0</v>
      </c>
      <c r="E188" s="206" t="str">
        <f t="shared" si="2"/>
        <v>N/A</v>
      </c>
      <c r="F188" s="326"/>
    </row>
    <row r="189" spans="1:6" ht="15" customHeight="1" thickBot="1" x14ac:dyDescent="0.3">
      <c r="A189" s="171"/>
      <c r="B189" s="204" t="str">
        <f>IF(ISBLANK(TNprices!A201),"",TNprices!A201)</f>
        <v>VSB24</v>
      </c>
      <c r="C189" s="25" t="str">
        <f>TNprices!B201</f>
        <v>Double door sink base</v>
      </c>
      <c r="D189" s="321">
        <f>IF(B189="","",INDEX(TNprices!C201:P201,GroupTNindex))</f>
        <v>0</v>
      </c>
      <c r="E189" s="206" t="str">
        <f t="shared" si="2"/>
        <v>N/A</v>
      </c>
      <c r="F189" s="326"/>
    </row>
    <row r="190" spans="1:6" ht="15" customHeight="1" thickBot="1" x14ac:dyDescent="0.3">
      <c r="A190" s="171"/>
      <c r="B190" s="204" t="str">
        <f>IF(ISBLANK(TNprices!A202),"",TNprices!A202)</f>
        <v>VSB27</v>
      </c>
      <c r="C190" s="25" t="str">
        <f>TNprices!B202</f>
        <v>Double door sink base</v>
      </c>
      <c r="D190" s="321">
        <f>IF(B190="","",INDEX(TNprices!C202:P202,GroupTNindex))</f>
        <v>0</v>
      </c>
      <c r="E190" s="206" t="str">
        <f t="shared" si="2"/>
        <v>N/A</v>
      </c>
      <c r="F190" s="326"/>
    </row>
    <row r="191" spans="1:6" ht="15" customHeight="1" thickBot="1" x14ac:dyDescent="0.3">
      <c r="A191" s="171"/>
      <c r="B191" s="204" t="str">
        <f>IF(ISBLANK(TNprices!A203),"",TNprices!A203)</f>
        <v>VSB30</v>
      </c>
      <c r="C191" s="25" t="str">
        <f>TNprices!B203</f>
        <v>Double door sink base</v>
      </c>
      <c r="D191" s="321">
        <f>IF(B191="","",INDEX(TNprices!C203:P203,GroupTNindex))</f>
        <v>0</v>
      </c>
      <c r="E191" s="206" t="str">
        <f t="shared" si="2"/>
        <v>N/A</v>
      </c>
      <c r="F191" s="326"/>
    </row>
    <row r="192" spans="1:6" ht="15" customHeight="1" thickBot="1" x14ac:dyDescent="0.3">
      <c r="A192" s="171"/>
      <c r="B192" s="204" t="str">
        <f>IF(ISBLANK(TNprices!A204),"",TNprices!A204)</f>
        <v>VSB33</v>
      </c>
      <c r="C192" s="25" t="str">
        <f>TNprices!B204</f>
        <v>Double door sink base</v>
      </c>
      <c r="D192" s="321">
        <f>IF(B192="","",INDEX(TNprices!C204:P204,GroupTNindex))</f>
        <v>0</v>
      </c>
      <c r="E192" s="206" t="str">
        <f t="shared" si="2"/>
        <v>N/A</v>
      </c>
      <c r="F192" s="326"/>
    </row>
    <row r="193" spans="1:6" ht="15" customHeight="1" thickBot="1" x14ac:dyDescent="0.3">
      <c r="A193" s="171"/>
      <c r="B193" s="204" t="str">
        <f>IF(ISBLANK(TNprices!A205),"",TNprices!A205)</f>
        <v>VSB36</v>
      </c>
      <c r="C193" s="25" t="str">
        <f>TNprices!B205</f>
        <v>Double door sink base</v>
      </c>
      <c r="D193" s="321">
        <f>IF(B193="","",INDEX(TNprices!C205:P205,GroupTNindex))</f>
        <v>0</v>
      </c>
      <c r="E193" s="206" t="str">
        <f t="shared" si="2"/>
        <v>N/A</v>
      </c>
      <c r="F193" s="326"/>
    </row>
    <row r="194" spans="1:6" ht="15" customHeight="1" thickBot="1" x14ac:dyDescent="0.3">
      <c r="A194" s="171"/>
      <c r="B194" s="204" t="str">
        <f>IF(ISBLANK(TNprices!A206),"",TNprices!A206)</f>
        <v>VSD30L</v>
      </c>
      <c r="C194" s="25" t="str">
        <f>TNprices!B206</f>
        <v>Vanity sink, single door, false drawer, two left drawers</v>
      </c>
      <c r="D194" s="321">
        <f>IF(B194="","",INDEX(TNprices!C206:P206,GroupTNindex))</f>
        <v>0</v>
      </c>
      <c r="E194" s="206" t="str">
        <f t="shared" si="2"/>
        <v>N/A</v>
      </c>
      <c r="F194" s="326"/>
    </row>
    <row r="195" spans="1:6" ht="15" customHeight="1" thickBot="1" x14ac:dyDescent="0.3">
      <c r="A195" s="171"/>
      <c r="B195" s="204" t="str">
        <f>IF(ISBLANK(TNprices!A207),"",TNprices!A207)</f>
        <v>VSD30R</v>
      </c>
      <c r="C195" s="25" t="str">
        <f>TNprices!B207</f>
        <v>Vanity sink, single door, false drawer, two right drawers</v>
      </c>
      <c r="D195" s="321">
        <f>IF(B195="","",INDEX(TNprices!C207:P207,GroupTNindex))</f>
        <v>0</v>
      </c>
      <c r="E195" s="206" t="str">
        <f t="shared" si="2"/>
        <v>N/A</v>
      </c>
      <c r="F195" s="326"/>
    </row>
    <row r="196" spans="1:6" ht="15" customHeight="1" thickBot="1" x14ac:dyDescent="0.3">
      <c r="A196" s="171"/>
      <c r="B196" s="204" t="str">
        <f>IF(ISBLANK(TNprices!A208),"",TNprices!A208)</f>
        <v>VSD36L</v>
      </c>
      <c r="C196" s="25" t="str">
        <f>TNprices!B208</f>
        <v>Vanity sink, single door, false drawer, two left drawers</v>
      </c>
      <c r="D196" s="321">
        <f>IF(B196="","",INDEX(TNprices!C208:P208,GroupTNindex))</f>
        <v>0</v>
      </c>
      <c r="E196" s="206" t="str">
        <f t="shared" si="2"/>
        <v>N/A</v>
      </c>
      <c r="F196" s="326"/>
    </row>
    <row r="197" spans="1:6" ht="15" customHeight="1" thickBot="1" x14ac:dyDescent="0.3">
      <c r="A197" s="171"/>
      <c r="B197" s="204" t="str">
        <f>IF(ISBLANK(TNprices!A209),"",TNprices!A209)</f>
        <v>VSD36R</v>
      </c>
      <c r="C197" s="25" t="str">
        <f>TNprices!B209</f>
        <v>Vanity sink, single door, false drawer, two right drawers</v>
      </c>
      <c r="D197" s="321">
        <f>IF(B197="","",INDEX(TNprices!C209:P209,GroupTNindex))</f>
        <v>0</v>
      </c>
      <c r="E197" s="206" t="str">
        <f t="shared" ref="E197:E260" si="3">IF(B197="","",IF(D197=0,NotAvailable,A197*D197))</f>
        <v>N/A</v>
      </c>
      <c r="F197" s="326"/>
    </row>
    <row r="198" spans="1:6" ht="15" customHeight="1" thickBot="1" x14ac:dyDescent="0.3">
      <c r="A198" s="171"/>
      <c r="B198" s="204" t="str">
        <f>IF(ISBLANK(TNprices!A210),"",TNprices!A210)</f>
        <v>VSD42</v>
      </c>
      <c r="C198" s="25" t="str">
        <f>TNprices!B210</f>
        <v>Vanity sink, double doors, two drawers</v>
      </c>
      <c r="D198" s="321">
        <f>IF(B198="","",INDEX(TNprices!C210:P210,GroupTNindex))</f>
        <v>0</v>
      </c>
      <c r="E198" s="206" t="str">
        <f t="shared" si="3"/>
        <v>N/A</v>
      </c>
      <c r="F198" s="326"/>
    </row>
    <row r="199" spans="1:6" ht="15" customHeight="1" thickBot="1" x14ac:dyDescent="0.3">
      <c r="A199" s="171"/>
      <c r="B199" s="204" t="str">
        <f>IF(ISBLANK(TNprices!A211),"",TNprices!A211)</f>
        <v>VSD48</v>
      </c>
      <c r="C199" s="25" t="str">
        <f>TNprices!B211</f>
        <v>Vanity sink, double doors, four drawers</v>
      </c>
      <c r="D199" s="321">
        <f>IF(B199="","",INDEX(TNprices!C211:P211,GroupTNindex))</f>
        <v>0</v>
      </c>
      <c r="E199" s="206" t="str">
        <f t="shared" si="3"/>
        <v>N/A</v>
      </c>
      <c r="F199" s="326"/>
    </row>
    <row r="200" spans="1:6" ht="15" customHeight="1" thickBot="1" x14ac:dyDescent="0.3">
      <c r="A200" s="171"/>
      <c r="B200" s="204" t="str">
        <f>IF(ISBLANK(TNprices!A212),"",TNprices!A212)</f>
        <v>KD30/36</v>
      </c>
      <c r="C200" s="25" t="str">
        <f>TNprices!B212</f>
        <v>Vanity knee drawer</v>
      </c>
      <c r="D200" s="321">
        <f>IF(B200="","",INDEX(TNprices!C212:P212,GroupTNindex))</f>
        <v>0</v>
      </c>
      <c r="E200" s="206" t="str">
        <f t="shared" si="3"/>
        <v>N/A</v>
      </c>
      <c r="F200" s="326"/>
    </row>
    <row r="201" spans="1:6" ht="15" customHeight="1" thickBot="1" x14ac:dyDescent="0.3">
      <c r="A201" s="171"/>
      <c r="B201" s="204" t="str">
        <f>IF(ISBLANK(TNprices!A213),"",TNprices!A213)</f>
        <v/>
      </c>
      <c r="C201" s="25" t="str">
        <f>TNprices!B213</f>
        <v>Accessories</v>
      </c>
      <c r="D201" s="321" t="str">
        <f>IF(B201="","",INDEX(TNprices!C213:P213,GroupTNindex))</f>
        <v/>
      </c>
      <c r="E201" s="206" t="str">
        <f t="shared" si="3"/>
        <v/>
      </c>
      <c r="F201" s="326"/>
    </row>
    <row r="202" spans="1:6" ht="15" customHeight="1" thickBot="1" x14ac:dyDescent="0.3">
      <c r="A202" s="171"/>
      <c r="B202" s="204" t="str">
        <f>IF(ISBLANK(TNprices!A214),"",TNprices!A214)</f>
        <v>CM-4</v>
      </c>
      <c r="C202" s="25" t="str">
        <f>TNprices!B214</f>
        <v>Traditional crown - 2.75" x 2.75"</v>
      </c>
      <c r="D202" s="321">
        <f>IF(B202="","",INDEX(TNprices!C214:P214,GroupTNindex))</f>
        <v>0</v>
      </c>
      <c r="E202" s="206" t="str">
        <f t="shared" si="3"/>
        <v>N/A</v>
      </c>
      <c r="F202" s="326"/>
    </row>
    <row r="203" spans="1:6" ht="15" customHeight="1" thickBot="1" x14ac:dyDescent="0.3">
      <c r="A203" s="171"/>
      <c r="B203" s="204" t="str">
        <f>IF(ISBLANK(TNprices!A215),"",TNprices!A215)</f>
        <v>CMM-4</v>
      </c>
      <c r="C203" s="25" t="str">
        <f>TNprices!B215</f>
        <v>Shaker/angled crown - 2.5" h, .75" thick</v>
      </c>
      <c r="D203" s="321">
        <f>IF(B203="","",INDEX(TNprices!C215:P215,GroupTNindex))</f>
        <v>0</v>
      </c>
      <c r="E203" s="206" t="str">
        <f t="shared" si="3"/>
        <v>N/A</v>
      </c>
      <c r="F203" s="326"/>
    </row>
    <row r="204" spans="1:6" ht="15" customHeight="1" thickBot="1" x14ac:dyDescent="0.3">
      <c r="A204" s="171"/>
      <c r="B204" s="204" t="str">
        <f>IF(ISBLANK(TNprices!A216),"",TNprices!A216)</f>
        <v>FCM</v>
      </c>
      <c r="C204" s="25" t="str">
        <f>TNprices!B216</f>
        <v>Furniture/cove crown - 3.5" x 3.5"</v>
      </c>
      <c r="D204" s="321">
        <f>IF(B204="","",INDEX(TNprices!C216:P216,GroupTNindex))</f>
        <v>0</v>
      </c>
      <c r="E204" s="206" t="str">
        <f t="shared" si="3"/>
        <v>N/A</v>
      </c>
      <c r="F204" s="326"/>
    </row>
    <row r="205" spans="1:6" ht="15" customHeight="1" thickBot="1" x14ac:dyDescent="0.3">
      <c r="A205" s="171"/>
      <c r="B205" s="204" t="str">
        <f>IF(ISBLANK(TNprices!A217),"",TNprices!A217)</f>
        <v>FBM8</v>
      </c>
      <c r="C205" s="25" t="str">
        <f>TNprices!B217</f>
        <v>Furniture base - 4.5"</v>
      </c>
      <c r="D205" s="321">
        <f>IF(B205="","",INDEX(TNprices!C217:P217,GroupTNindex))</f>
        <v>0</v>
      </c>
      <c r="E205" s="206" t="str">
        <f t="shared" si="3"/>
        <v>N/A</v>
      </c>
      <c r="F205" s="326"/>
    </row>
    <row r="206" spans="1:6" ht="15" customHeight="1" thickBot="1" x14ac:dyDescent="0.3">
      <c r="A206" s="171"/>
      <c r="B206" s="204" t="str">
        <f>IF(ISBLANK(TNprices!A218),"",TNprices!A218)</f>
        <v>OBM8</v>
      </c>
      <c r="C206" s="25" t="str">
        <f>TNprices!B218</f>
        <v>Ogee base - 6"</v>
      </c>
      <c r="D206" s="321">
        <f>IF(B206="","",INDEX(TNprices!C218:P218,GroupTNindex))</f>
        <v>0</v>
      </c>
      <c r="E206" s="206" t="str">
        <f t="shared" si="3"/>
        <v>N/A</v>
      </c>
      <c r="F206" s="326"/>
    </row>
    <row r="207" spans="1:6" ht="15" customHeight="1" thickBot="1" x14ac:dyDescent="0.3">
      <c r="A207" s="171"/>
      <c r="B207" s="204" t="str">
        <f>IF(ISBLANK(TNprices!A219),"",TNprices!A219)</f>
        <v>SC</v>
      </c>
      <c r="C207" s="25" t="str">
        <f>TNprices!B219</f>
        <v>Scribe</v>
      </c>
      <c r="D207" s="321">
        <f>IF(B207="","",INDEX(TNprices!C219:P219,GroupTNindex))</f>
        <v>0</v>
      </c>
      <c r="E207" s="206" t="str">
        <f t="shared" si="3"/>
        <v>N/A</v>
      </c>
      <c r="F207" s="326"/>
    </row>
    <row r="208" spans="1:6" ht="15" customHeight="1" thickBot="1" x14ac:dyDescent="0.3">
      <c r="A208" s="171"/>
      <c r="B208" s="204" t="str">
        <f>IF(ISBLANK(TNprices!A220),"",TNprices!A220)</f>
        <v>BAM</v>
      </c>
      <c r="C208" s="25" t="str">
        <f>TNprices!B220</f>
        <v>Batten</v>
      </c>
      <c r="D208" s="321">
        <f>IF(B208="","",INDEX(TNprices!C220:P220,GroupTNindex))</f>
        <v>0</v>
      </c>
      <c r="E208" s="206" t="str">
        <f t="shared" si="3"/>
        <v>N/A</v>
      </c>
      <c r="F208" s="326"/>
    </row>
    <row r="209" spans="1:6" ht="15" customHeight="1" thickBot="1" x14ac:dyDescent="0.3">
      <c r="A209" s="171"/>
      <c r="B209" s="204" t="str">
        <f>IF(ISBLANK(TNprices!A221),"",TNprices!A221)</f>
        <v>OCL</v>
      </c>
      <c r="C209" s="25" t="str">
        <f>TNprices!B221</f>
        <v>Outside corner</v>
      </c>
      <c r="D209" s="321">
        <f>IF(B209="","",INDEX(TNprices!C221:P221,GroupTNindex))</f>
        <v>0</v>
      </c>
      <c r="E209" s="206" t="str">
        <f t="shared" si="3"/>
        <v>N/A</v>
      </c>
      <c r="F209" s="326"/>
    </row>
    <row r="210" spans="1:6" ht="15" customHeight="1" thickBot="1" x14ac:dyDescent="0.3">
      <c r="A210" s="171"/>
      <c r="B210" s="204" t="str">
        <f>IF(ISBLANK(TNprices!A222),"",TNprices!A222)</f>
        <v>QR</v>
      </c>
      <c r="C210" s="25" t="str">
        <f>TNprices!B222</f>
        <v>Quarter round/shoe</v>
      </c>
      <c r="D210" s="321">
        <f>IF(B210="","",INDEX(TNprices!C222:P222,GroupTNindex))</f>
        <v>0</v>
      </c>
      <c r="E210" s="206" t="str">
        <f t="shared" si="3"/>
        <v>N/A</v>
      </c>
      <c r="F210" s="326"/>
    </row>
    <row r="211" spans="1:6" ht="15" customHeight="1" thickBot="1" x14ac:dyDescent="0.3">
      <c r="A211" s="171"/>
      <c r="B211" s="204" t="str">
        <f>IF(ISBLANK(TNprices!A223),"",TNprices!A223)</f>
        <v>LBMF</v>
      </c>
      <c r="C211" s="25" t="str">
        <f>TNprices!B223</f>
        <v>Light rail</v>
      </c>
      <c r="D211" s="321">
        <f>IF(B211="","",INDEX(TNprices!C223:P223,GroupTNindex))</f>
        <v>0</v>
      </c>
      <c r="E211" s="206" t="str">
        <f t="shared" si="3"/>
        <v>N/A</v>
      </c>
      <c r="F211" s="326"/>
    </row>
    <row r="212" spans="1:6" ht="15" customHeight="1" thickBot="1" x14ac:dyDescent="0.3">
      <c r="A212" s="171"/>
      <c r="B212" s="204" t="str">
        <f>IF(ISBLANK(TNprices!A224),"",TNprices!A224)</f>
        <v>LVP</v>
      </c>
      <c r="C212" s="25" t="str">
        <f>TNprices!B224</f>
        <v>Light valance profile</v>
      </c>
      <c r="D212" s="321">
        <f>IF(B212="","",INDEX(TNprices!C224:P224,GroupTNindex))</f>
        <v>0</v>
      </c>
      <c r="E212" s="206" t="str">
        <f t="shared" si="3"/>
        <v>N/A</v>
      </c>
      <c r="F212" s="326"/>
    </row>
    <row r="213" spans="1:6" ht="15" customHeight="1" thickBot="1" x14ac:dyDescent="0.3">
      <c r="A213" s="171"/>
      <c r="B213" s="204" t="str">
        <f>IF(ISBLANK(TNprices!A225),"",TNprices!A225)</f>
        <v>CR</v>
      </c>
      <c r="C213" s="25" t="str">
        <f>TNprices!B225</f>
        <v>Chair rail</v>
      </c>
      <c r="D213" s="321">
        <f>IF(B213="","",INDEX(TNprices!C225:P225,GroupTNindex))</f>
        <v>0</v>
      </c>
      <c r="E213" s="206" t="str">
        <f t="shared" si="3"/>
        <v>N/A</v>
      </c>
      <c r="F213" s="326"/>
    </row>
    <row r="214" spans="1:6" ht="15" customHeight="1" thickBot="1" x14ac:dyDescent="0.3">
      <c r="A214" s="171"/>
      <c r="B214" s="204" t="str">
        <f>IF(ISBLANK(TNprices!A226),"",TNprices!A226)</f>
        <v>FSM</v>
      </c>
      <c r="C214" s="25" t="str">
        <f>TNprices!B226</f>
        <v>Furniture straight</v>
      </c>
      <c r="D214" s="321">
        <f>IF(B214="","",INDEX(TNprices!C226:P226,GroupTNindex))</f>
        <v>0</v>
      </c>
      <c r="E214" s="206" t="str">
        <f t="shared" si="3"/>
        <v>N/A</v>
      </c>
      <c r="F214" s="326"/>
    </row>
    <row r="215" spans="1:6" ht="15" customHeight="1" thickBot="1" x14ac:dyDescent="0.3">
      <c r="A215" s="171"/>
      <c r="B215" s="204" t="str">
        <f>IF(ISBLANK(TNprices!A227),"",TNprices!A227)</f>
        <v>CSS</v>
      </c>
      <c r="C215" s="25" t="str">
        <f>TNprices!B227</f>
        <v>Corbel - 3" w, 12" h, 5" d</v>
      </c>
      <c r="D215" s="321">
        <f>IF(B215="","",INDEX(TNprices!C227:P227,GroupTNindex))</f>
        <v>0</v>
      </c>
      <c r="E215" s="206" t="str">
        <f t="shared" si="3"/>
        <v>N/A</v>
      </c>
      <c r="F215" s="326"/>
    </row>
    <row r="216" spans="1:6" ht="15" customHeight="1" thickBot="1" x14ac:dyDescent="0.3">
      <c r="A216" s="171"/>
      <c r="B216" s="204" t="str">
        <f>IF(ISBLANK(TNprices!A228),"",TNprices!A228)</f>
        <v>CSB912</v>
      </c>
      <c r="C216" s="25" t="str">
        <f>TNprices!B228</f>
        <v>Countertop bracket - 3" w, 9" h, 12" d</v>
      </c>
      <c r="D216" s="321">
        <f>IF(B216="","",INDEX(TNprices!C228:P228,GroupTNindex))</f>
        <v>0</v>
      </c>
      <c r="E216" s="206" t="str">
        <f t="shared" si="3"/>
        <v>N/A</v>
      </c>
      <c r="F216" s="326"/>
    </row>
    <row r="217" spans="1:6" ht="15" customHeight="1" thickBot="1" x14ac:dyDescent="0.3">
      <c r="A217" s="171"/>
      <c r="B217" s="204" t="str">
        <f>IF(ISBLANK(TNprices!A229),"",TNprices!A229)</f>
        <v>SP34.5</v>
      </c>
      <c r="C217" s="25" t="str">
        <f>TNprices!B229</f>
        <v>Traditional posts</v>
      </c>
      <c r="D217" s="321">
        <f>IF(B217="","",INDEX(TNprices!C229:P229,GroupTNindex))</f>
        <v>0</v>
      </c>
      <c r="E217" s="206" t="str">
        <f t="shared" si="3"/>
        <v>N/A</v>
      </c>
      <c r="F217" s="326"/>
    </row>
    <row r="218" spans="1:6" ht="15" customHeight="1" thickBot="1" x14ac:dyDescent="0.3">
      <c r="A218" s="171"/>
      <c r="B218" s="204" t="str">
        <f>IF(ISBLANK(TNprices!A230),"",TNprices!A230)</f>
        <v>SP42</v>
      </c>
      <c r="C218" s="25" t="str">
        <f>TNprices!B230</f>
        <v>Traditional posts</v>
      </c>
      <c r="D218" s="321">
        <f>IF(B218="","",INDEX(TNprices!C230:P230,GroupTNindex))</f>
        <v>0</v>
      </c>
      <c r="E218" s="206" t="str">
        <f t="shared" si="3"/>
        <v>N/A</v>
      </c>
      <c r="F218" s="326"/>
    </row>
    <row r="219" spans="1:6" ht="15" customHeight="1" thickBot="1" x14ac:dyDescent="0.3">
      <c r="A219" s="171"/>
      <c r="B219" s="204" t="str">
        <f>IF(ISBLANK(TNprices!A231),"",TNprices!A231)</f>
        <v>VAL42</v>
      </c>
      <c r="C219" s="25" t="str">
        <f>TNprices!B231</f>
        <v>Recessed square valance</v>
      </c>
      <c r="D219" s="321">
        <f>IF(B219="","",INDEX(TNprices!C231:P231,GroupTNindex))</f>
        <v>0</v>
      </c>
      <c r="E219" s="206" t="str">
        <f t="shared" si="3"/>
        <v>N/A</v>
      </c>
      <c r="F219" s="326"/>
    </row>
    <row r="220" spans="1:6" ht="15" customHeight="1" thickBot="1" x14ac:dyDescent="0.3">
      <c r="A220" s="171"/>
      <c r="B220" s="204" t="str">
        <f>IF(ISBLANK(TNprices!A232),"",TNprices!A232)</f>
        <v>VAL60</v>
      </c>
      <c r="C220" s="25" t="str">
        <f>TNprices!B232</f>
        <v>Recessed square valance</v>
      </c>
      <c r="D220" s="321">
        <f>IF(B220="","",INDEX(TNprices!C232:P232,GroupTNindex))</f>
        <v>0</v>
      </c>
      <c r="E220" s="206" t="str">
        <f t="shared" si="3"/>
        <v>N/A</v>
      </c>
      <c r="F220" s="326"/>
    </row>
    <row r="221" spans="1:6" ht="15" customHeight="1" thickBot="1" x14ac:dyDescent="0.3">
      <c r="A221" s="171"/>
      <c r="B221" s="204" t="str">
        <f>IF(ISBLANK(TNprices!A233),"",TNprices!A233)</f>
        <v>RPVAL42</v>
      </c>
      <c r="C221" s="25" t="str">
        <f>TNprices!B233</f>
        <v>Raised panel valance</v>
      </c>
      <c r="D221" s="321">
        <f>IF(B221="","",INDEX(TNprices!C233:P233,GroupTNindex))</f>
        <v>0</v>
      </c>
      <c r="E221" s="206" t="str">
        <f t="shared" si="3"/>
        <v>N/A</v>
      </c>
      <c r="F221" s="326"/>
    </row>
    <row r="222" spans="1:6" ht="15" customHeight="1" thickBot="1" x14ac:dyDescent="0.3">
      <c r="A222" s="171"/>
      <c r="B222" s="204" t="str">
        <f>IF(ISBLANK(TNprices!A234),"",TNprices!A234)</f>
        <v>RPVAL60</v>
      </c>
      <c r="C222" s="25" t="str">
        <f>TNprices!B234</f>
        <v>Raised panel valance</v>
      </c>
      <c r="D222" s="321">
        <f>IF(B222="","",INDEX(TNprices!C234:P234,GroupTNindex))</f>
        <v>0</v>
      </c>
      <c r="E222" s="206" t="str">
        <f t="shared" si="3"/>
        <v>N/A</v>
      </c>
      <c r="F222" s="326"/>
    </row>
    <row r="223" spans="1:6" ht="15" customHeight="1" thickBot="1" x14ac:dyDescent="0.3">
      <c r="A223" s="171"/>
      <c r="B223" s="204" t="str">
        <f>IF(ISBLANK(TNprices!A235),"",TNprices!A235)</f>
        <v>AVAL36</v>
      </c>
      <c r="C223" s="25" t="str">
        <f>TNprices!B235</f>
        <v>Arched raised panel valance</v>
      </c>
      <c r="D223" s="321">
        <f>IF(B223="","",INDEX(TNprices!C235:P235,GroupTNindex))</f>
        <v>0</v>
      </c>
      <c r="E223" s="206" t="str">
        <f t="shared" si="3"/>
        <v>N/A</v>
      </c>
      <c r="F223" s="326"/>
    </row>
    <row r="224" spans="1:6" ht="15" customHeight="1" thickBot="1" x14ac:dyDescent="0.3">
      <c r="A224" s="171"/>
      <c r="B224" s="204" t="str">
        <f>IF(ISBLANK(TNprices!A236),"",TNprices!A236)</f>
        <v>AVAL48</v>
      </c>
      <c r="C224" s="25" t="str">
        <f>TNprices!B236</f>
        <v>Arched raised panel valance</v>
      </c>
      <c r="D224" s="321">
        <f>IF(B224="","",INDEX(TNprices!C236:P236,GroupTNindex))</f>
        <v>0</v>
      </c>
      <c r="E224" s="206" t="str">
        <f t="shared" si="3"/>
        <v>N/A</v>
      </c>
      <c r="F224" s="326"/>
    </row>
    <row r="225" spans="1:6" ht="15" customHeight="1" thickBot="1" x14ac:dyDescent="0.3">
      <c r="A225" s="171"/>
      <c r="B225" s="204" t="str">
        <f>IF(ISBLANK(TNprices!A237),"",TNprices!A237)</f>
        <v>GBVAL42</v>
      </c>
      <c r="C225" s="25" t="str">
        <f>TNprices!B237</f>
        <v>Beaded valance</v>
      </c>
      <c r="D225" s="321">
        <f>IF(B225="","",INDEX(TNprices!C237:P237,GroupTNindex))</f>
        <v>0</v>
      </c>
      <c r="E225" s="206" t="str">
        <f t="shared" si="3"/>
        <v>N/A</v>
      </c>
      <c r="F225" s="326"/>
    </row>
    <row r="226" spans="1:6" ht="15" customHeight="1" thickBot="1" x14ac:dyDescent="0.3">
      <c r="A226" s="171"/>
      <c r="B226" s="204" t="str">
        <f>IF(ISBLANK(TNprices!A238),"",TNprices!A238)</f>
        <v>GBVAL60</v>
      </c>
      <c r="C226" s="25" t="str">
        <f>TNprices!B238</f>
        <v>Beaded valance</v>
      </c>
      <c r="D226" s="321">
        <f>IF(B226="","",INDEX(TNprices!C238:P238,GroupTNindex))</f>
        <v>0</v>
      </c>
      <c r="E226" s="206" t="str">
        <f t="shared" si="3"/>
        <v>N/A</v>
      </c>
      <c r="F226" s="326"/>
    </row>
    <row r="227" spans="1:6" ht="15" customHeight="1" thickBot="1" x14ac:dyDescent="0.3">
      <c r="A227" s="171"/>
      <c r="B227" s="204" t="str">
        <f>IF(ISBLANK(TNprices!A239),"",TNprices!A239)</f>
        <v>LVB</v>
      </c>
      <c r="C227" s="25" t="str">
        <f>TNprices!B239</f>
        <v>Light beaded balance</v>
      </c>
      <c r="D227" s="321">
        <f>IF(B227="","",INDEX(TNprices!C239:P239,GroupTNindex))</f>
        <v>0</v>
      </c>
      <c r="E227" s="206" t="str">
        <f t="shared" si="3"/>
        <v>N/A</v>
      </c>
      <c r="F227" s="326"/>
    </row>
    <row r="228" spans="1:6" ht="15" customHeight="1" thickBot="1" x14ac:dyDescent="0.3">
      <c r="A228" s="171"/>
      <c r="B228" s="204" t="str">
        <f>IF(ISBLANK(TNprices!A240),"",TNprices!A240)</f>
        <v>WF330</v>
      </c>
      <c r="C228" s="25" t="str">
        <f>TNprices!B240</f>
        <v>Wall filler</v>
      </c>
      <c r="D228" s="321">
        <f>IF(B228="","",INDEX(TNprices!C240:P240,GroupTNindex))</f>
        <v>0</v>
      </c>
      <c r="E228" s="206" t="str">
        <f t="shared" si="3"/>
        <v>N/A</v>
      </c>
      <c r="F228" s="326"/>
    </row>
    <row r="229" spans="1:6" ht="15" customHeight="1" thickBot="1" x14ac:dyDescent="0.3">
      <c r="A229" s="171"/>
      <c r="B229" s="204" t="str">
        <f>IF(ISBLANK(TNprices!A241),"",TNprices!A241)</f>
        <v>WF336</v>
      </c>
      <c r="C229" s="25" t="str">
        <f>TNprices!B241</f>
        <v>Wall filler</v>
      </c>
      <c r="D229" s="321">
        <f>IF(B229="","",INDEX(TNprices!C241:P241,GroupTNindex))</f>
        <v>0</v>
      </c>
      <c r="E229" s="206" t="str">
        <f t="shared" si="3"/>
        <v>N/A</v>
      </c>
      <c r="F229" s="326"/>
    </row>
    <row r="230" spans="1:6" ht="15" customHeight="1" thickBot="1" x14ac:dyDescent="0.3">
      <c r="A230" s="171"/>
      <c r="B230" s="204" t="str">
        <f>IF(ISBLANK(TNprices!A242),"",TNprices!A242)</f>
        <v>WF342</v>
      </c>
      <c r="C230" s="25" t="str">
        <f>TNprices!B242</f>
        <v>Wall filler</v>
      </c>
      <c r="D230" s="321">
        <f>IF(B230="","",INDEX(TNprices!C242:P242,GroupTNindex))</f>
        <v>0</v>
      </c>
      <c r="E230" s="206" t="str">
        <f t="shared" si="3"/>
        <v>N/A</v>
      </c>
      <c r="F230" s="326"/>
    </row>
    <row r="231" spans="1:6" ht="15" customHeight="1" thickBot="1" x14ac:dyDescent="0.3">
      <c r="A231" s="171"/>
      <c r="B231" s="204" t="str">
        <f>IF(ISBLANK(TNprices!A243),"",TNprices!A243)</f>
        <v>WF630</v>
      </c>
      <c r="C231" s="25" t="str">
        <f>TNprices!B243</f>
        <v>Wall filler</v>
      </c>
      <c r="D231" s="321">
        <f>IF(B231="","",INDEX(TNprices!C243:P243,GroupTNindex))</f>
        <v>0</v>
      </c>
      <c r="E231" s="206" t="str">
        <f t="shared" si="3"/>
        <v>N/A</v>
      </c>
      <c r="F231" s="326"/>
    </row>
    <row r="232" spans="1:6" ht="15" customHeight="1" thickBot="1" x14ac:dyDescent="0.3">
      <c r="A232" s="171"/>
      <c r="B232" s="204" t="str">
        <f>IF(ISBLANK(TNprices!A244),"",TNprices!A244)</f>
        <v>WF636</v>
      </c>
      <c r="C232" s="25" t="str">
        <f>TNprices!B244</f>
        <v>Wall filler</v>
      </c>
      <c r="D232" s="321">
        <f>IF(B232="","",INDEX(TNprices!C244:P244,GroupTNindex))</f>
        <v>0</v>
      </c>
      <c r="E232" s="206" t="str">
        <f t="shared" si="3"/>
        <v>N/A</v>
      </c>
      <c r="F232" s="326"/>
    </row>
    <row r="233" spans="1:6" ht="15" customHeight="1" thickBot="1" x14ac:dyDescent="0.3">
      <c r="A233" s="171"/>
      <c r="B233" s="204" t="str">
        <f>IF(ISBLANK(TNprices!A245),"",TNprices!A245)</f>
        <v>WF642</v>
      </c>
      <c r="C233" s="25" t="str">
        <f>TNprices!B245</f>
        <v>Wall filler</v>
      </c>
      <c r="D233" s="321">
        <f>IF(B233="","",INDEX(TNprices!C245:P245,GroupTNindex))</f>
        <v>0</v>
      </c>
      <c r="E233" s="206" t="str">
        <f t="shared" si="3"/>
        <v>N/A</v>
      </c>
      <c r="F233" s="326"/>
    </row>
    <row r="234" spans="1:6" ht="15" customHeight="1" thickBot="1" x14ac:dyDescent="0.3">
      <c r="A234" s="171"/>
      <c r="B234" s="204" t="str">
        <f>IF(ISBLANK(TNprices!A246),"",TNprices!A246)</f>
        <v>TF1.596</v>
      </c>
      <c r="C234" s="25" t="str">
        <f>TNprices!B246</f>
        <v>Tall filler</v>
      </c>
      <c r="D234" s="321">
        <f>IF(B234="","",INDEX(TNprices!C246:P246,GroupTNindex))</f>
        <v>0</v>
      </c>
      <c r="E234" s="206" t="str">
        <f t="shared" si="3"/>
        <v>N/A</v>
      </c>
      <c r="F234" s="326"/>
    </row>
    <row r="235" spans="1:6" ht="15" customHeight="1" thickBot="1" x14ac:dyDescent="0.3">
      <c r="A235" s="171"/>
      <c r="B235" s="204" t="str">
        <f>IF(ISBLANK(TNprices!A247),"",TNprices!A247)</f>
        <v>TF396</v>
      </c>
      <c r="C235" s="25" t="str">
        <f>TNprices!B247</f>
        <v>Tall filler</v>
      </c>
      <c r="D235" s="321">
        <f>IF(B235="","",INDEX(TNprices!C247:P247,GroupTNindex))</f>
        <v>0</v>
      </c>
      <c r="E235" s="206" t="str">
        <f t="shared" si="3"/>
        <v>N/A</v>
      </c>
      <c r="F235" s="326"/>
    </row>
    <row r="236" spans="1:6" ht="15" customHeight="1" thickBot="1" x14ac:dyDescent="0.3">
      <c r="A236" s="171"/>
      <c r="B236" s="204" t="str">
        <f>IF(ISBLANK(TNprices!A248),"",TNprices!A248)</f>
        <v>TF696</v>
      </c>
      <c r="C236" s="25" t="str">
        <f>TNprices!B248</f>
        <v>Tall filler</v>
      </c>
      <c r="D236" s="321">
        <f>IF(B236="","",INDEX(TNprices!C248:P248,GroupTNindex))</f>
        <v>0</v>
      </c>
      <c r="E236" s="206" t="str">
        <f t="shared" si="3"/>
        <v>N/A</v>
      </c>
      <c r="F236" s="326"/>
    </row>
    <row r="237" spans="1:6" ht="15" customHeight="1" thickBot="1" x14ac:dyDescent="0.3">
      <c r="A237" s="171"/>
      <c r="B237" s="204" t="str">
        <f>IF(ISBLANK(TNprices!A249),"",TNprices!A249)</f>
        <v>FF330</v>
      </c>
      <c r="C237" s="25" t="str">
        <f>TNprices!B249</f>
        <v>Fluted filler</v>
      </c>
      <c r="D237" s="321">
        <f>IF(B237="","",INDEX(TNprices!C249:P249,GroupTNindex))</f>
        <v>0</v>
      </c>
      <c r="E237" s="206" t="str">
        <f t="shared" si="3"/>
        <v>N/A</v>
      </c>
      <c r="F237" s="326"/>
    </row>
    <row r="238" spans="1:6" ht="15" customHeight="1" thickBot="1" x14ac:dyDescent="0.3">
      <c r="A238" s="171"/>
      <c r="B238" s="204" t="str">
        <f>IF(ISBLANK(TNprices!A250),"",TNprices!A250)</f>
        <v>FF336</v>
      </c>
      <c r="C238" s="25" t="str">
        <f>TNprices!B250</f>
        <v>Fluted filler</v>
      </c>
      <c r="D238" s="321">
        <f>IF(B238="","",INDEX(TNprices!C250:P250,GroupTNindex))</f>
        <v>0</v>
      </c>
      <c r="E238" s="206" t="str">
        <f t="shared" si="3"/>
        <v>N/A</v>
      </c>
      <c r="F238" s="326"/>
    </row>
    <row r="239" spans="1:6" ht="15" customHeight="1" thickBot="1" x14ac:dyDescent="0.3">
      <c r="A239" s="171"/>
      <c r="B239" s="204" t="str">
        <f>IF(ISBLANK(TNprices!A251),"",TNprices!A251)</f>
        <v>FF342</v>
      </c>
      <c r="C239" s="25" t="str">
        <f>TNprices!B251</f>
        <v>Fluted filler</v>
      </c>
      <c r="D239" s="321">
        <f>IF(B239="","",INDEX(TNprices!C251:P251,GroupTNindex))</f>
        <v>0</v>
      </c>
      <c r="E239" s="206" t="str">
        <f t="shared" si="3"/>
        <v>N/A</v>
      </c>
      <c r="F239" s="326"/>
    </row>
    <row r="240" spans="1:6" ht="15" customHeight="1" thickBot="1" x14ac:dyDescent="0.3">
      <c r="A240" s="171"/>
      <c r="B240" s="204" t="str">
        <f>IF(ISBLANK(TNprices!A252),"",TNprices!A252)</f>
        <v>FF396</v>
      </c>
      <c r="C240" s="25" t="str">
        <f>TNprices!B252</f>
        <v>Fluted filler</v>
      </c>
      <c r="D240" s="321">
        <f>IF(B240="","",INDEX(TNprices!C252:P252,GroupTNindex))</f>
        <v>0</v>
      </c>
      <c r="E240" s="206" t="str">
        <f t="shared" si="3"/>
        <v>N/A</v>
      </c>
      <c r="F240" s="326"/>
    </row>
    <row r="241" spans="1:6" ht="15" customHeight="1" thickBot="1" x14ac:dyDescent="0.3">
      <c r="A241" s="171"/>
      <c r="B241" s="204" t="str">
        <f>IF(ISBLANK(TNprices!A253),"",TNprices!A253)</f>
        <v>TK96</v>
      </c>
      <c r="C241" s="25" t="str">
        <f>TNprices!B253</f>
        <v>Toe kick</v>
      </c>
      <c r="D241" s="321">
        <f>IF(B241="","",INDEX(TNprices!C253:P253,GroupTNindex))</f>
        <v>0</v>
      </c>
      <c r="E241" s="206" t="str">
        <f t="shared" si="3"/>
        <v>N/A</v>
      </c>
      <c r="F241" s="326"/>
    </row>
    <row r="242" spans="1:6" ht="15" customHeight="1" thickBot="1" x14ac:dyDescent="0.3">
      <c r="A242" s="171"/>
      <c r="B242" s="204" t="str">
        <f>IF(ISBLANK(TNprices!A254),"",TNprices!A254)</f>
        <v>BEP3</v>
      </c>
      <c r="C242" s="25" t="str">
        <f>TNprices!B254</f>
        <v>End panel, 24" d, 34.5" h</v>
      </c>
      <c r="D242" s="321">
        <f>IF(B242="","",INDEX(TNprices!C254:P254,GroupTNindex))</f>
        <v>0</v>
      </c>
      <c r="E242" s="206" t="str">
        <f t="shared" si="3"/>
        <v>N/A</v>
      </c>
      <c r="F242" s="326"/>
    </row>
    <row r="243" spans="1:6" ht="15" customHeight="1" thickBot="1" x14ac:dyDescent="0.3">
      <c r="A243" s="171"/>
      <c r="B243" s="204" t="str">
        <f>IF(ISBLANK(TNprices!A255),"",TNprices!A255)</f>
        <v>REP1.596</v>
      </c>
      <c r="C243" s="25" t="str">
        <f>TNprices!B255</f>
        <v>End panel, 24" d</v>
      </c>
      <c r="D243" s="321">
        <f>IF(B243="","",INDEX(TNprices!C255:P255,GroupTNindex))</f>
        <v>0</v>
      </c>
      <c r="E243" s="206" t="str">
        <f t="shared" si="3"/>
        <v>N/A</v>
      </c>
      <c r="F243" s="326"/>
    </row>
    <row r="244" spans="1:6" ht="15" customHeight="1" thickBot="1" x14ac:dyDescent="0.3">
      <c r="A244" s="171"/>
      <c r="B244" s="204" t="str">
        <f>IF(ISBLANK(TNprices!A256),"",TNprices!A256)</f>
        <v>REP396</v>
      </c>
      <c r="C244" s="25" t="str">
        <f>TNprices!B256</f>
        <v>End panel, 24" d</v>
      </c>
      <c r="D244" s="321">
        <f>IF(B244="","",INDEX(TNprices!C256:P256,GroupTNindex))</f>
        <v>0</v>
      </c>
      <c r="E244" s="206" t="str">
        <f t="shared" si="3"/>
        <v>N/A</v>
      </c>
      <c r="F244" s="326"/>
    </row>
    <row r="245" spans="1:6" ht="15" customHeight="1" thickBot="1" x14ac:dyDescent="0.3">
      <c r="A245" s="171"/>
      <c r="B245" s="204" t="str">
        <f>IF(ISBLANK(TNprices!A257),"",TNprices!A257)</f>
        <v>WS1230</v>
      </c>
      <c r="C245" s="25" t="str">
        <f>TNprices!B257</f>
        <v>Side finished skin</v>
      </c>
      <c r="D245" s="321">
        <f>IF(B245="","",INDEX(TNprices!C257:P257,GroupTNindex))</f>
        <v>0</v>
      </c>
      <c r="E245" s="206" t="str">
        <f t="shared" si="3"/>
        <v>N/A</v>
      </c>
      <c r="F245" s="326"/>
    </row>
    <row r="246" spans="1:6" ht="15" customHeight="1" thickBot="1" x14ac:dyDescent="0.3">
      <c r="A246" s="171"/>
      <c r="B246" s="204" t="str">
        <f>IF(ISBLANK(TNprices!A258),"",TNprices!A258)</f>
        <v>WS1236</v>
      </c>
      <c r="C246" s="25" t="str">
        <f>TNprices!B258</f>
        <v>Side finished skin</v>
      </c>
      <c r="D246" s="321">
        <f>IF(B246="","",INDEX(TNprices!C258:P258,GroupTNindex))</f>
        <v>0</v>
      </c>
      <c r="E246" s="206" t="str">
        <f t="shared" si="3"/>
        <v>N/A</v>
      </c>
      <c r="F246" s="326"/>
    </row>
    <row r="247" spans="1:6" ht="15" customHeight="1" thickBot="1" x14ac:dyDescent="0.3">
      <c r="A247" s="171"/>
      <c r="B247" s="204" t="str">
        <f>IF(ISBLANK(TNprices!A259),"",TNprices!A259)</f>
        <v>WS1242</v>
      </c>
      <c r="C247" s="25" t="str">
        <f>TNprices!B259</f>
        <v>Side finished skin</v>
      </c>
      <c r="D247" s="321">
        <f>IF(B247="","",INDEX(TNprices!C259:P259,GroupTNindex))</f>
        <v>0</v>
      </c>
      <c r="E247" s="206" t="str">
        <f t="shared" si="3"/>
        <v>N/A</v>
      </c>
      <c r="F247" s="326"/>
    </row>
    <row r="248" spans="1:6" ht="15" customHeight="1" thickBot="1" x14ac:dyDescent="0.3">
      <c r="A248" s="171"/>
      <c r="B248" s="204" t="str">
        <f>IF(ISBLANK(TNprices!A260),"",TNprices!A260)</f>
        <v>BS24</v>
      </c>
      <c r="C248" s="25" t="str">
        <f>TNprices!B260</f>
        <v>Side finished skin, 34.5" h</v>
      </c>
      <c r="D248" s="321">
        <f>IF(B248="","",INDEX(TNprices!C260:P260,GroupTNindex))</f>
        <v>0</v>
      </c>
      <c r="E248" s="206" t="str">
        <f t="shared" si="3"/>
        <v>N/A</v>
      </c>
      <c r="F248" s="326"/>
    </row>
    <row r="249" spans="1:6" ht="15" customHeight="1" thickBot="1" x14ac:dyDescent="0.3">
      <c r="A249" s="171"/>
      <c r="B249" s="204" t="str">
        <f>IF(ISBLANK(TNprices!A261),"",TNprices!A261)</f>
        <v>TS2496</v>
      </c>
      <c r="C249" s="25" t="str">
        <f>TNprices!B261</f>
        <v>Side finished skin</v>
      </c>
      <c r="D249" s="321">
        <f>IF(B249="","",INDEX(TNprices!C261:P261,GroupTNindex))</f>
        <v>0</v>
      </c>
      <c r="E249" s="206" t="str">
        <f t="shared" si="3"/>
        <v>N/A</v>
      </c>
      <c r="F249" s="326"/>
    </row>
    <row r="250" spans="1:6" ht="15" customHeight="1" thickBot="1" x14ac:dyDescent="0.3">
      <c r="A250" s="171"/>
      <c r="B250" s="204" t="str">
        <f>IF(ISBLANK(TNprices!A262),"",TNprices!A262)</f>
        <v>BP4896.25</v>
      </c>
      <c r="C250" s="25" t="str">
        <f>TNprices!B262</f>
        <v>Plywood panel</v>
      </c>
      <c r="D250" s="321">
        <f>IF(B250="","",INDEX(TNprices!C262:P262,GroupTNindex))</f>
        <v>0</v>
      </c>
      <c r="E250" s="206" t="str">
        <f t="shared" si="3"/>
        <v>N/A</v>
      </c>
      <c r="F250" s="326"/>
    </row>
    <row r="251" spans="1:6" ht="15" customHeight="1" thickBot="1" x14ac:dyDescent="0.3">
      <c r="A251" s="171"/>
      <c r="B251" s="204" t="str">
        <f>IF(ISBLANK(TNprices!A263),"",TNprices!A263)</f>
        <v>FP4896.75</v>
      </c>
      <c r="C251" s="25" t="str">
        <f>TNprices!B263</f>
        <v>Edge banded panel</v>
      </c>
      <c r="D251" s="321">
        <f>IF(B251="","",INDEX(TNprices!C263:P263,GroupTNindex))</f>
        <v>0</v>
      </c>
      <c r="E251" s="206" t="str">
        <f t="shared" si="3"/>
        <v>N/A</v>
      </c>
      <c r="F251" s="326"/>
    </row>
    <row r="252" spans="1:6" ht="15" customHeight="1" thickBot="1" x14ac:dyDescent="0.3">
      <c r="A252" s="171"/>
      <c r="B252" s="204" t="str">
        <f>IF(ISBLANK(TNprices!A264),"",TNprices!A264)</f>
        <v>BBP4896.25</v>
      </c>
      <c r="C252" s="25" t="str">
        <f>TNprices!B264</f>
        <v>Beaded panel</v>
      </c>
      <c r="D252" s="321">
        <f>IF(B252="","",INDEX(TNprices!C264:P264,GroupTNindex))</f>
        <v>0</v>
      </c>
      <c r="E252" s="206" t="str">
        <f t="shared" si="3"/>
        <v>N/A</v>
      </c>
      <c r="F252" s="326"/>
    </row>
    <row r="253" spans="1:6" ht="15" customHeight="1" thickBot="1" x14ac:dyDescent="0.3">
      <c r="A253" s="171"/>
      <c r="B253" s="204" t="str">
        <f>IF(ISBLANK(TNprices!A265),"",TNprices!A265)</f>
        <v>ROT15</v>
      </c>
      <c r="C253" s="25" t="str">
        <f>TNprices!B265</f>
        <v>Rollout tray set, for B15</v>
      </c>
      <c r="D253" s="321">
        <f>IF(B253="","",INDEX(TNprices!C265:P265,GroupTNindex))</f>
        <v>0</v>
      </c>
      <c r="E253" s="206" t="str">
        <f t="shared" si="3"/>
        <v>N/A</v>
      </c>
      <c r="F253" s="326"/>
    </row>
    <row r="254" spans="1:6" ht="15" customHeight="1" thickBot="1" x14ac:dyDescent="0.3">
      <c r="A254" s="171"/>
      <c r="B254" s="204" t="str">
        <f>IF(ISBLANK(TNprices!A266),"",TNprices!A266)</f>
        <v>ROT18</v>
      </c>
      <c r="C254" s="25" t="str">
        <f>TNprices!B266</f>
        <v>Rollout tray set, for B18 &amp; UC18</v>
      </c>
      <c r="D254" s="321">
        <f>IF(B254="","",INDEX(TNprices!C266:P266,GroupTNindex))</f>
        <v>0</v>
      </c>
      <c r="E254" s="206" t="str">
        <f t="shared" si="3"/>
        <v>N/A</v>
      </c>
      <c r="F254" s="326"/>
    </row>
    <row r="255" spans="1:6" ht="15" customHeight="1" thickBot="1" x14ac:dyDescent="0.3">
      <c r="A255" s="171"/>
      <c r="B255" s="204" t="str">
        <f>IF(ISBLANK(TNprices!A267),"",TNprices!A267)</f>
        <v>ROT21</v>
      </c>
      <c r="C255" s="25" t="str">
        <f>TNprices!B267</f>
        <v>Rollout tray set, for B21</v>
      </c>
      <c r="D255" s="321">
        <f>IF(B255="","",INDEX(TNprices!C267:P267,GroupTNindex))</f>
        <v>0</v>
      </c>
      <c r="E255" s="206" t="str">
        <f t="shared" si="3"/>
        <v>N/A</v>
      </c>
      <c r="F255" s="326"/>
    </row>
    <row r="256" spans="1:6" ht="15" customHeight="1" thickBot="1" x14ac:dyDescent="0.3">
      <c r="A256" s="171"/>
      <c r="B256" s="204" t="str">
        <f>IF(ISBLANK(TNprices!A268),"",TNprices!A268)</f>
        <v>ROT24</v>
      </c>
      <c r="C256" s="25" t="str">
        <f>TNprices!B268</f>
        <v>Rollout tray set, for B24 &amp; UC24</v>
      </c>
      <c r="D256" s="321">
        <f>IF(B256="","",INDEX(TNprices!C268:P268,GroupTNindex))</f>
        <v>0</v>
      </c>
      <c r="E256" s="206" t="str">
        <f t="shared" si="3"/>
        <v>N/A</v>
      </c>
      <c r="F256" s="326"/>
    </row>
    <row r="257" spans="1:6" ht="15" customHeight="1" thickBot="1" x14ac:dyDescent="0.3">
      <c r="A257" s="171"/>
      <c r="B257" s="204" t="str">
        <f>IF(ISBLANK(TNprices!A269),"",TNprices!A269)</f>
        <v>ROT30</v>
      </c>
      <c r="C257" s="25" t="str">
        <f>TNprices!B269</f>
        <v>Rollout tray set, for B30 &amp; UC30</v>
      </c>
      <c r="D257" s="321">
        <f>IF(B257="","",INDEX(TNprices!C269:P269,GroupTNindex))</f>
        <v>0</v>
      </c>
      <c r="E257" s="206" t="str">
        <f t="shared" si="3"/>
        <v>N/A</v>
      </c>
      <c r="F257" s="326"/>
    </row>
    <row r="258" spans="1:6" ht="15" customHeight="1" thickBot="1" x14ac:dyDescent="0.3">
      <c r="A258" s="171"/>
      <c r="B258" s="204" t="str">
        <f>IF(ISBLANK(TNprices!A270),"",TNprices!A270)</f>
        <v>ROT36</v>
      </c>
      <c r="C258" s="25" t="str">
        <f>TNprices!B270</f>
        <v>Rollout tray set, for B36</v>
      </c>
      <c r="D258" s="321">
        <f>IF(B258="","",INDEX(TNprices!C270:P270,GroupTNindex))</f>
        <v>0</v>
      </c>
      <c r="E258" s="206" t="str">
        <f t="shared" si="3"/>
        <v>N/A</v>
      </c>
      <c r="F258" s="326"/>
    </row>
    <row r="259" spans="1:6" ht="15" customHeight="1" thickBot="1" x14ac:dyDescent="0.3">
      <c r="A259" s="171"/>
      <c r="B259" s="204" t="str">
        <f>IF(ISBLANK(TNprices!A271),"",TNprices!A271)</f>
        <v>TUK</v>
      </c>
      <c r="C259" s="25" t="str">
        <f>TNprices!B271</f>
        <v>Touchup kit</v>
      </c>
      <c r="D259" s="321">
        <f>IF(B259="","",INDEX(TNprices!C271:P271,GroupTNindex))</f>
        <v>0</v>
      </c>
      <c r="E259" s="206" t="str">
        <f t="shared" si="3"/>
        <v>N/A</v>
      </c>
      <c r="F259" s="326"/>
    </row>
    <row r="260" spans="1:6" ht="15" customHeight="1" thickBot="1" x14ac:dyDescent="0.3">
      <c r="A260" s="171"/>
      <c r="B260" s="204" t="str">
        <f>IF(ISBLANK(TNprices!A272),"",TNprices!A272)</f>
        <v>CH36</v>
      </c>
      <c r="C260" s="25" t="str">
        <f>TNprices!B272</f>
        <v>Chimney hood, 4.05" w, 53" h, 24" d</v>
      </c>
      <c r="D260" s="321">
        <f>IF(B260="","",INDEX(TNprices!C272:P272,GroupTNindex))</f>
        <v>0</v>
      </c>
      <c r="E260" s="206" t="str">
        <f t="shared" si="3"/>
        <v>N/A</v>
      </c>
      <c r="F260" s="326"/>
    </row>
    <row r="261" spans="1:6" ht="15" customHeight="1" thickBot="1" x14ac:dyDescent="0.3">
      <c r="A261" s="171"/>
      <c r="B261" s="204" t="str">
        <f>IF(ISBLANK(TNprices!A273),"",TNprices!A273)</f>
        <v>WDD1230</v>
      </c>
      <c r="C261" s="25" t="str">
        <f>TNprices!B273</f>
        <v>Wall decorative end panel</v>
      </c>
      <c r="D261" s="321">
        <f>IF(B261="","",INDEX(TNprices!C273:P273,GroupTNindex))</f>
        <v>0</v>
      </c>
      <c r="E261" s="206" t="str">
        <f t="shared" ref="E261:E265" si="4">IF(B261="","",IF(D261=0,NotAvailable,A261*D261))</f>
        <v>N/A</v>
      </c>
      <c r="F261" s="326"/>
    </row>
    <row r="262" spans="1:6" ht="15" customHeight="1" thickBot="1" x14ac:dyDescent="0.3">
      <c r="A262" s="171"/>
      <c r="B262" s="204" t="str">
        <f>IF(ISBLANK(TNprices!A274),"",TNprices!A274)</f>
        <v>WDD1236</v>
      </c>
      <c r="C262" s="25" t="str">
        <f>TNprices!B274</f>
        <v>Wall decorative end panel</v>
      </c>
      <c r="D262" s="321">
        <f>IF(B262="","",INDEX(TNprices!C274:P274,GroupTNindex))</f>
        <v>0</v>
      </c>
      <c r="E262" s="206" t="str">
        <f t="shared" si="4"/>
        <v>N/A</v>
      </c>
      <c r="F262" s="326"/>
    </row>
    <row r="263" spans="1:6" ht="15" customHeight="1" thickBot="1" x14ac:dyDescent="0.3">
      <c r="A263" s="171"/>
      <c r="B263" s="204" t="str">
        <f>IF(ISBLANK(TNprices!A275),"",TNprices!A275)</f>
        <v>WDD1242</v>
      </c>
      <c r="C263" s="25" t="str">
        <f>TNprices!B275</f>
        <v>Wall decorative end panel</v>
      </c>
      <c r="D263" s="321">
        <f>IF(B263="","",INDEX(TNprices!C275:P275,GroupTNindex))</f>
        <v>0</v>
      </c>
      <c r="E263" s="206" t="str">
        <f t="shared" si="4"/>
        <v>N/A</v>
      </c>
      <c r="F263" s="326"/>
    </row>
    <row r="264" spans="1:6" ht="15" customHeight="1" thickBot="1" x14ac:dyDescent="0.3">
      <c r="A264" s="171"/>
      <c r="B264" s="204" t="str">
        <f>IF(ISBLANK(TNprices!A276),"",TNprices!A276)</f>
        <v>BDD23.5X25.5</v>
      </c>
      <c r="C264" s="25" t="str">
        <f>TNprices!B276</f>
        <v>Base decorative end panel</v>
      </c>
      <c r="D264" s="321">
        <f>IF(B264="","",INDEX(TNprices!C276:P276,GroupTNindex))</f>
        <v>0</v>
      </c>
      <c r="E264" s="206" t="str">
        <f t="shared" si="4"/>
        <v>N/A</v>
      </c>
      <c r="F264" s="326"/>
    </row>
    <row r="265" spans="1:6" ht="15" customHeight="1" thickBot="1" x14ac:dyDescent="0.3">
      <c r="A265" s="171"/>
      <c r="B265" s="221" t="str">
        <f>IF(ISBLANK(TNprices!A277),"",TNprices!A277)</f>
        <v>BDD24X30</v>
      </c>
      <c r="C265" s="222" t="str">
        <f>TNprices!B277</f>
        <v>Base decorative end panel</v>
      </c>
      <c r="D265" s="327">
        <f>IF(B265="","",INDEX(TNprices!C277:P277,GroupTNindex))</f>
        <v>0</v>
      </c>
      <c r="E265" s="224" t="str">
        <f t="shared" si="4"/>
        <v>N/A</v>
      </c>
      <c r="F265" s="328"/>
    </row>
    <row r="266" spans="1:6" ht="0.95" customHeight="1" x14ac:dyDescent="0.2">
      <c r="A266" s="323"/>
      <c r="B266" s="323"/>
      <c r="C266" s="323"/>
      <c r="D266" s="323"/>
      <c r="E266" s="323"/>
      <c r="F266" s="323"/>
    </row>
    <row r="267" spans="1:6" ht="15" x14ac:dyDescent="0.25">
      <c r="A267" s="248">
        <f>SUM(A4:A265)</f>
        <v>0</v>
      </c>
      <c r="B267" s="249" t="s">
        <v>195</v>
      </c>
      <c r="C267" s="249"/>
      <c r="D267" s="249"/>
      <c r="E267" s="249"/>
      <c r="F267" s="250"/>
    </row>
    <row r="268" spans="1:6" ht="15" x14ac:dyDescent="0.25">
      <c r="A268" s="251">
        <f>TNprices!$Q$278</f>
        <v>0</v>
      </c>
      <c r="B268" s="168" t="s">
        <v>1693</v>
      </c>
      <c r="C268" s="168"/>
      <c r="D268" s="168"/>
      <c r="E268" s="168"/>
      <c r="F268" s="252"/>
    </row>
    <row r="269" spans="1:6" ht="15" x14ac:dyDescent="0.25">
      <c r="A269" s="253">
        <f>TNprices!$S$278</f>
        <v>0</v>
      </c>
      <c r="B269" s="254" t="s">
        <v>197</v>
      </c>
      <c r="C269" s="254"/>
      <c r="D269" s="254"/>
      <c r="E269" s="254"/>
      <c r="F269" s="255"/>
    </row>
    <row r="270" spans="1:6" ht="20.100000000000001" customHeight="1" x14ac:dyDescent="0.25">
      <c r="A270" s="302"/>
      <c r="B270" s="181" t="s">
        <v>3548</v>
      </c>
      <c r="C270" s="181"/>
      <c r="D270" s="335"/>
      <c r="E270" s="184">
        <f>SUM(E4:E269)</f>
        <v>0</v>
      </c>
      <c r="F270" s="311"/>
    </row>
    <row r="271" spans="1:6" ht="5.0999999999999996" customHeight="1" thickBot="1" x14ac:dyDescent="0.3">
      <c r="A271" s="185"/>
      <c r="B271" s="146"/>
      <c r="C271" s="146"/>
      <c r="D271" s="146"/>
      <c r="E271" s="146"/>
      <c r="F271" s="186"/>
    </row>
    <row r="272" spans="1:6" ht="15.75" thickTop="1" x14ac:dyDescent="0.25">
      <c r="A272" s="153"/>
      <c r="B272" s="168" t="s">
        <v>2379</v>
      </c>
      <c r="C272" s="148"/>
      <c r="D272" s="148"/>
      <c r="E272" s="164"/>
      <c r="F272" s="187"/>
    </row>
    <row r="273" spans="1:6" s="1" customFormat="1" ht="5.0999999999999996" customHeight="1" thickBot="1" x14ac:dyDescent="0.3">
      <c r="A273" s="185"/>
      <c r="B273" s="146"/>
      <c r="C273" s="146"/>
      <c r="D273" s="146"/>
      <c r="E273" s="146"/>
      <c r="F273" s="186"/>
    </row>
    <row r="274" spans="1:6" s="134" customFormat="1" ht="15" customHeight="1" thickTop="1" x14ac:dyDescent="0.25">
      <c r="A274" s="153"/>
      <c r="B274" s="168" t="s">
        <v>3546</v>
      </c>
      <c r="C274" s="148"/>
      <c r="D274" s="146"/>
      <c r="E274" s="164"/>
      <c r="F274" s="187"/>
    </row>
    <row r="275" spans="1:6" ht="5.0999999999999996" customHeight="1" thickBot="1" x14ac:dyDescent="0.4">
      <c r="A275" s="301"/>
      <c r="B275" s="148"/>
      <c r="C275" s="304"/>
      <c r="D275" s="336"/>
      <c r="E275" s="145"/>
      <c r="F275" s="256"/>
    </row>
    <row r="276" spans="1:6" ht="15.75" thickTop="1" x14ac:dyDescent="0.25">
      <c r="A276" s="301"/>
      <c r="B276" s="148" t="s">
        <v>2387</v>
      </c>
      <c r="C276" s="148"/>
      <c r="D276" s="336"/>
      <c r="E276" s="164"/>
      <c r="F276" s="256"/>
    </row>
    <row r="277" spans="1:6" ht="20.100000000000001" customHeight="1" x14ac:dyDescent="0.25">
      <c r="A277" s="301"/>
      <c r="B277" s="148" t="s">
        <v>2388</v>
      </c>
      <c r="C277" s="148"/>
      <c r="D277" s="324"/>
      <c r="E277" s="167">
        <f>TNprices!$A$2*ROUND(TNprices!$R$278,2)*AssemblyFactor</f>
        <v>0</v>
      </c>
      <c r="F277" s="256"/>
    </row>
    <row r="278" spans="1:6" ht="20.100000000000001" customHeight="1" x14ac:dyDescent="0.25">
      <c r="A278" s="313"/>
      <c r="B278" s="314" t="s">
        <v>2001</v>
      </c>
      <c r="C278" s="314"/>
      <c r="D278" s="191" t="str">
        <f>IF(E276=0,"Freight Not Included","")</f>
        <v>Freight Not Included</v>
      </c>
      <c r="E278" s="192">
        <f>SUM(E270:E277)</f>
        <v>0</v>
      </c>
      <c r="F278" s="260"/>
    </row>
    <row r="279" spans="1:6" ht="9.9499999999999993" customHeight="1" thickBot="1" x14ac:dyDescent="0.25">
      <c r="A279" s="323"/>
      <c r="B279" s="323"/>
      <c r="C279" s="323"/>
      <c r="D279" s="323"/>
      <c r="E279" s="323"/>
      <c r="F279" s="323"/>
    </row>
    <row r="280" spans="1:6" ht="15" x14ac:dyDescent="0.25">
      <c r="A280" s="323"/>
      <c r="B280" s="399" t="s">
        <v>198</v>
      </c>
      <c r="C280" s="210">
        <f ca="1">TODAY()</f>
        <v>43200</v>
      </c>
      <c r="D280" s="323"/>
      <c r="E280" s="323"/>
      <c r="F280" s="323"/>
    </row>
    <row r="281" spans="1:6" ht="5.0999999999999996" customHeight="1" thickBot="1" x14ac:dyDescent="0.3">
      <c r="A281" s="323"/>
      <c r="B281" s="262"/>
      <c r="C281" s="323"/>
      <c r="D281" s="323"/>
      <c r="E281" s="323"/>
      <c r="F281" s="323"/>
    </row>
    <row r="282" spans="1:6" ht="15" x14ac:dyDescent="0.25">
      <c r="A282" s="323"/>
      <c r="B282" s="399" t="s">
        <v>200</v>
      </c>
      <c r="C282" s="211" t="str">
        <f>IF(ISBLANK(Information!$C$9),"",Information!$C$9)</f>
        <v/>
      </c>
      <c r="D282" s="323"/>
      <c r="E282" s="323"/>
      <c r="F282" s="323"/>
    </row>
    <row r="283" spans="1:6" ht="5.0999999999999996" customHeight="1" thickBot="1" x14ac:dyDescent="0.3">
      <c r="A283" s="323"/>
      <c r="B283" s="262"/>
      <c r="C283" s="323"/>
      <c r="D283" s="323"/>
      <c r="E283" s="323"/>
      <c r="F283" s="323"/>
    </row>
    <row r="284" spans="1:6" ht="15" x14ac:dyDescent="0.25">
      <c r="A284" s="323"/>
      <c r="B284" s="399" t="s">
        <v>202</v>
      </c>
      <c r="C284" s="211" t="str">
        <f>IF(ISBLANK(Information!$C$10),"",Information!$C$10)</f>
        <v/>
      </c>
      <c r="D284" s="323"/>
      <c r="E284" s="323"/>
      <c r="F284" s="323"/>
    </row>
    <row r="285" spans="1:6" ht="5.0999999999999996" customHeight="1" thickBot="1" x14ac:dyDescent="0.3">
      <c r="A285" s="323"/>
      <c r="B285" s="262"/>
      <c r="C285" s="323"/>
      <c r="D285" s="323"/>
      <c r="E285" s="323"/>
      <c r="F285" s="323"/>
    </row>
    <row r="286" spans="1:6" ht="15" x14ac:dyDescent="0.25">
      <c r="A286" s="323"/>
      <c r="B286" s="262"/>
      <c r="C286" s="211" t="str">
        <f>IF(ISBLANK(Information!$C$11),"",Information!$C$11)</f>
        <v/>
      </c>
      <c r="D286" s="323"/>
      <c r="E286" s="323"/>
      <c r="F286" s="323"/>
    </row>
    <row r="287" spans="1:6" ht="5.0999999999999996" customHeight="1" thickBot="1" x14ac:dyDescent="0.3">
      <c r="A287" s="323"/>
      <c r="B287" s="262"/>
      <c r="C287" s="323"/>
      <c r="D287" s="323"/>
      <c r="E287" s="323"/>
      <c r="F287" s="323"/>
    </row>
    <row r="288" spans="1:6" ht="15" x14ac:dyDescent="0.25">
      <c r="A288" s="323"/>
      <c r="B288" s="399" t="s">
        <v>203</v>
      </c>
      <c r="C288" s="211" t="str">
        <f>IF(ISBLANK(Information!$C$12),"",Information!$C$12)</f>
        <v/>
      </c>
      <c r="D288" s="323"/>
      <c r="E288" s="323"/>
      <c r="F288" s="323"/>
    </row>
    <row r="289" spans="1:6" ht="5.0999999999999996" customHeight="1" thickBot="1" x14ac:dyDescent="0.3">
      <c r="A289" s="323"/>
      <c r="B289" s="262"/>
      <c r="C289" s="323"/>
      <c r="D289" s="323"/>
      <c r="E289" s="323"/>
      <c r="F289" s="323"/>
    </row>
    <row r="290" spans="1:6" ht="15" x14ac:dyDescent="0.25">
      <c r="A290" s="323"/>
      <c r="B290" s="399" t="s">
        <v>204</v>
      </c>
      <c r="C290" s="211" t="str">
        <f>IF(ISBLANK(Information!$C$13),"",Information!$C$13)</f>
        <v/>
      </c>
      <c r="D290" s="323"/>
      <c r="E290" s="323"/>
      <c r="F290" s="323"/>
    </row>
    <row r="291" spans="1:6" ht="9.9499999999999993" customHeight="1" thickBot="1" x14ac:dyDescent="0.3">
      <c r="A291" s="323"/>
      <c r="B291" s="244"/>
      <c r="C291" s="323"/>
      <c r="D291" s="323"/>
      <c r="E291" s="323"/>
      <c r="F291" s="323"/>
    </row>
    <row r="292" spans="1:6" ht="15" x14ac:dyDescent="0.25">
      <c r="A292" s="323"/>
      <c r="B292" s="401" t="s">
        <v>199</v>
      </c>
      <c r="C292" s="325"/>
      <c r="D292" s="323"/>
      <c r="E292" s="323"/>
      <c r="F292" s="323"/>
    </row>
    <row r="293" spans="1:6" ht="5.0999999999999996" customHeight="1" thickBot="1" x14ac:dyDescent="0.3">
      <c r="A293" s="323"/>
      <c r="B293" s="389"/>
      <c r="C293" s="323"/>
      <c r="D293" s="323"/>
      <c r="E293" s="323"/>
      <c r="F293" s="323"/>
    </row>
    <row r="294" spans="1:6" ht="15" customHeight="1" x14ac:dyDescent="0.25">
      <c r="A294" s="323"/>
      <c r="B294" s="401" t="s">
        <v>201</v>
      </c>
      <c r="C294" s="325" t="str">
        <f>IF(ISBLANK(Information!$C$15),"",Information!$C$15)</f>
        <v/>
      </c>
      <c r="D294" s="323"/>
      <c r="E294" s="323"/>
      <c r="F294" s="323"/>
    </row>
    <row r="295" spans="1:6" ht="5.0999999999999996" customHeight="1" thickBot="1" x14ac:dyDescent="0.3">
      <c r="A295" s="323"/>
      <c r="B295" s="389"/>
      <c r="C295" s="323"/>
      <c r="D295" s="323"/>
      <c r="E295" s="323"/>
      <c r="F295" s="323"/>
    </row>
    <row r="296" spans="1:6" ht="15" customHeight="1" x14ac:dyDescent="0.25">
      <c r="A296" s="323"/>
      <c r="B296" s="401" t="s">
        <v>202</v>
      </c>
      <c r="C296" s="325" t="str">
        <f>IF(ISBLANK(Information!$C$16),"",Information!$C$16)</f>
        <v/>
      </c>
      <c r="D296" s="323"/>
      <c r="E296" s="323"/>
      <c r="F296" s="323"/>
    </row>
    <row r="297" spans="1:6" ht="5.0999999999999996" customHeight="1" thickBot="1" x14ac:dyDescent="0.3">
      <c r="A297" s="323"/>
      <c r="B297" s="389"/>
      <c r="C297" s="323"/>
      <c r="D297" s="323"/>
      <c r="E297" s="323"/>
      <c r="F297" s="323"/>
    </row>
    <row r="298" spans="1:6" ht="15" customHeight="1" x14ac:dyDescent="0.25">
      <c r="A298" s="323"/>
      <c r="B298" s="389"/>
      <c r="C298" s="325" t="str">
        <f>IF(ISBLANK(Information!$C$17),"",Information!$C$17)</f>
        <v/>
      </c>
      <c r="D298" s="323"/>
      <c r="E298" s="323"/>
      <c r="F298" s="323"/>
    </row>
    <row r="299" spans="1:6" ht="5.0999999999999996" customHeight="1" thickBot="1" x14ac:dyDescent="0.3">
      <c r="A299" s="323"/>
      <c r="B299" s="389"/>
      <c r="C299" s="323"/>
      <c r="D299" s="323"/>
      <c r="E299" s="323"/>
      <c r="F299" s="323"/>
    </row>
    <row r="300" spans="1:6" ht="15" customHeight="1" x14ac:dyDescent="0.25">
      <c r="A300" s="323"/>
      <c r="B300" s="401" t="s">
        <v>203</v>
      </c>
      <c r="C300" s="325" t="str">
        <f>IF(ISBLANK(Information!$C$18),"",Information!$C$18)</f>
        <v/>
      </c>
      <c r="D300" s="323"/>
      <c r="E300" s="323"/>
      <c r="F300" s="323"/>
    </row>
    <row r="301" spans="1:6" ht="5.0999999999999996" customHeight="1" thickBot="1" x14ac:dyDescent="0.3">
      <c r="A301" s="323"/>
      <c r="B301" s="389"/>
      <c r="C301" s="323"/>
      <c r="D301" s="323"/>
      <c r="E301" s="323"/>
      <c r="F301" s="323"/>
    </row>
    <row r="302" spans="1:6" ht="15" customHeight="1" x14ac:dyDescent="0.25">
      <c r="A302" s="323"/>
      <c r="B302" s="401" t="s">
        <v>204</v>
      </c>
      <c r="C302" s="325" t="str">
        <f>IF(ISBLANK(Information!$C$19),"",Information!$C$19)</f>
        <v/>
      </c>
      <c r="D302" s="323"/>
      <c r="E302" s="323"/>
      <c r="F302" s="323"/>
    </row>
  </sheetData>
  <sheetProtection password="D824" sheet="1" objects="1" scenarios="1" formatRows="0" selectLockedCells="1" autoFilter="0"/>
  <autoFilter ref="A3:A265"/>
  <conditionalFormatting sqref="A5:E265">
    <cfRule type="expression" dxfId="8" priority="2">
      <formula>($B5="")</formula>
    </cfRule>
  </conditionalFormatting>
  <dataValidations count="4">
    <dataValidation type="decimal" operator="greaterThanOrEqual" allowBlank="1" showInputMessage="1" showErrorMessage="1" sqref="E272 E274 E276">
      <formula1>0</formula1>
    </dataValidation>
    <dataValidation allowBlank="1" showInputMessage="1" showErrorMessage="1" prompt="City, State   Zip" sqref="C298 C286"/>
    <dataValidation allowBlank="1" showInputMessage="1" showErrorMessage="1" prompt="Mailing Address" sqref="C284"/>
    <dataValidation allowBlank="1" showInputMessage="1" showErrorMessage="1" prompt="Street Address" sqref="C296"/>
  </dataValidations>
  <pageMargins left="0.25" right="0.25" top="0.25" bottom="0.25" header="0.3" footer="0.3"/>
  <pageSetup scale="84"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8069" r:id="rId4" name="Drop Down 5">
              <controlPr defaultSize="0" print="0" autoLine="0" autoPict="0">
                <anchor moveWithCells="1">
                  <from>
                    <xdr:col>3</xdr:col>
                    <xdr:colOff>371475</xdr:colOff>
                    <xdr:row>0</xdr:row>
                    <xdr:rowOff>0</xdr:rowOff>
                  </from>
                  <to>
                    <xdr:col>6</xdr:col>
                    <xdr:colOff>0</xdr:colOff>
                    <xdr:row>0</xdr:row>
                    <xdr:rowOff>200025</xdr:rowOff>
                  </to>
                </anchor>
              </controlPr>
            </control>
          </mc:Choice>
        </mc:AlternateContent>
        <mc:AlternateContent xmlns:mc="http://schemas.openxmlformats.org/markup-compatibility/2006">
          <mc:Choice Requires="x14">
            <control shapeId="88071" r:id="rId5" name="Check Box 7">
              <controlPr locked="0" defaultSize="0" autoFill="0" autoLine="0" autoPict="0" altText="">
                <anchor moveWithCells="1">
                  <from>
                    <xdr:col>0</xdr:col>
                    <xdr:colOff>95250</xdr:colOff>
                    <xdr:row>276</xdr:row>
                    <xdr:rowOff>57150</xdr:rowOff>
                  </from>
                  <to>
                    <xdr:col>0</xdr:col>
                    <xdr:colOff>276225</xdr:colOff>
                    <xdr:row>276</xdr:row>
                    <xdr:rowOff>238125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A1:S278"/>
  <sheetViews>
    <sheetView showGridLines="0" showRowColHeaders="0" workbookViewId="0">
      <pane ySplit="15" topLeftCell="A16" activePane="bottomLeft" state="frozen"/>
      <selection pane="bottomLeft" activeCell="A16" sqref="A16"/>
    </sheetView>
  </sheetViews>
  <sheetFormatPr defaultRowHeight="12.75" x14ac:dyDescent="0.2"/>
  <cols>
    <col min="1" max="1" width="13.140625" bestFit="1" customWidth="1"/>
    <col min="2" max="2" width="21.7109375" customWidth="1"/>
  </cols>
  <sheetData>
    <row r="1" spans="1:19" x14ac:dyDescent="0.2">
      <c r="A1" s="22">
        <v>1</v>
      </c>
      <c r="B1" t="str">
        <f t="shared" ref="B1:B14" si="0">INDEX($15:$15,1,ROW()+2)</f>
        <v>Please select door style</v>
      </c>
    </row>
    <row r="2" spans="1:19" x14ac:dyDescent="0.2">
      <c r="A2" s="77" t="b">
        <v>0</v>
      </c>
      <c r="B2" t="str">
        <f t="shared" si="0"/>
        <v>Calumet Ivory</v>
      </c>
    </row>
    <row r="3" spans="1:19" x14ac:dyDescent="0.2">
      <c r="B3" t="str">
        <f t="shared" si="0"/>
        <v>Calumet Mocha</v>
      </c>
    </row>
    <row r="4" spans="1:19" x14ac:dyDescent="0.2">
      <c r="B4" t="str">
        <f t="shared" si="0"/>
        <v>Arlington Oatmeal</v>
      </c>
    </row>
    <row r="5" spans="1:19" x14ac:dyDescent="0.2">
      <c r="B5" t="str">
        <f t="shared" si="0"/>
        <v>Belmont Gibraltar Gray</v>
      </c>
    </row>
    <row r="6" spans="1:19" x14ac:dyDescent="0.2">
      <c r="B6" t="str">
        <f t="shared" si="0"/>
        <v>Saratoga Cinnamon</v>
      </c>
    </row>
    <row r="7" spans="1:19" x14ac:dyDescent="0.2">
      <c r="B7" t="str">
        <f t="shared" si="0"/>
        <v>Avalon Ashen</v>
      </c>
    </row>
    <row r="8" spans="1:19" x14ac:dyDescent="0.2">
      <c r="B8" t="str">
        <f t="shared" si="0"/>
        <v>Liberty Shaker Espresso</v>
      </c>
    </row>
    <row r="9" spans="1:19" x14ac:dyDescent="0.2">
      <c r="B9" t="str">
        <f t="shared" si="0"/>
        <v>Liberty Shaker Gray</v>
      </c>
    </row>
    <row r="10" spans="1:19" x14ac:dyDescent="0.2">
      <c r="B10" t="str">
        <f t="shared" si="0"/>
        <v>Liberty Shaker White</v>
      </c>
    </row>
    <row r="11" spans="1:19" x14ac:dyDescent="0.2">
      <c r="B11" t="str">
        <f t="shared" si="0"/>
        <v>Portland Chestnut</v>
      </c>
    </row>
    <row r="12" spans="1:19" x14ac:dyDescent="0.2">
      <c r="B12" t="str">
        <f t="shared" si="0"/>
        <v>Providence Espresso</v>
      </c>
    </row>
    <row r="13" spans="1:19" x14ac:dyDescent="0.2">
      <c r="B13" t="str">
        <f t="shared" si="0"/>
        <v>Providence White</v>
      </c>
    </row>
    <row r="14" spans="1:19" x14ac:dyDescent="0.2">
      <c r="B14" t="str">
        <f t="shared" si="0"/>
        <v>Sonoma Espresso</v>
      </c>
    </row>
    <row r="15" spans="1:19" ht="33.75" x14ac:dyDescent="0.2">
      <c r="C15" t="s">
        <v>3315</v>
      </c>
      <c r="D15" s="127" t="s">
        <v>2993</v>
      </c>
      <c r="E15" s="127" t="s">
        <v>2994</v>
      </c>
      <c r="F15" s="127" t="s">
        <v>2995</v>
      </c>
      <c r="G15" s="127" t="s">
        <v>3578</v>
      </c>
      <c r="H15" s="127" t="s">
        <v>2996</v>
      </c>
      <c r="I15" s="127" t="s">
        <v>2997</v>
      </c>
      <c r="J15" s="127" t="s">
        <v>2998</v>
      </c>
      <c r="K15" s="127" t="s">
        <v>2999</v>
      </c>
      <c r="L15" s="127" t="s">
        <v>3000</v>
      </c>
      <c r="M15" s="127" t="s">
        <v>3001</v>
      </c>
      <c r="N15" s="127" t="s">
        <v>3002</v>
      </c>
      <c r="O15" s="127" t="s">
        <v>3003</v>
      </c>
      <c r="P15" s="127" t="s">
        <v>3004</v>
      </c>
      <c r="Q15" s="127" t="s">
        <v>1040</v>
      </c>
      <c r="R15" s="127" t="s">
        <v>1041</v>
      </c>
      <c r="S15" s="127" t="s">
        <v>1042</v>
      </c>
    </row>
    <row r="16" spans="1:19" x14ac:dyDescent="0.2">
      <c r="B16" t="s">
        <v>443</v>
      </c>
    </row>
    <row r="17" spans="1:18" x14ac:dyDescent="0.2">
      <c r="A17" t="s">
        <v>267</v>
      </c>
      <c r="B17" t="s">
        <v>2789</v>
      </c>
      <c r="C17">
        <v>0</v>
      </c>
      <c r="D17">
        <v>77.8</v>
      </c>
      <c r="E17">
        <v>77.8</v>
      </c>
      <c r="F17">
        <v>75.930000000000007</v>
      </c>
      <c r="G17">
        <v>75.930000000000007</v>
      </c>
      <c r="H17">
        <v>75.930000000000007</v>
      </c>
      <c r="I17">
        <v>74.849999999999994</v>
      </c>
      <c r="J17">
        <v>69.22</v>
      </c>
      <c r="K17">
        <v>69.22</v>
      </c>
      <c r="L17">
        <v>69.22</v>
      </c>
      <c r="M17">
        <v>69.22</v>
      </c>
      <c r="N17">
        <v>64.39</v>
      </c>
      <c r="O17">
        <v>64.39</v>
      </c>
      <c r="P17">
        <v>64.39</v>
      </c>
      <c r="Q17">
        <v>1</v>
      </c>
      <c r="R17">
        <v>1</v>
      </c>
    </row>
    <row r="18" spans="1:18" x14ac:dyDescent="0.2">
      <c r="A18" t="s">
        <v>52</v>
      </c>
      <c r="B18" t="s">
        <v>2789</v>
      </c>
      <c r="C18">
        <v>0</v>
      </c>
      <c r="D18">
        <v>93.9</v>
      </c>
      <c r="E18">
        <v>93.9</v>
      </c>
      <c r="F18">
        <v>91.49</v>
      </c>
      <c r="G18">
        <v>91.49</v>
      </c>
      <c r="H18">
        <v>91.49</v>
      </c>
      <c r="I18">
        <v>89.88</v>
      </c>
      <c r="J18">
        <v>83.17</v>
      </c>
      <c r="K18">
        <v>83.17</v>
      </c>
      <c r="L18">
        <v>83.17</v>
      </c>
      <c r="M18">
        <v>83.17</v>
      </c>
      <c r="N18">
        <v>77</v>
      </c>
      <c r="O18">
        <v>77</v>
      </c>
      <c r="P18">
        <v>77</v>
      </c>
      <c r="Q18">
        <v>1</v>
      </c>
      <c r="R18">
        <v>1</v>
      </c>
    </row>
    <row r="19" spans="1:18" x14ac:dyDescent="0.2">
      <c r="A19" t="s">
        <v>53</v>
      </c>
      <c r="B19" t="s">
        <v>2789</v>
      </c>
      <c r="C19">
        <v>0</v>
      </c>
      <c r="D19">
        <v>109.73</v>
      </c>
      <c r="E19">
        <v>109.73</v>
      </c>
      <c r="F19">
        <v>106.51</v>
      </c>
      <c r="G19">
        <v>106.51</v>
      </c>
      <c r="H19">
        <v>106.51</v>
      </c>
      <c r="I19">
        <v>104.63</v>
      </c>
      <c r="J19">
        <v>97.12</v>
      </c>
      <c r="K19">
        <v>97.12</v>
      </c>
      <c r="L19">
        <v>97.12</v>
      </c>
      <c r="M19">
        <v>97.12</v>
      </c>
      <c r="N19">
        <v>89.34</v>
      </c>
      <c r="O19">
        <v>89.34</v>
      </c>
      <c r="P19">
        <v>89.34</v>
      </c>
      <c r="Q19">
        <v>1</v>
      </c>
      <c r="R19">
        <v>1</v>
      </c>
    </row>
    <row r="20" spans="1:18" x14ac:dyDescent="0.2">
      <c r="A20" t="s">
        <v>54</v>
      </c>
      <c r="B20" t="s">
        <v>2789</v>
      </c>
      <c r="C20">
        <v>0</v>
      </c>
      <c r="D20">
        <v>125.02</v>
      </c>
      <c r="E20">
        <v>125.02</v>
      </c>
      <c r="F20">
        <v>121.27</v>
      </c>
      <c r="G20">
        <v>121.27</v>
      </c>
      <c r="H20">
        <v>121.27</v>
      </c>
      <c r="I20">
        <v>119.12</v>
      </c>
      <c r="J20">
        <v>110.54</v>
      </c>
      <c r="K20">
        <v>110.54</v>
      </c>
      <c r="L20">
        <v>110.54</v>
      </c>
      <c r="M20">
        <v>110.54</v>
      </c>
      <c r="N20">
        <v>101.41</v>
      </c>
      <c r="O20">
        <v>101.41</v>
      </c>
      <c r="P20">
        <v>101.41</v>
      </c>
      <c r="Q20">
        <v>1</v>
      </c>
      <c r="R20">
        <v>1</v>
      </c>
    </row>
    <row r="21" spans="1:18" x14ac:dyDescent="0.2">
      <c r="A21" t="s">
        <v>55</v>
      </c>
      <c r="B21" t="s">
        <v>2789</v>
      </c>
      <c r="C21">
        <v>0</v>
      </c>
      <c r="D21">
        <v>141.38999999999999</v>
      </c>
      <c r="E21">
        <v>141.38999999999999</v>
      </c>
      <c r="F21">
        <v>136.56</v>
      </c>
      <c r="G21">
        <v>136.56</v>
      </c>
      <c r="H21">
        <v>136.56</v>
      </c>
      <c r="I21">
        <v>134.41</v>
      </c>
      <c r="J21">
        <v>124.49</v>
      </c>
      <c r="K21">
        <v>124.49</v>
      </c>
      <c r="L21">
        <v>124.49</v>
      </c>
      <c r="M21">
        <v>124.49</v>
      </c>
      <c r="N21">
        <v>114.02</v>
      </c>
      <c r="O21">
        <v>114.02</v>
      </c>
      <c r="P21">
        <v>114.02</v>
      </c>
      <c r="Q21">
        <v>1</v>
      </c>
      <c r="R21">
        <v>1</v>
      </c>
    </row>
    <row r="22" spans="1:18" x14ac:dyDescent="0.2">
      <c r="A22" t="s">
        <v>56</v>
      </c>
      <c r="B22" t="s">
        <v>2790</v>
      </c>
      <c r="C22">
        <v>0</v>
      </c>
      <c r="D22">
        <v>155.61000000000001</v>
      </c>
      <c r="E22">
        <v>155.61000000000001</v>
      </c>
      <c r="F22">
        <v>150.51</v>
      </c>
      <c r="G22">
        <v>150.51</v>
      </c>
      <c r="H22">
        <v>150.51</v>
      </c>
      <c r="I22">
        <v>147.83000000000001</v>
      </c>
      <c r="J22">
        <v>137.37</v>
      </c>
      <c r="K22">
        <v>137.37</v>
      </c>
      <c r="L22">
        <v>137.37</v>
      </c>
      <c r="M22">
        <v>137.37</v>
      </c>
      <c r="N22">
        <v>125.56</v>
      </c>
      <c r="O22">
        <v>125.56</v>
      </c>
      <c r="P22">
        <v>125.56</v>
      </c>
      <c r="Q22">
        <v>1</v>
      </c>
      <c r="R22">
        <v>1</v>
      </c>
    </row>
    <row r="23" spans="1:18" x14ac:dyDescent="0.2">
      <c r="A23" t="s">
        <v>57</v>
      </c>
      <c r="B23" t="s">
        <v>2790</v>
      </c>
      <c r="C23">
        <v>0</v>
      </c>
      <c r="D23">
        <v>177.61</v>
      </c>
      <c r="E23">
        <v>177.61</v>
      </c>
      <c r="F23">
        <v>171.71</v>
      </c>
      <c r="G23">
        <v>171.71</v>
      </c>
      <c r="H23">
        <v>171.71</v>
      </c>
      <c r="I23">
        <v>168.76</v>
      </c>
      <c r="J23">
        <v>156.41</v>
      </c>
      <c r="K23">
        <v>156.41</v>
      </c>
      <c r="L23">
        <v>156.41</v>
      </c>
      <c r="M23">
        <v>156.41</v>
      </c>
      <c r="N23">
        <v>143</v>
      </c>
      <c r="O23">
        <v>143</v>
      </c>
      <c r="P23">
        <v>143</v>
      </c>
      <c r="Q23">
        <v>1</v>
      </c>
      <c r="R23">
        <v>1</v>
      </c>
    </row>
    <row r="24" spans="1:18" x14ac:dyDescent="0.2">
      <c r="A24" t="s">
        <v>58</v>
      </c>
      <c r="B24" t="s">
        <v>2790</v>
      </c>
      <c r="C24">
        <v>0</v>
      </c>
      <c r="D24">
        <v>194.51</v>
      </c>
      <c r="E24">
        <v>194.51</v>
      </c>
      <c r="F24">
        <v>188.07</v>
      </c>
      <c r="G24">
        <v>188.07</v>
      </c>
      <c r="H24">
        <v>188.07</v>
      </c>
      <c r="I24">
        <v>184.85</v>
      </c>
      <c r="J24">
        <v>171.71</v>
      </c>
      <c r="K24">
        <v>171.71</v>
      </c>
      <c r="L24">
        <v>171.71</v>
      </c>
      <c r="M24">
        <v>171.71</v>
      </c>
      <c r="N24">
        <v>156.41</v>
      </c>
      <c r="O24">
        <v>156.41</v>
      </c>
      <c r="P24">
        <v>156.41</v>
      </c>
      <c r="Q24">
        <v>1</v>
      </c>
      <c r="R24">
        <v>1</v>
      </c>
    </row>
    <row r="25" spans="1:18" x14ac:dyDescent="0.2">
      <c r="A25" t="s">
        <v>59</v>
      </c>
      <c r="B25" t="s">
        <v>2790</v>
      </c>
      <c r="C25">
        <v>0</v>
      </c>
      <c r="D25">
        <v>210.34</v>
      </c>
      <c r="E25">
        <v>210.34</v>
      </c>
      <c r="F25">
        <v>203.63</v>
      </c>
      <c r="G25">
        <v>203.63</v>
      </c>
      <c r="H25">
        <v>203.63</v>
      </c>
      <c r="I25">
        <v>199.88</v>
      </c>
      <c r="J25">
        <v>185.66</v>
      </c>
      <c r="K25">
        <v>185.66</v>
      </c>
      <c r="L25">
        <v>185.66</v>
      </c>
      <c r="M25">
        <v>185.66</v>
      </c>
      <c r="N25">
        <v>169.02</v>
      </c>
      <c r="O25">
        <v>169.02</v>
      </c>
      <c r="P25">
        <v>169.02</v>
      </c>
      <c r="Q25">
        <v>1</v>
      </c>
      <c r="R25">
        <v>1</v>
      </c>
    </row>
    <row r="26" spans="1:18" x14ac:dyDescent="0.2">
      <c r="A26" t="s">
        <v>60</v>
      </c>
      <c r="B26" t="s">
        <v>2790</v>
      </c>
      <c r="C26">
        <v>0</v>
      </c>
      <c r="D26">
        <v>226.17</v>
      </c>
      <c r="E26">
        <v>226.17</v>
      </c>
      <c r="F26">
        <v>218.66</v>
      </c>
      <c r="G26">
        <v>218.66</v>
      </c>
      <c r="H26">
        <v>218.66</v>
      </c>
      <c r="I26">
        <v>214.63</v>
      </c>
      <c r="J26">
        <v>199.61</v>
      </c>
      <c r="K26">
        <v>199.61</v>
      </c>
      <c r="L26">
        <v>199.61</v>
      </c>
      <c r="M26">
        <v>199.61</v>
      </c>
      <c r="N26">
        <v>181.63</v>
      </c>
      <c r="O26">
        <v>181.63</v>
      </c>
      <c r="P26">
        <v>181.63</v>
      </c>
      <c r="Q26">
        <v>1</v>
      </c>
      <c r="R26">
        <v>1</v>
      </c>
    </row>
    <row r="27" spans="1:18" x14ac:dyDescent="0.2">
      <c r="A27" t="s">
        <v>648</v>
      </c>
      <c r="B27" t="s">
        <v>2790</v>
      </c>
      <c r="C27">
        <v>0</v>
      </c>
      <c r="D27">
        <v>242.54</v>
      </c>
      <c r="E27">
        <v>242.54</v>
      </c>
      <c r="F27">
        <v>233.95</v>
      </c>
      <c r="G27">
        <v>233.95</v>
      </c>
      <c r="H27">
        <v>233.95</v>
      </c>
      <c r="I27">
        <v>229.93</v>
      </c>
      <c r="J27">
        <v>213.56</v>
      </c>
      <c r="K27">
        <v>213.56</v>
      </c>
      <c r="L27">
        <v>213.56</v>
      </c>
      <c r="M27">
        <v>213.56</v>
      </c>
      <c r="N27">
        <v>194.24</v>
      </c>
      <c r="O27">
        <v>194.24</v>
      </c>
      <c r="P27">
        <v>194.24</v>
      </c>
      <c r="Q27">
        <v>1</v>
      </c>
      <c r="R27">
        <v>1</v>
      </c>
    </row>
    <row r="28" spans="1:18" x14ac:dyDescent="0.2">
      <c r="A28" t="s">
        <v>646</v>
      </c>
      <c r="B28" t="s">
        <v>2790</v>
      </c>
      <c r="C28">
        <v>0</v>
      </c>
      <c r="D28">
        <v>257.83</v>
      </c>
      <c r="E28">
        <v>257.83</v>
      </c>
      <c r="F28">
        <v>248.71</v>
      </c>
      <c r="G28">
        <v>248.71</v>
      </c>
      <c r="H28">
        <v>248.71</v>
      </c>
      <c r="I28">
        <v>244.15</v>
      </c>
      <c r="J28">
        <v>227.24</v>
      </c>
      <c r="K28">
        <v>227.24</v>
      </c>
      <c r="L28">
        <v>227.24</v>
      </c>
      <c r="M28">
        <v>227.24</v>
      </c>
      <c r="N28">
        <v>206.85</v>
      </c>
      <c r="O28">
        <v>206.85</v>
      </c>
      <c r="P28">
        <v>206.85</v>
      </c>
      <c r="Q28">
        <v>1</v>
      </c>
      <c r="R28">
        <v>1</v>
      </c>
    </row>
    <row r="29" spans="1:18" x14ac:dyDescent="0.2">
      <c r="A29" t="s">
        <v>260</v>
      </c>
      <c r="B29" t="s">
        <v>2789</v>
      </c>
      <c r="C29">
        <v>0</v>
      </c>
      <c r="D29">
        <v>65.2</v>
      </c>
      <c r="E29">
        <v>65.2</v>
      </c>
      <c r="F29">
        <v>63.59</v>
      </c>
      <c r="G29">
        <v>63.59</v>
      </c>
      <c r="H29">
        <v>63.59</v>
      </c>
      <c r="I29">
        <v>62.51</v>
      </c>
      <c r="J29">
        <v>57.68</v>
      </c>
      <c r="K29">
        <v>57.68</v>
      </c>
      <c r="L29">
        <v>57.68</v>
      </c>
      <c r="M29">
        <v>57.68</v>
      </c>
      <c r="N29">
        <v>53.93</v>
      </c>
      <c r="O29">
        <v>53.93</v>
      </c>
      <c r="P29">
        <v>53.93</v>
      </c>
      <c r="Q29">
        <v>1</v>
      </c>
      <c r="R29">
        <v>1</v>
      </c>
    </row>
    <row r="30" spans="1:18" x14ac:dyDescent="0.2">
      <c r="A30" t="s">
        <v>38</v>
      </c>
      <c r="B30" t="s">
        <v>2789</v>
      </c>
      <c r="C30">
        <v>0</v>
      </c>
      <c r="D30">
        <v>78.88</v>
      </c>
      <c r="E30">
        <v>78.88</v>
      </c>
      <c r="F30">
        <v>76.73</v>
      </c>
      <c r="G30">
        <v>76.73</v>
      </c>
      <c r="H30">
        <v>76.73</v>
      </c>
      <c r="I30">
        <v>75.39</v>
      </c>
      <c r="J30">
        <v>69.489999999999995</v>
      </c>
      <c r="K30">
        <v>69.489999999999995</v>
      </c>
      <c r="L30">
        <v>69.489999999999995</v>
      </c>
      <c r="M30">
        <v>69.489999999999995</v>
      </c>
      <c r="N30">
        <v>64.39</v>
      </c>
      <c r="O30">
        <v>64.39</v>
      </c>
      <c r="P30">
        <v>64.39</v>
      </c>
      <c r="Q30">
        <v>1</v>
      </c>
      <c r="R30">
        <v>1</v>
      </c>
    </row>
    <row r="31" spans="1:18" x14ac:dyDescent="0.2">
      <c r="A31" t="s">
        <v>39</v>
      </c>
      <c r="B31" t="s">
        <v>2789</v>
      </c>
      <c r="C31">
        <v>0</v>
      </c>
      <c r="D31">
        <v>92.56</v>
      </c>
      <c r="E31">
        <v>92.56</v>
      </c>
      <c r="F31">
        <v>89.88</v>
      </c>
      <c r="G31">
        <v>89.88</v>
      </c>
      <c r="H31">
        <v>89.88</v>
      </c>
      <c r="I31">
        <v>88.27</v>
      </c>
      <c r="J31">
        <v>81.83</v>
      </c>
      <c r="K31">
        <v>81.83</v>
      </c>
      <c r="L31">
        <v>81.83</v>
      </c>
      <c r="M31">
        <v>81.83</v>
      </c>
      <c r="N31">
        <v>75.12</v>
      </c>
      <c r="O31">
        <v>75.12</v>
      </c>
      <c r="P31">
        <v>75.12</v>
      </c>
      <c r="Q31">
        <v>1</v>
      </c>
      <c r="R31">
        <v>1</v>
      </c>
    </row>
    <row r="32" spans="1:18" x14ac:dyDescent="0.2">
      <c r="A32" t="s">
        <v>40</v>
      </c>
      <c r="B32" t="s">
        <v>2789</v>
      </c>
      <c r="C32">
        <v>0</v>
      </c>
      <c r="D32">
        <v>105.44</v>
      </c>
      <c r="E32">
        <v>105.44</v>
      </c>
      <c r="F32">
        <v>102.22</v>
      </c>
      <c r="G32">
        <v>102.22</v>
      </c>
      <c r="H32">
        <v>102.22</v>
      </c>
      <c r="I32">
        <v>100.34</v>
      </c>
      <c r="J32">
        <v>93.37</v>
      </c>
      <c r="K32">
        <v>93.37</v>
      </c>
      <c r="L32">
        <v>93.37</v>
      </c>
      <c r="M32">
        <v>93.37</v>
      </c>
      <c r="N32">
        <v>85.59</v>
      </c>
      <c r="O32">
        <v>85.59</v>
      </c>
      <c r="P32">
        <v>85.59</v>
      </c>
      <c r="Q32">
        <v>1</v>
      </c>
      <c r="R32">
        <v>1</v>
      </c>
    </row>
    <row r="33" spans="1:18" x14ac:dyDescent="0.2">
      <c r="A33" t="s">
        <v>41</v>
      </c>
      <c r="B33" t="s">
        <v>2789</v>
      </c>
      <c r="C33">
        <v>0</v>
      </c>
      <c r="D33">
        <v>119.12</v>
      </c>
      <c r="E33">
        <v>119.12</v>
      </c>
      <c r="F33">
        <v>115.1</v>
      </c>
      <c r="G33">
        <v>115.1</v>
      </c>
      <c r="H33">
        <v>115.1</v>
      </c>
      <c r="I33">
        <v>112.95</v>
      </c>
      <c r="J33">
        <v>105.17</v>
      </c>
      <c r="K33">
        <v>105.17</v>
      </c>
      <c r="L33">
        <v>105.17</v>
      </c>
      <c r="M33">
        <v>105.17</v>
      </c>
      <c r="N33">
        <v>96.05</v>
      </c>
      <c r="O33">
        <v>96.05</v>
      </c>
      <c r="P33">
        <v>96.05</v>
      </c>
      <c r="Q33">
        <v>1</v>
      </c>
      <c r="R33">
        <v>1</v>
      </c>
    </row>
    <row r="34" spans="1:18" x14ac:dyDescent="0.2">
      <c r="A34" t="s">
        <v>262</v>
      </c>
      <c r="B34" t="s">
        <v>2790</v>
      </c>
      <c r="C34">
        <v>0</v>
      </c>
      <c r="D34">
        <v>135.76</v>
      </c>
      <c r="E34">
        <v>135.76</v>
      </c>
      <c r="F34">
        <v>131.46</v>
      </c>
      <c r="G34">
        <v>131.46</v>
      </c>
      <c r="H34">
        <v>131.46</v>
      </c>
      <c r="I34">
        <v>129.05000000000001</v>
      </c>
      <c r="J34">
        <v>119.93</v>
      </c>
      <c r="K34">
        <v>119.93</v>
      </c>
      <c r="L34">
        <v>119.93</v>
      </c>
      <c r="M34">
        <v>119.93</v>
      </c>
      <c r="N34">
        <v>109.73</v>
      </c>
      <c r="O34">
        <v>109.73</v>
      </c>
      <c r="P34">
        <v>109.73</v>
      </c>
      <c r="Q34">
        <v>1</v>
      </c>
      <c r="R34">
        <v>1</v>
      </c>
    </row>
    <row r="35" spans="1:18" x14ac:dyDescent="0.2">
      <c r="A35" t="s">
        <v>43</v>
      </c>
      <c r="B35" t="s">
        <v>2790</v>
      </c>
      <c r="C35">
        <v>0</v>
      </c>
      <c r="D35">
        <v>148.9</v>
      </c>
      <c r="E35">
        <v>148.9</v>
      </c>
      <c r="F35">
        <v>144.07</v>
      </c>
      <c r="G35">
        <v>144.07</v>
      </c>
      <c r="H35">
        <v>144.07</v>
      </c>
      <c r="I35">
        <v>141.38999999999999</v>
      </c>
      <c r="J35">
        <v>131.46</v>
      </c>
      <c r="K35">
        <v>131.46</v>
      </c>
      <c r="L35">
        <v>131.46</v>
      </c>
      <c r="M35">
        <v>131.46</v>
      </c>
      <c r="N35">
        <v>119.93</v>
      </c>
      <c r="O35">
        <v>119.93</v>
      </c>
      <c r="P35">
        <v>119.93</v>
      </c>
      <c r="Q35">
        <v>1</v>
      </c>
      <c r="R35">
        <v>1</v>
      </c>
    </row>
    <row r="36" spans="1:18" x14ac:dyDescent="0.2">
      <c r="A36" t="s">
        <v>44</v>
      </c>
      <c r="B36" t="s">
        <v>2790</v>
      </c>
      <c r="C36">
        <v>0</v>
      </c>
      <c r="D36">
        <v>163.38999999999999</v>
      </c>
      <c r="E36">
        <v>163.38999999999999</v>
      </c>
      <c r="F36">
        <v>157.76</v>
      </c>
      <c r="G36">
        <v>157.76</v>
      </c>
      <c r="H36">
        <v>157.76</v>
      </c>
      <c r="I36">
        <v>155.07</v>
      </c>
      <c r="J36">
        <v>144.07</v>
      </c>
      <c r="K36">
        <v>144.07</v>
      </c>
      <c r="L36">
        <v>144.07</v>
      </c>
      <c r="M36">
        <v>144.07</v>
      </c>
      <c r="N36">
        <v>131.46</v>
      </c>
      <c r="O36">
        <v>131.46</v>
      </c>
      <c r="P36">
        <v>131.46</v>
      </c>
      <c r="Q36">
        <v>1</v>
      </c>
      <c r="R36">
        <v>1</v>
      </c>
    </row>
    <row r="37" spans="1:18" x14ac:dyDescent="0.2">
      <c r="A37" t="s">
        <v>45</v>
      </c>
      <c r="B37" t="s">
        <v>2790</v>
      </c>
      <c r="C37">
        <v>0</v>
      </c>
      <c r="D37">
        <v>177.07</v>
      </c>
      <c r="E37">
        <v>177.07</v>
      </c>
      <c r="F37">
        <v>171.17</v>
      </c>
      <c r="G37">
        <v>171.17</v>
      </c>
      <c r="H37">
        <v>171.17</v>
      </c>
      <c r="I37">
        <v>167.95</v>
      </c>
      <c r="J37">
        <v>156.41</v>
      </c>
      <c r="K37">
        <v>156.41</v>
      </c>
      <c r="L37">
        <v>156.41</v>
      </c>
      <c r="M37">
        <v>156.41</v>
      </c>
      <c r="N37">
        <v>142.19999999999999</v>
      </c>
      <c r="O37">
        <v>142.19999999999999</v>
      </c>
      <c r="P37">
        <v>142.19999999999999</v>
      </c>
      <c r="Q37">
        <v>1</v>
      </c>
      <c r="R37">
        <v>1</v>
      </c>
    </row>
    <row r="38" spans="1:18" x14ac:dyDescent="0.2">
      <c r="A38" t="s">
        <v>46</v>
      </c>
      <c r="B38" t="s">
        <v>2790</v>
      </c>
      <c r="C38">
        <v>0</v>
      </c>
      <c r="D38">
        <v>190.76</v>
      </c>
      <c r="E38">
        <v>190.76</v>
      </c>
      <c r="F38">
        <v>184.32</v>
      </c>
      <c r="G38">
        <v>184.32</v>
      </c>
      <c r="H38">
        <v>184.32</v>
      </c>
      <c r="I38">
        <v>180.83</v>
      </c>
      <c r="J38">
        <v>168.22</v>
      </c>
      <c r="K38">
        <v>168.22</v>
      </c>
      <c r="L38">
        <v>168.22</v>
      </c>
      <c r="M38">
        <v>168.22</v>
      </c>
      <c r="N38">
        <v>152.93</v>
      </c>
      <c r="O38">
        <v>152.93</v>
      </c>
      <c r="P38">
        <v>152.93</v>
      </c>
      <c r="Q38">
        <v>1</v>
      </c>
      <c r="R38">
        <v>1</v>
      </c>
    </row>
    <row r="39" spans="1:18" x14ac:dyDescent="0.2">
      <c r="A39" t="s">
        <v>453</v>
      </c>
      <c r="B39" t="s">
        <v>2790</v>
      </c>
      <c r="C39">
        <v>0</v>
      </c>
      <c r="D39">
        <v>203.9</v>
      </c>
      <c r="E39">
        <v>203.9</v>
      </c>
      <c r="F39">
        <v>196.66</v>
      </c>
      <c r="G39">
        <v>196.66</v>
      </c>
      <c r="H39">
        <v>196.66</v>
      </c>
      <c r="I39">
        <v>192.9</v>
      </c>
      <c r="J39">
        <v>179.76</v>
      </c>
      <c r="K39">
        <v>179.76</v>
      </c>
      <c r="L39">
        <v>179.76</v>
      </c>
      <c r="M39">
        <v>179.76</v>
      </c>
      <c r="N39">
        <v>163.38999999999999</v>
      </c>
      <c r="O39">
        <v>163.38999999999999</v>
      </c>
      <c r="P39">
        <v>163.38999999999999</v>
      </c>
      <c r="Q39">
        <v>1</v>
      </c>
      <c r="R39">
        <v>1</v>
      </c>
    </row>
    <row r="40" spans="1:18" x14ac:dyDescent="0.2">
      <c r="A40" t="s">
        <v>647</v>
      </c>
      <c r="B40" t="s">
        <v>2790</v>
      </c>
      <c r="C40">
        <v>0</v>
      </c>
      <c r="D40">
        <v>217.59</v>
      </c>
      <c r="E40">
        <v>217.59</v>
      </c>
      <c r="F40">
        <v>209.8</v>
      </c>
      <c r="G40">
        <v>209.8</v>
      </c>
      <c r="H40">
        <v>209.8</v>
      </c>
      <c r="I40">
        <v>206.05</v>
      </c>
      <c r="J40">
        <v>192.1</v>
      </c>
      <c r="K40">
        <v>192.1</v>
      </c>
      <c r="L40">
        <v>192.1</v>
      </c>
      <c r="M40">
        <v>192.1</v>
      </c>
      <c r="N40">
        <v>173.85</v>
      </c>
      <c r="O40">
        <v>173.85</v>
      </c>
      <c r="P40">
        <v>173.85</v>
      </c>
      <c r="Q40">
        <v>1</v>
      </c>
      <c r="R40">
        <v>1</v>
      </c>
    </row>
    <row r="41" spans="1:18" x14ac:dyDescent="0.2">
      <c r="A41" t="s">
        <v>247</v>
      </c>
      <c r="B41" t="s">
        <v>2789</v>
      </c>
      <c r="C41">
        <v>0</v>
      </c>
      <c r="D41">
        <v>56.34</v>
      </c>
      <c r="E41">
        <v>56.34</v>
      </c>
      <c r="F41">
        <v>55</v>
      </c>
      <c r="G41">
        <v>55</v>
      </c>
      <c r="H41">
        <v>55</v>
      </c>
      <c r="I41">
        <v>54.2</v>
      </c>
      <c r="J41">
        <v>50.17</v>
      </c>
      <c r="K41">
        <v>50.17</v>
      </c>
      <c r="L41">
        <v>50.17</v>
      </c>
      <c r="M41">
        <v>50.17</v>
      </c>
      <c r="N41">
        <v>46.68</v>
      </c>
      <c r="O41">
        <v>46.68</v>
      </c>
      <c r="P41">
        <v>46.68</v>
      </c>
      <c r="Q41">
        <v>1</v>
      </c>
      <c r="R41">
        <v>1</v>
      </c>
    </row>
    <row r="42" spans="1:18" x14ac:dyDescent="0.2">
      <c r="A42" t="s">
        <v>22</v>
      </c>
      <c r="B42" t="s">
        <v>2789</v>
      </c>
      <c r="C42">
        <v>0</v>
      </c>
      <c r="D42">
        <v>68.150000000000006</v>
      </c>
      <c r="E42">
        <v>68.150000000000006</v>
      </c>
      <c r="F42">
        <v>66.27</v>
      </c>
      <c r="G42">
        <v>66.27</v>
      </c>
      <c r="H42">
        <v>66.27</v>
      </c>
      <c r="I42">
        <v>65.2</v>
      </c>
      <c r="J42">
        <v>60.1</v>
      </c>
      <c r="K42">
        <v>60.1</v>
      </c>
      <c r="L42">
        <v>60.1</v>
      </c>
      <c r="M42">
        <v>60.1</v>
      </c>
      <c r="N42">
        <v>56.07</v>
      </c>
      <c r="O42">
        <v>56.07</v>
      </c>
      <c r="P42">
        <v>56.07</v>
      </c>
      <c r="Q42">
        <v>1</v>
      </c>
      <c r="R42">
        <v>1</v>
      </c>
    </row>
    <row r="43" spans="1:18" x14ac:dyDescent="0.2">
      <c r="A43" t="s">
        <v>23</v>
      </c>
      <c r="B43" t="s">
        <v>2789</v>
      </c>
      <c r="C43">
        <v>0</v>
      </c>
      <c r="D43">
        <v>79.95</v>
      </c>
      <c r="E43">
        <v>79.95</v>
      </c>
      <c r="F43">
        <v>77.540000000000006</v>
      </c>
      <c r="G43">
        <v>77.540000000000006</v>
      </c>
      <c r="H43">
        <v>77.540000000000006</v>
      </c>
      <c r="I43">
        <v>76.459999999999994</v>
      </c>
      <c r="J43">
        <v>70.83</v>
      </c>
      <c r="K43">
        <v>70.83</v>
      </c>
      <c r="L43">
        <v>70.83</v>
      </c>
      <c r="M43">
        <v>70.83</v>
      </c>
      <c r="N43">
        <v>65.2</v>
      </c>
      <c r="O43">
        <v>65.2</v>
      </c>
      <c r="P43">
        <v>65.2</v>
      </c>
      <c r="Q43">
        <v>1</v>
      </c>
      <c r="R43">
        <v>1</v>
      </c>
    </row>
    <row r="44" spans="1:18" x14ac:dyDescent="0.2">
      <c r="A44" t="s">
        <v>24</v>
      </c>
      <c r="B44" t="s">
        <v>2789</v>
      </c>
      <c r="C44">
        <v>0</v>
      </c>
      <c r="D44">
        <v>91.76</v>
      </c>
      <c r="E44">
        <v>91.76</v>
      </c>
      <c r="F44">
        <v>89.07</v>
      </c>
      <c r="G44">
        <v>89.07</v>
      </c>
      <c r="H44">
        <v>89.07</v>
      </c>
      <c r="I44">
        <v>87.73</v>
      </c>
      <c r="J44">
        <v>81.290000000000006</v>
      </c>
      <c r="K44">
        <v>81.290000000000006</v>
      </c>
      <c r="L44">
        <v>81.290000000000006</v>
      </c>
      <c r="M44">
        <v>81.290000000000006</v>
      </c>
      <c r="N44">
        <v>74.59</v>
      </c>
      <c r="O44">
        <v>74.59</v>
      </c>
      <c r="P44">
        <v>74.59</v>
      </c>
      <c r="Q44">
        <v>1</v>
      </c>
      <c r="R44">
        <v>1</v>
      </c>
    </row>
    <row r="45" spans="1:18" x14ac:dyDescent="0.2">
      <c r="A45" t="s">
        <v>25</v>
      </c>
      <c r="B45" t="s">
        <v>2789</v>
      </c>
      <c r="C45">
        <v>0</v>
      </c>
      <c r="D45">
        <v>103.02</v>
      </c>
      <c r="E45">
        <v>103.02</v>
      </c>
      <c r="F45">
        <v>99.8</v>
      </c>
      <c r="G45">
        <v>99.8</v>
      </c>
      <c r="H45">
        <v>99.8</v>
      </c>
      <c r="I45">
        <v>97.93</v>
      </c>
      <c r="J45">
        <v>90.95</v>
      </c>
      <c r="K45">
        <v>90.95</v>
      </c>
      <c r="L45">
        <v>90.95</v>
      </c>
      <c r="M45">
        <v>90.95</v>
      </c>
      <c r="N45">
        <v>83.71</v>
      </c>
      <c r="O45">
        <v>83.71</v>
      </c>
      <c r="P45">
        <v>83.71</v>
      </c>
      <c r="Q45">
        <v>1</v>
      </c>
      <c r="R45">
        <v>1</v>
      </c>
    </row>
    <row r="46" spans="1:18" x14ac:dyDescent="0.2">
      <c r="A46" t="s">
        <v>252</v>
      </c>
      <c r="B46" t="s">
        <v>2790</v>
      </c>
      <c r="C46">
        <v>0</v>
      </c>
      <c r="D46">
        <v>118.05</v>
      </c>
      <c r="E46">
        <v>118.05</v>
      </c>
      <c r="F46">
        <v>114.56</v>
      </c>
      <c r="G46">
        <v>114.56</v>
      </c>
      <c r="H46">
        <v>114.56</v>
      </c>
      <c r="I46">
        <v>112.68</v>
      </c>
      <c r="J46">
        <v>104.1</v>
      </c>
      <c r="K46">
        <v>104.1</v>
      </c>
      <c r="L46">
        <v>104.1</v>
      </c>
      <c r="M46">
        <v>104.1</v>
      </c>
      <c r="N46">
        <v>95.51</v>
      </c>
      <c r="O46">
        <v>95.51</v>
      </c>
      <c r="P46">
        <v>95.51</v>
      </c>
      <c r="Q46">
        <v>1</v>
      </c>
      <c r="R46">
        <v>1</v>
      </c>
    </row>
    <row r="47" spans="1:18" x14ac:dyDescent="0.2">
      <c r="A47" t="s">
        <v>28</v>
      </c>
      <c r="B47" t="s">
        <v>2790</v>
      </c>
      <c r="C47">
        <v>0</v>
      </c>
      <c r="D47">
        <v>129.59</v>
      </c>
      <c r="E47">
        <v>129.59</v>
      </c>
      <c r="F47">
        <v>125.56</v>
      </c>
      <c r="G47">
        <v>125.56</v>
      </c>
      <c r="H47">
        <v>125.56</v>
      </c>
      <c r="I47">
        <v>123.41</v>
      </c>
      <c r="J47">
        <v>114.56</v>
      </c>
      <c r="K47">
        <v>114.56</v>
      </c>
      <c r="L47">
        <v>114.56</v>
      </c>
      <c r="M47">
        <v>114.56</v>
      </c>
      <c r="N47">
        <v>104.9</v>
      </c>
      <c r="O47">
        <v>104.9</v>
      </c>
      <c r="P47">
        <v>104.9</v>
      </c>
      <c r="Q47">
        <v>1</v>
      </c>
      <c r="R47">
        <v>1</v>
      </c>
    </row>
    <row r="48" spans="1:18" x14ac:dyDescent="0.2">
      <c r="A48" t="s">
        <v>29</v>
      </c>
      <c r="B48" t="s">
        <v>2790</v>
      </c>
      <c r="C48">
        <v>0</v>
      </c>
      <c r="D48">
        <v>142.19999999999999</v>
      </c>
      <c r="E48">
        <v>142.19999999999999</v>
      </c>
      <c r="F48">
        <v>137.63</v>
      </c>
      <c r="G48">
        <v>137.63</v>
      </c>
      <c r="H48">
        <v>137.63</v>
      </c>
      <c r="I48">
        <v>135.22</v>
      </c>
      <c r="J48">
        <v>125.56</v>
      </c>
      <c r="K48">
        <v>125.56</v>
      </c>
      <c r="L48">
        <v>125.56</v>
      </c>
      <c r="M48">
        <v>125.56</v>
      </c>
      <c r="N48">
        <v>114.83</v>
      </c>
      <c r="O48">
        <v>114.83</v>
      </c>
      <c r="P48">
        <v>114.83</v>
      </c>
      <c r="Q48">
        <v>1</v>
      </c>
      <c r="R48">
        <v>1</v>
      </c>
    </row>
    <row r="49" spans="1:18" x14ac:dyDescent="0.2">
      <c r="A49" t="s">
        <v>30</v>
      </c>
      <c r="B49" t="s">
        <v>2790</v>
      </c>
      <c r="C49">
        <v>0</v>
      </c>
      <c r="D49">
        <v>154</v>
      </c>
      <c r="E49">
        <v>154</v>
      </c>
      <c r="F49">
        <v>149.16999999999999</v>
      </c>
      <c r="G49">
        <v>149.16999999999999</v>
      </c>
      <c r="H49">
        <v>149.16999999999999</v>
      </c>
      <c r="I49">
        <v>146.49</v>
      </c>
      <c r="J49">
        <v>136.02000000000001</v>
      </c>
      <c r="K49">
        <v>136.02000000000001</v>
      </c>
      <c r="L49">
        <v>136.02000000000001</v>
      </c>
      <c r="M49">
        <v>136.02000000000001</v>
      </c>
      <c r="N49">
        <v>124.22</v>
      </c>
      <c r="O49">
        <v>124.22</v>
      </c>
      <c r="P49">
        <v>124.22</v>
      </c>
      <c r="Q49">
        <v>1</v>
      </c>
      <c r="R49">
        <v>1</v>
      </c>
    </row>
    <row r="50" spans="1:18" x14ac:dyDescent="0.2">
      <c r="A50" t="s">
        <v>31</v>
      </c>
      <c r="B50" t="s">
        <v>2790</v>
      </c>
      <c r="C50">
        <v>0</v>
      </c>
      <c r="D50">
        <v>165.8</v>
      </c>
      <c r="E50">
        <v>165.8</v>
      </c>
      <c r="F50">
        <v>160.16999999999999</v>
      </c>
      <c r="G50">
        <v>160.16999999999999</v>
      </c>
      <c r="H50">
        <v>160.16999999999999</v>
      </c>
      <c r="I50">
        <v>157.49</v>
      </c>
      <c r="J50">
        <v>146.22</v>
      </c>
      <c r="K50">
        <v>146.22</v>
      </c>
      <c r="L50">
        <v>146.22</v>
      </c>
      <c r="M50">
        <v>146.22</v>
      </c>
      <c r="N50">
        <v>133.34</v>
      </c>
      <c r="O50">
        <v>133.34</v>
      </c>
      <c r="P50">
        <v>133.34</v>
      </c>
      <c r="Q50">
        <v>1</v>
      </c>
      <c r="R50">
        <v>1</v>
      </c>
    </row>
    <row r="51" spans="1:18" x14ac:dyDescent="0.2">
      <c r="A51" t="s">
        <v>448</v>
      </c>
      <c r="B51" t="s">
        <v>2790</v>
      </c>
      <c r="C51">
        <v>0</v>
      </c>
      <c r="D51">
        <v>177.34</v>
      </c>
      <c r="E51">
        <v>177.34</v>
      </c>
      <c r="F51">
        <v>171.17</v>
      </c>
      <c r="G51">
        <v>171.17</v>
      </c>
      <c r="H51">
        <v>171.17</v>
      </c>
      <c r="I51">
        <v>168.22</v>
      </c>
      <c r="J51">
        <v>156.68</v>
      </c>
      <c r="K51">
        <v>156.68</v>
      </c>
      <c r="L51">
        <v>156.68</v>
      </c>
      <c r="M51">
        <v>156.68</v>
      </c>
      <c r="N51">
        <v>142.72999999999999</v>
      </c>
      <c r="O51">
        <v>142.72999999999999</v>
      </c>
      <c r="P51">
        <v>142.72999999999999</v>
      </c>
      <c r="Q51">
        <v>1</v>
      </c>
      <c r="R51">
        <v>1</v>
      </c>
    </row>
    <row r="52" spans="1:18" x14ac:dyDescent="0.2">
      <c r="A52" t="s">
        <v>449</v>
      </c>
      <c r="B52" t="s">
        <v>2790</v>
      </c>
      <c r="C52">
        <v>0</v>
      </c>
      <c r="D52">
        <v>188.88</v>
      </c>
      <c r="E52">
        <v>188.88</v>
      </c>
      <c r="F52">
        <v>182.44</v>
      </c>
      <c r="G52">
        <v>182.44</v>
      </c>
      <c r="H52">
        <v>182.44</v>
      </c>
      <c r="I52">
        <v>179.22</v>
      </c>
      <c r="J52">
        <v>166.34</v>
      </c>
      <c r="K52">
        <v>166.34</v>
      </c>
      <c r="L52">
        <v>166.34</v>
      </c>
      <c r="M52">
        <v>166.34</v>
      </c>
      <c r="N52">
        <v>151.85</v>
      </c>
      <c r="O52">
        <v>151.85</v>
      </c>
      <c r="P52">
        <v>151.85</v>
      </c>
      <c r="Q52">
        <v>1</v>
      </c>
      <c r="R52">
        <v>1</v>
      </c>
    </row>
    <row r="53" spans="1:18" x14ac:dyDescent="0.2">
      <c r="B53" t="s">
        <v>2791</v>
      </c>
    </row>
    <row r="54" spans="1:18" x14ac:dyDescent="0.2">
      <c r="A54" t="s">
        <v>17</v>
      </c>
      <c r="B54" t="s">
        <v>2790</v>
      </c>
      <c r="C54">
        <v>0</v>
      </c>
      <c r="D54">
        <v>115.37</v>
      </c>
      <c r="E54">
        <v>115.37</v>
      </c>
      <c r="F54">
        <v>111.88</v>
      </c>
      <c r="G54">
        <v>111.88</v>
      </c>
      <c r="H54">
        <v>111.88</v>
      </c>
      <c r="I54">
        <v>110</v>
      </c>
      <c r="J54">
        <v>101.95</v>
      </c>
      <c r="K54">
        <v>101.95</v>
      </c>
      <c r="L54">
        <v>101.95</v>
      </c>
      <c r="M54">
        <v>101.95</v>
      </c>
      <c r="N54">
        <v>93.37</v>
      </c>
      <c r="O54">
        <v>93.37</v>
      </c>
      <c r="P54">
        <v>93.37</v>
      </c>
      <c r="Q54">
        <v>1</v>
      </c>
      <c r="R54">
        <v>1</v>
      </c>
    </row>
    <row r="55" spans="1:18" x14ac:dyDescent="0.2">
      <c r="A55" t="s">
        <v>650</v>
      </c>
      <c r="B55" t="s">
        <v>2790</v>
      </c>
      <c r="C55">
        <v>0</v>
      </c>
      <c r="D55">
        <v>124.22</v>
      </c>
      <c r="E55">
        <v>124.22</v>
      </c>
      <c r="F55">
        <v>121</v>
      </c>
      <c r="G55">
        <v>121</v>
      </c>
      <c r="H55">
        <v>121</v>
      </c>
      <c r="I55">
        <v>119.39</v>
      </c>
      <c r="J55">
        <v>109.73</v>
      </c>
      <c r="K55">
        <v>109.73</v>
      </c>
      <c r="L55">
        <v>109.73</v>
      </c>
      <c r="M55">
        <v>109.73</v>
      </c>
      <c r="N55">
        <v>101.95</v>
      </c>
      <c r="O55">
        <v>101.95</v>
      </c>
      <c r="P55">
        <v>101.95</v>
      </c>
      <c r="Q55">
        <v>1</v>
      </c>
      <c r="R55">
        <v>1</v>
      </c>
    </row>
    <row r="56" spans="1:18" x14ac:dyDescent="0.2">
      <c r="A56" t="s">
        <v>18</v>
      </c>
      <c r="B56" t="s">
        <v>2790</v>
      </c>
      <c r="C56">
        <v>0</v>
      </c>
      <c r="D56">
        <v>133.88</v>
      </c>
      <c r="E56">
        <v>133.88</v>
      </c>
      <c r="F56">
        <v>129.85</v>
      </c>
      <c r="G56">
        <v>129.85</v>
      </c>
      <c r="H56">
        <v>129.85</v>
      </c>
      <c r="I56">
        <v>127.44</v>
      </c>
      <c r="J56">
        <v>118.59</v>
      </c>
      <c r="K56">
        <v>118.59</v>
      </c>
      <c r="L56">
        <v>118.59</v>
      </c>
      <c r="M56">
        <v>118.59</v>
      </c>
      <c r="N56">
        <v>108.12</v>
      </c>
      <c r="O56">
        <v>108.12</v>
      </c>
      <c r="P56">
        <v>108.12</v>
      </c>
      <c r="Q56">
        <v>1</v>
      </c>
      <c r="R56">
        <v>1</v>
      </c>
    </row>
    <row r="57" spans="1:18" x14ac:dyDescent="0.2">
      <c r="A57" t="s">
        <v>653</v>
      </c>
      <c r="B57" t="s">
        <v>2790</v>
      </c>
      <c r="C57">
        <v>0</v>
      </c>
      <c r="D57">
        <v>99.27</v>
      </c>
      <c r="E57">
        <v>99.27</v>
      </c>
      <c r="F57">
        <v>96.05</v>
      </c>
      <c r="G57">
        <v>96.05</v>
      </c>
      <c r="H57">
        <v>96.05</v>
      </c>
      <c r="I57">
        <v>94.44</v>
      </c>
      <c r="J57">
        <v>87.73</v>
      </c>
      <c r="K57">
        <v>87.73</v>
      </c>
      <c r="L57">
        <v>87.73</v>
      </c>
      <c r="M57">
        <v>87.73</v>
      </c>
      <c r="N57">
        <v>80.22</v>
      </c>
      <c r="O57">
        <v>80.22</v>
      </c>
      <c r="P57">
        <v>80.22</v>
      </c>
      <c r="Q57">
        <v>1</v>
      </c>
      <c r="R57">
        <v>1</v>
      </c>
    </row>
    <row r="58" spans="1:18" x14ac:dyDescent="0.2">
      <c r="A58" t="s">
        <v>2669</v>
      </c>
      <c r="B58" t="s">
        <v>2790</v>
      </c>
      <c r="C58">
        <v>0</v>
      </c>
      <c r="D58">
        <v>105.98</v>
      </c>
      <c r="E58">
        <v>105.98</v>
      </c>
      <c r="F58">
        <v>103.29</v>
      </c>
      <c r="G58">
        <v>103.29</v>
      </c>
      <c r="H58">
        <v>103.29</v>
      </c>
      <c r="I58">
        <v>101.95</v>
      </c>
      <c r="J58">
        <v>93.63</v>
      </c>
      <c r="K58">
        <v>93.63</v>
      </c>
      <c r="L58">
        <v>93.63</v>
      </c>
      <c r="M58">
        <v>93.63</v>
      </c>
      <c r="N58">
        <v>87.2</v>
      </c>
      <c r="O58">
        <v>87.2</v>
      </c>
      <c r="P58">
        <v>87.2</v>
      </c>
      <c r="Q58">
        <v>1</v>
      </c>
      <c r="R58">
        <v>1</v>
      </c>
    </row>
    <row r="59" spans="1:18" x14ac:dyDescent="0.2">
      <c r="A59" t="s">
        <v>1425</v>
      </c>
      <c r="B59" t="s">
        <v>2790</v>
      </c>
      <c r="C59">
        <v>0</v>
      </c>
      <c r="D59">
        <v>114.02</v>
      </c>
      <c r="E59">
        <v>114.02</v>
      </c>
      <c r="F59">
        <v>110.27</v>
      </c>
      <c r="G59">
        <v>110.27</v>
      </c>
      <c r="H59">
        <v>110.27</v>
      </c>
      <c r="I59">
        <v>108.12</v>
      </c>
      <c r="J59">
        <v>100.07</v>
      </c>
      <c r="K59">
        <v>100.07</v>
      </c>
      <c r="L59">
        <v>100.07</v>
      </c>
      <c r="M59">
        <v>100.07</v>
      </c>
      <c r="N59">
        <v>91.22</v>
      </c>
      <c r="O59">
        <v>91.22</v>
      </c>
      <c r="P59">
        <v>91.22</v>
      </c>
      <c r="Q59">
        <v>1</v>
      </c>
      <c r="R59">
        <v>1</v>
      </c>
    </row>
    <row r="60" spans="1:18" x14ac:dyDescent="0.2">
      <c r="A60" t="s">
        <v>2792</v>
      </c>
      <c r="B60" t="s">
        <v>2789</v>
      </c>
      <c r="C60">
        <v>0</v>
      </c>
      <c r="D60">
        <v>0</v>
      </c>
      <c r="E60">
        <v>0</v>
      </c>
      <c r="F60">
        <v>71.63</v>
      </c>
      <c r="G60">
        <v>71.63</v>
      </c>
      <c r="H60">
        <v>0</v>
      </c>
      <c r="I60">
        <v>70.56</v>
      </c>
      <c r="J60">
        <v>64.930000000000007</v>
      </c>
      <c r="K60">
        <v>64.930000000000007</v>
      </c>
      <c r="L60">
        <v>64.930000000000007</v>
      </c>
      <c r="M60">
        <v>0</v>
      </c>
      <c r="N60">
        <v>0</v>
      </c>
      <c r="O60">
        <v>0</v>
      </c>
      <c r="P60">
        <v>0</v>
      </c>
      <c r="Q60">
        <v>1</v>
      </c>
      <c r="R60">
        <v>1</v>
      </c>
    </row>
    <row r="61" spans="1:18" x14ac:dyDescent="0.2">
      <c r="A61" t="s">
        <v>1494</v>
      </c>
      <c r="B61" t="s">
        <v>2789</v>
      </c>
      <c r="C61">
        <v>0</v>
      </c>
      <c r="D61">
        <v>0</v>
      </c>
      <c r="E61">
        <v>0</v>
      </c>
      <c r="F61">
        <v>75.12</v>
      </c>
      <c r="G61">
        <v>75.12</v>
      </c>
      <c r="H61">
        <v>0</v>
      </c>
      <c r="I61">
        <v>74.05</v>
      </c>
      <c r="J61">
        <v>68.150000000000006</v>
      </c>
      <c r="K61">
        <v>68.150000000000006</v>
      </c>
      <c r="L61">
        <v>68.150000000000006</v>
      </c>
      <c r="M61">
        <v>0</v>
      </c>
      <c r="N61">
        <v>0</v>
      </c>
      <c r="O61">
        <v>0</v>
      </c>
      <c r="P61">
        <v>0</v>
      </c>
      <c r="Q61">
        <v>1</v>
      </c>
      <c r="R61">
        <v>1</v>
      </c>
    </row>
    <row r="62" spans="1:18" x14ac:dyDescent="0.2">
      <c r="A62" t="s">
        <v>1495</v>
      </c>
      <c r="B62" t="s">
        <v>2789</v>
      </c>
      <c r="C62">
        <v>0</v>
      </c>
      <c r="D62">
        <v>0</v>
      </c>
      <c r="E62">
        <v>0</v>
      </c>
      <c r="F62">
        <v>78.88</v>
      </c>
      <c r="G62">
        <v>78.88</v>
      </c>
      <c r="H62">
        <v>0</v>
      </c>
      <c r="I62">
        <v>77.8</v>
      </c>
      <c r="J62">
        <v>71.63</v>
      </c>
      <c r="K62">
        <v>71.63</v>
      </c>
      <c r="L62">
        <v>71.63</v>
      </c>
      <c r="M62">
        <v>0</v>
      </c>
      <c r="N62">
        <v>0</v>
      </c>
      <c r="O62">
        <v>0</v>
      </c>
      <c r="P62">
        <v>0</v>
      </c>
      <c r="Q62">
        <v>1</v>
      </c>
      <c r="R62">
        <v>1</v>
      </c>
    </row>
    <row r="63" spans="1:18" x14ac:dyDescent="0.2">
      <c r="A63" t="s">
        <v>1496</v>
      </c>
      <c r="B63" t="s">
        <v>2789</v>
      </c>
      <c r="C63">
        <v>0</v>
      </c>
      <c r="D63">
        <v>0</v>
      </c>
      <c r="E63">
        <v>0</v>
      </c>
      <c r="F63">
        <v>82.9</v>
      </c>
      <c r="G63">
        <v>82.9</v>
      </c>
      <c r="H63">
        <v>0</v>
      </c>
      <c r="I63">
        <v>81.83</v>
      </c>
      <c r="J63">
        <v>75.12</v>
      </c>
      <c r="K63">
        <v>75.12</v>
      </c>
      <c r="L63">
        <v>75.12</v>
      </c>
      <c r="M63">
        <v>0</v>
      </c>
      <c r="N63">
        <v>0</v>
      </c>
      <c r="O63">
        <v>0</v>
      </c>
      <c r="P63">
        <v>0</v>
      </c>
      <c r="Q63">
        <v>1</v>
      </c>
      <c r="R63">
        <v>1</v>
      </c>
    </row>
    <row r="64" spans="1:18" x14ac:dyDescent="0.2">
      <c r="A64" t="s">
        <v>803</v>
      </c>
      <c r="B64" t="s">
        <v>2790</v>
      </c>
      <c r="C64">
        <v>0</v>
      </c>
      <c r="D64">
        <v>0</v>
      </c>
      <c r="E64">
        <v>0</v>
      </c>
      <c r="F64">
        <v>87.2</v>
      </c>
      <c r="G64">
        <v>87.2</v>
      </c>
      <c r="H64">
        <v>0</v>
      </c>
      <c r="I64">
        <v>86.12</v>
      </c>
      <c r="J64">
        <v>79.150000000000006</v>
      </c>
      <c r="K64">
        <v>79.150000000000006</v>
      </c>
      <c r="L64">
        <v>79.150000000000006</v>
      </c>
      <c r="M64">
        <v>0</v>
      </c>
      <c r="N64">
        <v>0</v>
      </c>
      <c r="O64">
        <v>0</v>
      </c>
      <c r="P64">
        <v>0</v>
      </c>
      <c r="Q64">
        <v>1</v>
      </c>
      <c r="R64">
        <v>1</v>
      </c>
    </row>
    <row r="65" spans="1:18" x14ac:dyDescent="0.2">
      <c r="A65" t="s">
        <v>1497</v>
      </c>
      <c r="B65" t="s">
        <v>2790</v>
      </c>
      <c r="C65">
        <v>0</v>
      </c>
      <c r="D65">
        <v>0</v>
      </c>
      <c r="E65">
        <v>0</v>
      </c>
      <c r="F65">
        <v>91.76</v>
      </c>
      <c r="G65">
        <v>91.76</v>
      </c>
      <c r="H65">
        <v>0</v>
      </c>
      <c r="I65">
        <v>90.41</v>
      </c>
      <c r="J65">
        <v>83.17</v>
      </c>
      <c r="K65">
        <v>83.17</v>
      </c>
      <c r="L65">
        <v>83.17</v>
      </c>
      <c r="M65">
        <v>0</v>
      </c>
      <c r="N65">
        <v>0</v>
      </c>
      <c r="O65">
        <v>0</v>
      </c>
      <c r="P65">
        <v>0</v>
      </c>
      <c r="Q65">
        <v>1</v>
      </c>
      <c r="R65">
        <v>1</v>
      </c>
    </row>
    <row r="66" spans="1:18" x14ac:dyDescent="0.2">
      <c r="A66" t="s">
        <v>14</v>
      </c>
      <c r="B66" t="s">
        <v>2790</v>
      </c>
      <c r="C66">
        <v>0</v>
      </c>
      <c r="D66">
        <v>88.27</v>
      </c>
      <c r="E66">
        <v>88.27</v>
      </c>
      <c r="F66">
        <v>85.59</v>
      </c>
      <c r="G66">
        <v>85.59</v>
      </c>
      <c r="H66">
        <v>85.59</v>
      </c>
      <c r="I66">
        <v>84.24</v>
      </c>
      <c r="J66">
        <v>78.069999999999993</v>
      </c>
      <c r="K66">
        <v>78.069999999999993</v>
      </c>
      <c r="L66">
        <v>78.069999999999993</v>
      </c>
      <c r="M66">
        <v>78.069999999999993</v>
      </c>
      <c r="N66">
        <v>71.37</v>
      </c>
      <c r="O66">
        <v>71.37</v>
      </c>
      <c r="P66">
        <v>71.37</v>
      </c>
      <c r="Q66">
        <v>1</v>
      </c>
      <c r="R66">
        <v>1</v>
      </c>
    </row>
    <row r="67" spans="1:18" x14ac:dyDescent="0.2">
      <c r="A67" t="s">
        <v>651</v>
      </c>
      <c r="B67" t="s">
        <v>2790</v>
      </c>
      <c r="C67">
        <v>0</v>
      </c>
      <c r="D67">
        <v>0</v>
      </c>
      <c r="E67">
        <v>0</v>
      </c>
      <c r="F67">
        <v>97.93</v>
      </c>
      <c r="G67">
        <v>97.93</v>
      </c>
      <c r="H67">
        <v>0</v>
      </c>
      <c r="I67">
        <v>96.59</v>
      </c>
      <c r="J67">
        <v>88.8</v>
      </c>
      <c r="K67">
        <v>88.8</v>
      </c>
      <c r="L67">
        <v>88.8</v>
      </c>
      <c r="M67">
        <v>0</v>
      </c>
      <c r="N67">
        <v>0</v>
      </c>
      <c r="O67">
        <v>0</v>
      </c>
      <c r="P67">
        <v>0</v>
      </c>
      <c r="Q67">
        <v>1</v>
      </c>
      <c r="R67">
        <v>1</v>
      </c>
    </row>
    <row r="68" spans="1:18" x14ac:dyDescent="0.2">
      <c r="A68" t="s">
        <v>15</v>
      </c>
      <c r="B68" t="s">
        <v>2790</v>
      </c>
      <c r="C68">
        <v>0</v>
      </c>
      <c r="D68">
        <v>102.49</v>
      </c>
      <c r="E68">
        <v>102.49</v>
      </c>
      <c r="F68">
        <v>99.27</v>
      </c>
      <c r="G68">
        <v>99.27</v>
      </c>
      <c r="H68">
        <v>99.27</v>
      </c>
      <c r="I68">
        <v>97.39</v>
      </c>
      <c r="J68">
        <v>90.41</v>
      </c>
      <c r="K68">
        <v>90.41</v>
      </c>
      <c r="L68">
        <v>90.41</v>
      </c>
      <c r="M68">
        <v>90.41</v>
      </c>
      <c r="N68">
        <v>82.9</v>
      </c>
      <c r="O68">
        <v>82.9</v>
      </c>
      <c r="P68">
        <v>82.9</v>
      </c>
      <c r="Q68">
        <v>1</v>
      </c>
      <c r="R68">
        <v>1</v>
      </c>
    </row>
    <row r="69" spans="1:18" x14ac:dyDescent="0.2">
      <c r="A69" t="s">
        <v>11</v>
      </c>
      <c r="B69" t="s">
        <v>2790</v>
      </c>
      <c r="C69">
        <v>0</v>
      </c>
      <c r="D69">
        <v>77.540000000000006</v>
      </c>
      <c r="E69">
        <v>77.540000000000006</v>
      </c>
      <c r="F69">
        <v>75.39</v>
      </c>
      <c r="G69">
        <v>75.39</v>
      </c>
      <c r="H69">
        <v>75.39</v>
      </c>
      <c r="I69">
        <v>74.319999999999993</v>
      </c>
      <c r="J69">
        <v>68.95</v>
      </c>
      <c r="K69">
        <v>68.95</v>
      </c>
      <c r="L69">
        <v>68.95</v>
      </c>
      <c r="M69">
        <v>68.95</v>
      </c>
      <c r="N69">
        <v>63.32</v>
      </c>
      <c r="O69">
        <v>63.32</v>
      </c>
      <c r="P69">
        <v>63.32</v>
      </c>
      <c r="Q69">
        <v>1</v>
      </c>
      <c r="R69">
        <v>1</v>
      </c>
    </row>
    <row r="70" spans="1:18" x14ac:dyDescent="0.2">
      <c r="A70" t="s">
        <v>12</v>
      </c>
      <c r="B70" t="s">
        <v>2790</v>
      </c>
      <c r="C70">
        <v>0</v>
      </c>
      <c r="D70">
        <v>83.44</v>
      </c>
      <c r="E70">
        <v>83.44</v>
      </c>
      <c r="F70">
        <v>81.290000000000006</v>
      </c>
      <c r="G70">
        <v>81.290000000000006</v>
      </c>
      <c r="H70">
        <v>81.290000000000006</v>
      </c>
      <c r="I70">
        <v>80.22</v>
      </c>
      <c r="J70">
        <v>73.78</v>
      </c>
      <c r="K70">
        <v>73.78</v>
      </c>
      <c r="L70">
        <v>73.78</v>
      </c>
      <c r="M70">
        <v>73.78</v>
      </c>
      <c r="N70">
        <v>68.680000000000007</v>
      </c>
      <c r="O70">
        <v>68.680000000000007</v>
      </c>
      <c r="P70">
        <v>68.680000000000007</v>
      </c>
      <c r="Q70">
        <v>1</v>
      </c>
      <c r="R70">
        <v>1</v>
      </c>
    </row>
    <row r="71" spans="1:18" x14ac:dyDescent="0.2">
      <c r="A71" t="s">
        <v>13</v>
      </c>
      <c r="B71" t="s">
        <v>2790</v>
      </c>
      <c r="C71">
        <v>0</v>
      </c>
      <c r="D71">
        <v>89.88</v>
      </c>
      <c r="E71">
        <v>89.88</v>
      </c>
      <c r="F71">
        <v>87.2</v>
      </c>
      <c r="G71">
        <v>87.2</v>
      </c>
      <c r="H71">
        <v>87.2</v>
      </c>
      <c r="I71">
        <v>85.85</v>
      </c>
      <c r="J71">
        <v>79.41</v>
      </c>
      <c r="K71">
        <v>79.41</v>
      </c>
      <c r="L71">
        <v>79.41</v>
      </c>
      <c r="M71">
        <v>79.41</v>
      </c>
      <c r="N71">
        <v>73.239999999999995</v>
      </c>
      <c r="O71">
        <v>73.239999999999995</v>
      </c>
      <c r="P71">
        <v>73.239999999999995</v>
      </c>
      <c r="Q71">
        <v>1</v>
      </c>
      <c r="R71">
        <v>1</v>
      </c>
    </row>
    <row r="72" spans="1:18" x14ac:dyDescent="0.2">
      <c r="A72" t="s">
        <v>2793</v>
      </c>
      <c r="B72" t="s">
        <v>2789</v>
      </c>
      <c r="C72">
        <v>0</v>
      </c>
      <c r="D72">
        <v>0</v>
      </c>
      <c r="E72">
        <v>0</v>
      </c>
      <c r="F72">
        <v>37.56</v>
      </c>
      <c r="G72">
        <v>37.56</v>
      </c>
      <c r="H72">
        <v>0</v>
      </c>
      <c r="I72">
        <v>37.020000000000003</v>
      </c>
      <c r="J72">
        <v>34.07</v>
      </c>
      <c r="K72">
        <v>34.07</v>
      </c>
      <c r="L72">
        <v>34.07</v>
      </c>
      <c r="M72">
        <v>0</v>
      </c>
      <c r="N72">
        <v>0</v>
      </c>
      <c r="O72">
        <v>0</v>
      </c>
      <c r="P72">
        <v>0</v>
      </c>
      <c r="Q72">
        <v>1</v>
      </c>
      <c r="R72">
        <v>1</v>
      </c>
    </row>
    <row r="73" spans="1:18" x14ac:dyDescent="0.2">
      <c r="A73" t="s">
        <v>2794</v>
      </c>
      <c r="B73" t="s">
        <v>2789</v>
      </c>
      <c r="C73">
        <v>0</v>
      </c>
      <c r="D73">
        <v>0</v>
      </c>
      <c r="E73">
        <v>0</v>
      </c>
      <c r="F73">
        <v>42.12</v>
      </c>
      <c r="G73">
        <v>42.12</v>
      </c>
      <c r="H73">
        <v>0</v>
      </c>
      <c r="I73">
        <v>41.59</v>
      </c>
      <c r="J73">
        <v>38.1</v>
      </c>
      <c r="K73">
        <v>38.1</v>
      </c>
      <c r="L73">
        <v>38.1</v>
      </c>
      <c r="M73">
        <v>0</v>
      </c>
      <c r="N73">
        <v>0</v>
      </c>
      <c r="O73">
        <v>0</v>
      </c>
      <c r="P73">
        <v>0</v>
      </c>
      <c r="Q73">
        <v>1</v>
      </c>
      <c r="R73">
        <v>1</v>
      </c>
    </row>
    <row r="74" spans="1:18" x14ac:dyDescent="0.2">
      <c r="A74" t="s">
        <v>2795</v>
      </c>
      <c r="B74" t="s">
        <v>2789</v>
      </c>
      <c r="C74">
        <v>0</v>
      </c>
      <c r="D74">
        <v>0</v>
      </c>
      <c r="E74">
        <v>0</v>
      </c>
      <c r="F74">
        <v>46.68</v>
      </c>
      <c r="G74">
        <v>46.68</v>
      </c>
      <c r="H74">
        <v>0</v>
      </c>
      <c r="I74">
        <v>46.15</v>
      </c>
      <c r="J74">
        <v>42.39</v>
      </c>
      <c r="K74">
        <v>42.39</v>
      </c>
      <c r="L74">
        <v>42.39</v>
      </c>
      <c r="M74">
        <v>0</v>
      </c>
      <c r="N74">
        <v>0</v>
      </c>
      <c r="O74">
        <v>0</v>
      </c>
      <c r="P74">
        <v>0</v>
      </c>
      <c r="Q74">
        <v>1</v>
      </c>
      <c r="R74">
        <v>1</v>
      </c>
    </row>
    <row r="75" spans="1:18" x14ac:dyDescent="0.2">
      <c r="A75" t="s">
        <v>799</v>
      </c>
      <c r="B75" t="s">
        <v>2789</v>
      </c>
      <c r="C75">
        <v>0</v>
      </c>
      <c r="D75">
        <v>0</v>
      </c>
      <c r="E75">
        <v>0</v>
      </c>
      <c r="F75">
        <v>51.24</v>
      </c>
      <c r="G75">
        <v>51.24</v>
      </c>
      <c r="H75">
        <v>0</v>
      </c>
      <c r="I75">
        <v>50.44</v>
      </c>
      <c r="J75">
        <v>46.41</v>
      </c>
      <c r="K75">
        <v>46.41</v>
      </c>
      <c r="L75">
        <v>46.41</v>
      </c>
      <c r="M75">
        <v>0</v>
      </c>
      <c r="N75">
        <v>0</v>
      </c>
      <c r="O75">
        <v>0</v>
      </c>
      <c r="P75">
        <v>0</v>
      </c>
      <c r="Q75">
        <v>1</v>
      </c>
      <c r="R75">
        <v>1</v>
      </c>
    </row>
    <row r="76" spans="1:18" x14ac:dyDescent="0.2">
      <c r="A76" t="s">
        <v>2796</v>
      </c>
      <c r="B76" t="s">
        <v>2790</v>
      </c>
      <c r="C76">
        <v>0</v>
      </c>
      <c r="D76">
        <v>0</v>
      </c>
      <c r="E76">
        <v>0</v>
      </c>
      <c r="F76">
        <v>55.8</v>
      </c>
      <c r="G76">
        <v>55.8</v>
      </c>
      <c r="H76">
        <v>0</v>
      </c>
      <c r="I76">
        <v>55</v>
      </c>
      <c r="J76">
        <v>50.71</v>
      </c>
      <c r="K76">
        <v>50.71</v>
      </c>
      <c r="L76">
        <v>50.71</v>
      </c>
      <c r="M76">
        <v>0</v>
      </c>
      <c r="N76">
        <v>0</v>
      </c>
      <c r="O76">
        <v>0</v>
      </c>
      <c r="P76">
        <v>0</v>
      </c>
      <c r="Q76">
        <v>1</v>
      </c>
      <c r="R76">
        <v>1</v>
      </c>
    </row>
    <row r="77" spans="1:18" x14ac:dyDescent="0.2">
      <c r="A77" t="s">
        <v>2797</v>
      </c>
      <c r="B77" t="s">
        <v>2790</v>
      </c>
      <c r="C77">
        <v>0</v>
      </c>
      <c r="D77">
        <v>0</v>
      </c>
      <c r="E77">
        <v>0</v>
      </c>
      <c r="F77">
        <v>60.37</v>
      </c>
      <c r="G77">
        <v>60.37</v>
      </c>
      <c r="H77">
        <v>0</v>
      </c>
      <c r="I77">
        <v>59.56</v>
      </c>
      <c r="J77">
        <v>54.73</v>
      </c>
      <c r="K77">
        <v>54.73</v>
      </c>
      <c r="L77">
        <v>54.73</v>
      </c>
      <c r="M77">
        <v>0</v>
      </c>
      <c r="N77">
        <v>0</v>
      </c>
      <c r="O77">
        <v>0</v>
      </c>
      <c r="P77">
        <v>0</v>
      </c>
      <c r="Q77">
        <v>1</v>
      </c>
      <c r="R77">
        <v>1</v>
      </c>
    </row>
    <row r="78" spans="1:18" x14ac:dyDescent="0.2">
      <c r="A78" t="s">
        <v>8</v>
      </c>
      <c r="B78" t="s">
        <v>2790</v>
      </c>
      <c r="C78">
        <v>0</v>
      </c>
      <c r="D78">
        <v>66.8</v>
      </c>
      <c r="E78">
        <v>66.8</v>
      </c>
      <c r="F78">
        <v>64.930000000000007</v>
      </c>
      <c r="G78">
        <v>64.930000000000007</v>
      </c>
      <c r="H78">
        <v>64.930000000000007</v>
      </c>
      <c r="I78">
        <v>64.12</v>
      </c>
      <c r="J78">
        <v>59.29</v>
      </c>
      <c r="K78">
        <v>59.29</v>
      </c>
      <c r="L78">
        <v>59.29</v>
      </c>
      <c r="M78">
        <v>59.29</v>
      </c>
      <c r="N78">
        <v>55</v>
      </c>
      <c r="O78">
        <v>55</v>
      </c>
      <c r="P78">
        <v>55</v>
      </c>
      <c r="Q78">
        <v>1</v>
      </c>
      <c r="R78">
        <v>1</v>
      </c>
    </row>
    <row r="79" spans="1:18" x14ac:dyDescent="0.2">
      <c r="A79" t="s">
        <v>809</v>
      </c>
      <c r="B79" t="s">
        <v>2790</v>
      </c>
      <c r="C79">
        <v>0</v>
      </c>
      <c r="D79">
        <v>0</v>
      </c>
      <c r="E79">
        <v>0</v>
      </c>
      <c r="F79">
        <v>69.489999999999995</v>
      </c>
      <c r="G79">
        <v>69.489999999999995</v>
      </c>
      <c r="H79">
        <v>0</v>
      </c>
      <c r="I79">
        <v>68.41</v>
      </c>
      <c r="J79">
        <v>63.05</v>
      </c>
      <c r="K79">
        <v>63.05</v>
      </c>
      <c r="L79">
        <v>63.05</v>
      </c>
      <c r="M79">
        <v>0</v>
      </c>
      <c r="N79">
        <v>0</v>
      </c>
      <c r="O79">
        <v>0</v>
      </c>
      <c r="P79">
        <v>0</v>
      </c>
      <c r="Q79">
        <v>1</v>
      </c>
      <c r="R79">
        <v>1</v>
      </c>
    </row>
    <row r="80" spans="1:18" x14ac:dyDescent="0.2">
      <c r="A80" t="s">
        <v>10</v>
      </c>
      <c r="B80" t="s">
        <v>2790</v>
      </c>
      <c r="C80">
        <v>0</v>
      </c>
      <c r="D80">
        <v>77.27</v>
      </c>
      <c r="E80">
        <v>77.27</v>
      </c>
      <c r="F80">
        <v>75.39</v>
      </c>
      <c r="G80">
        <v>75.39</v>
      </c>
      <c r="H80">
        <v>75.39</v>
      </c>
      <c r="I80">
        <v>74.05</v>
      </c>
      <c r="J80">
        <v>68.41</v>
      </c>
      <c r="K80">
        <v>68.41</v>
      </c>
      <c r="L80">
        <v>68.41</v>
      </c>
      <c r="M80">
        <v>68.41</v>
      </c>
      <c r="N80">
        <v>63.32</v>
      </c>
      <c r="O80">
        <v>63.32</v>
      </c>
      <c r="P80">
        <v>63.32</v>
      </c>
      <c r="Q80">
        <v>1</v>
      </c>
      <c r="R80">
        <v>1</v>
      </c>
    </row>
    <row r="81" spans="1:18" x14ac:dyDescent="0.2">
      <c r="B81" t="s">
        <v>2798</v>
      </c>
    </row>
    <row r="82" spans="1:18" x14ac:dyDescent="0.2">
      <c r="A82" t="s">
        <v>2799</v>
      </c>
      <c r="B82" t="s">
        <v>2800</v>
      </c>
      <c r="C82">
        <v>0</v>
      </c>
      <c r="D82">
        <v>73.78</v>
      </c>
      <c r="E82">
        <v>73.78</v>
      </c>
      <c r="F82">
        <v>70.83</v>
      </c>
      <c r="G82">
        <v>70.83</v>
      </c>
      <c r="H82">
        <v>70.83</v>
      </c>
      <c r="I82">
        <v>69.22</v>
      </c>
      <c r="J82">
        <v>67.069999999999993</v>
      </c>
      <c r="K82">
        <v>67.069999999999993</v>
      </c>
      <c r="L82">
        <v>67.069999999999993</v>
      </c>
      <c r="M82">
        <v>67.069999999999993</v>
      </c>
      <c r="N82">
        <v>57.15</v>
      </c>
      <c r="O82">
        <v>57.15</v>
      </c>
      <c r="P82">
        <v>57.15</v>
      </c>
      <c r="Q82">
        <v>1</v>
      </c>
      <c r="R82">
        <v>1</v>
      </c>
    </row>
    <row r="83" spans="1:18" x14ac:dyDescent="0.2">
      <c r="A83" t="s">
        <v>2801</v>
      </c>
      <c r="B83" t="s">
        <v>2800</v>
      </c>
      <c r="C83">
        <v>0</v>
      </c>
      <c r="D83">
        <v>85.59</v>
      </c>
      <c r="E83">
        <v>85.59</v>
      </c>
      <c r="F83">
        <v>82.1</v>
      </c>
      <c r="G83">
        <v>82.1</v>
      </c>
      <c r="H83">
        <v>82.1</v>
      </c>
      <c r="I83">
        <v>80.489999999999995</v>
      </c>
      <c r="J83">
        <v>77.540000000000006</v>
      </c>
      <c r="K83">
        <v>77.540000000000006</v>
      </c>
      <c r="L83">
        <v>77.540000000000006</v>
      </c>
      <c r="M83">
        <v>77.540000000000006</v>
      </c>
      <c r="N83">
        <v>66.27</v>
      </c>
      <c r="O83">
        <v>66.27</v>
      </c>
      <c r="P83">
        <v>66.27</v>
      </c>
      <c r="Q83">
        <v>1</v>
      </c>
      <c r="R83">
        <v>1</v>
      </c>
    </row>
    <row r="84" spans="1:18" x14ac:dyDescent="0.2">
      <c r="A84" t="s">
        <v>2802</v>
      </c>
      <c r="B84" t="s">
        <v>2800</v>
      </c>
      <c r="C84">
        <v>0</v>
      </c>
      <c r="D84">
        <v>101.41</v>
      </c>
      <c r="E84">
        <v>101.41</v>
      </c>
      <c r="F84">
        <v>97.39</v>
      </c>
      <c r="G84">
        <v>97.39</v>
      </c>
      <c r="H84">
        <v>97.39</v>
      </c>
      <c r="I84">
        <v>95.24</v>
      </c>
      <c r="J84">
        <v>92.02</v>
      </c>
      <c r="K84">
        <v>92.02</v>
      </c>
      <c r="L84">
        <v>92.02</v>
      </c>
      <c r="M84">
        <v>92.02</v>
      </c>
      <c r="N84">
        <v>78.34</v>
      </c>
      <c r="O84">
        <v>78.34</v>
      </c>
      <c r="P84">
        <v>78.34</v>
      </c>
      <c r="Q84">
        <v>1</v>
      </c>
      <c r="R84">
        <v>1</v>
      </c>
    </row>
    <row r="85" spans="1:18" x14ac:dyDescent="0.2">
      <c r="A85" t="s">
        <v>2803</v>
      </c>
      <c r="B85" t="s">
        <v>2804</v>
      </c>
      <c r="C85">
        <v>0</v>
      </c>
      <c r="D85">
        <v>0</v>
      </c>
      <c r="E85">
        <v>0</v>
      </c>
      <c r="F85">
        <v>85.85</v>
      </c>
      <c r="G85">
        <v>85.85</v>
      </c>
      <c r="H85">
        <v>0</v>
      </c>
      <c r="I85">
        <v>84.78</v>
      </c>
      <c r="J85">
        <v>77.8</v>
      </c>
      <c r="K85">
        <v>77.8</v>
      </c>
      <c r="L85">
        <v>77.8</v>
      </c>
      <c r="M85">
        <v>0</v>
      </c>
      <c r="N85">
        <v>0</v>
      </c>
      <c r="O85">
        <v>0</v>
      </c>
      <c r="P85">
        <v>0</v>
      </c>
      <c r="Q85">
        <v>1</v>
      </c>
      <c r="R85">
        <v>1</v>
      </c>
    </row>
    <row r="86" spans="1:18" x14ac:dyDescent="0.2">
      <c r="A86" t="s">
        <v>2805</v>
      </c>
      <c r="B86" t="s">
        <v>2804</v>
      </c>
      <c r="C86">
        <v>0</v>
      </c>
      <c r="D86">
        <v>0</v>
      </c>
      <c r="E86">
        <v>0</v>
      </c>
      <c r="F86">
        <v>97.66</v>
      </c>
      <c r="G86">
        <v>97.66</v>
      </c>
      <c r="H86">
        <v>0</v>
      </c>
      <c r="I86">
        <v>96.32</v>
      </c>
      <c r="J86">
        <v>88.54</v>
      </c>
      <c r="K86">
        <v>88.54</v>
      </c>
      <c r="L86">
        <v>88.54</v>
      </c>
      <c r="M86">
        <v>0</v>
      </c>
      <c r="N86">
        <v>0</v>
      </c>
      <c r="O86">
        <v>0</v>
      </c>
      <c r="P86">
        <v>0</v>
      </c>
      <c r="Q86">
        <v>1</v>
      </c>
      <c r="R86">
        <v>1</v>
      </c>
    </row>
    <row r="87" spans="1:18" x14ac:dyDescent="0.2">
      <c r="A87" t="s">
        <v>2806</v>
      </c>
      <c r="B87" t="s">
        <v>2804</v>
      </c>
      <c r="C87">
        <v>0</v>
      </c>
      <c r="D87">
        <v>0</v>
      </c>
      <c r="E87">
        <v>0</v>
      </c>
      <c r="F87">
        <v>133.61000000000001</v>
      </c>
      <c r="G87">
        <v>133.61000000000001</v>
      </c>
      <c r="H87">
        <v>0</v>
      </c>
      <c r="I87">
        <v>131.72999999999999</v>
      </c>
      <c r="J87">
        <v>121</v>
      </c>
      <c r="K87">
        <v>121</v>
      </c>
      <c r="L87">
        <v>121</v>
      </c>
      <c r="M87">
        <v>0</v>
      </c>
      <c r="N87">
        <v>0</v>
      </c>
      <c r="O87">
        <v>0</v>
      </c>
      <c r="P87">
        <v>0</v>
      </c>
      <c r="Q87">
        <v>1</v>
      </c>
      <c r="R87">
        <v>1</v>
      </c>
    </row>
    <row r="88" spans="1:18" x14ac:dyDescent="0.2">
      <c r="A88" t="s">
        <v>2807</v>
      </c>
      <c r="B88" t="s">
        <v>2804</v>
      </c>
      <c r="C88">
        <v>0</v>
      </c>
      <c r="D88">
        <v>0</v>
      </c>
      <c r="E88">
        <v>0</v>
      </c>
      <c r="F88">
        <v>151.85</v>
      </c>
      <c r="G88">
        <v>151.85</v>
      </c>
      <c r="H88">
        <v>0</v>
      </c>
      <c r="I88">
        <v>149.71</v>
      </c>
      <c r="J88">
        <v>137.63</v>
      </c>
      <c r="K88">
        <v>137.63</v>
      </c>
      <c r="L88">
        <v>137.63</v>
      </c>
      <c r="M88">
        <v>0</v>
      </c>
      <c r="N88">
        <v>0</v>
      </c>
      <c r="O88">
        <v>0</v>
      </c>
      <c r="P88">
        <v>0</v>
      </c>
      <c r="Q88">
        <v>1</v>
      </c>
      <c r="R88">
        <v>1</v>
      </c>
    </row>
    <row r="89" spans="1:18" x14ac:dyDescent="0.2">
      <c r="A89" t="s">
        <v>2808</v>
      </c>
      <c r="B89" t="s">
        <v>2804</v>
      </c>
      <c r="C89">
        <v>0</v>
      </c>
      <c r="D89">
        <v>0</v>
      </c>
      <c r="E89">
        <v>0</v>
      </c>
      <c r="F89">
        <v>182.71</v>
      </c>
      <c r="G89">
        <v>182.71</v>
      </c>
      <c r="H89">
        <v>0</v>
      </c>
      <c r="I89">
        <v>180.29</v>
      </c>
      <c r="J89">
        <v>165.54</v>
      </c>
      <c r="K89">
        <v>165.54</v>
      </c>
      <c r="L89">
        <v>165.54</v>
      </c>
      <c r="M89">
        <v>0</v>
      </c>
      <c r="N89">
        <v>0</v>
      </c>
      <c r="O89">
        <v>0</v>
      </c>
      <c r="P89">
        <v>0</v>
      </c>
      <c r="Q89">
        <v>1</v>
      </c>
      <c r="R89">
        <v>1</v>
      </c>
    </row>
    <row r="90" spans="1:18" x14ac:dyDescent="0.2">
      <c r="A90" t="s">
        <v>2809</v>
      </c>
      <c r="B90" t="s">
        <v>2810</v>
      </c>
      <c r="C90">
        <v>0</v>
      </c>
      <c r="D90">
        <v>0</v>
      </c>
      <c r="E90">
        <v>0</v>
      </c>
      <c r="F90">
        <v>66.8</v>
      </c>
      <c r="G90">
        <v>66.8</v>
      </c>
      <c r="H90">
        <v>0</v>
      </c>
      <c r="I90">
        <v>66</v>
      </c>
      <c r="J90">
        <v>60.63</v>
      </c>
      <c r="K90">
        <v>60.63</v>
      </c>
      <c r="L90">
        <v>60.63</v>
      </c>
      <c r="M90">
        <v>0</v>
      </c>
      <c r="N90">
        <v>0</v>
      </c>
      <c r="O90">
        <v>0</v>
      </c>
      <c r="P90">
        <v>0</v>
      </c>
      <c r="Q90">
        <v>1</v>
      </c>
      <c r="R90">
        <v>1</v>
      </c>
    </row>
    <row r="91" spans="1:18" x14ac:dyDescent="0.2">
      <c r="A91" t="s">
        <v>814</v>
      </c>
      <c r="B91" t="s">
        <v>2810</v>
      </c>
      <c r="C91">
        <v>0</v>
      </c>
      <c r="D91">
        <v>0</v>
      </c>
      <c r="E91">
        <v>0</v>
      </c>
      <c r="F91">
        <v>75.930000000000007</v>
      </c>
      <c r="G91">
        <v>75.930000000000007</v>
      </c>
      <c r="H91">
        <v>0</v>
      </c>
      <c r="I91">
        <v>74.849999999999994</v>
      </c>
      <c r="J91">
        <v>68.95</v>
      </c>
      <c r="K91">
        <v>68.95</v>
      </c>
      <c r="L91">
        <v>68.95</v>
      </c>
      <c r="M91">
        <v>0</v>
      </c>
      <c r="N91">
        <v>0</v>
      </c>
      <c r="O91">
        <v>0</v>
      </c>
      <c r="P91">
        <v>0</v>
      </c>
      <c r="Q91">
        <v>1</v>
      </c>
      <c r="R91">
        <v>1</v>
      </c>
    </row>
    <row r="92" spans="1:18" x14ac:dyDescent="0.2">
      <c r="A92" t="s">
        <v>536</v>
      </c>
      <c r="B92" t="s">
        <v>2810</v>
      </c>
      <c r="C92">
        <v>0</v>
      </c>
      <c r="D92">
        <v>136.02000000000001</v>
      </c>
      <c r="E92">
        <v>136.02000000000001</v>
      </c>
      <c r="F92">
        <v>133.61000000000001</v>
      </c>
      <c r="G92">
        <v>133.61000000000001</v>
      </c>
      <c r="H92">
        <v>133.61000000000001</v>
      </c>
      <c r="I92">
        <v>132</v>
      </c>
      <c r="J92">
        <v>121</v>
      </c>
      <c r="K92">
        <v>121</v>
      </c>
      <c r="L92">
        <v>121</v>
      </c>
      <c r="M92">
        <v>121</v>
      </c>
      <c r="N92">
        <v>114.29</v>
      </c>
      <c r="O92">
        <v>114.29</v>
      </c>
      <c r="P92">
        <v>114.29</v>
      </c>
      <c r="Q92">
        <v>1</v>
      </c>
      <c r="R92">
        <v>1</v>
      </c>
    </row>
    <row r="93" spans="1:18" x14ac:dyDescent="0.2">
      <c r="A93" t="s">
        <v>815</v>
      </c>
      <c r="B93" t="s">
        <v>2810</v>
      </c>
      <c r="C93">
        <v>0</v>
      </c>
      <c r="D93">
        <v>154.54</v>
      </c>
      <c r="E93">
        <v>154.54</v>
      </c>
      <c r="F93">
        <v>151.85</v>
      </c>
      <c r="G93">
        <v>151.85</v>
      </c>
      <c r="H93">
        <v>151.85</v>
      </c>
      <c r="I93">
        <v>149.71</v>
      </c>
      <c r="J93">
        <v>137.63</v>
      </c>
      <c r="K93">
        <v>137.63</v>
      </c>
      <c r="L93">
        <v>137.63</v>
      </c>
      <c r="M93">
        <v>137.63</v>
      </c>
      <c r="N93">
        <v>129.59</v>
      </c>
      <c r="O93">
        <v>129.59</v>
      </c>
      <c r="P93">
        <v>129.59</v>
      </c>
      <c r="Q93">
        <v>1</v>
      </c>
      <c r="R93">
        <v>1</v>
      </c>
    </row>
    <row r="94" spans="1:18" x14ac:dyDescent="0.2">
      <c r="A94" t="s">
        <v>538</v>
      </c>
      <c r="B94" t="s">
        <v>2810</v>
      </c>
      <c r="C94">
        <v>0</v>
      </c>
      <c r="D94">
        <v>186.2</v>
      </c>
      <c r="E94">
        <v>186.2</v>
      </c>
      <c r="F94">
        <v>182.71</v>
      </c>
      <c r="G94">
        <v>182.71</v>
      </c>
      <c r="H94">
        <v>182.71</v>
      </c>
      <c r="I94">
        <v>180.29</v>
      </c>
      <c r="J94">
        <v>165.54</v>
      </c>
      <c r="K94">
        <v>165.54</v>
      </c>
      <c r="L94">
        <v>165.54</v>
      </c>
      <c r="M94">
        <v>165.54</v>
      </c>
      <c r="N94">
        <v>155.88</v>
      </c>
      <c r="O94">
        <v>155.88</v>
      </c>
      <c r="P94">
        <v>155.88</v>
      </c>
      <c r="Q94">
        <v>1</v>
      </c>
      <c r="R94">
        <v>1</v>
      </c>
    </row>
    <row r="95" spans="1:18" x14ac:dyDescent="0.2">
      <c r="A95" t="s">
        <v>1424</v>
      </c>
      <c r="B95" t="s">
        <v>2811</v>
      </c>
      <c r="C95">
        <v>0</v>
      </c>
      <c r="D95">
        <v>171.17</v>
      </c>
      <c r="E95">
        <v>171.17</v>
      </c>
      <c r="F95">
        <v>168.22</v>
      </c>
      <c r="G95">
        <v>168.22</v>
      </c>
      <c r="H95">
        <v>168.22</v>
      </c>
      <c r="I95">
        <v>165.8</v>
      </c>
      <c r="J95">
        <v>151.85</v>
      </c>
      <c r="K95">
        <v>151.85</v>
      </c>
      <c r="L95">
        <v>151.85</v>
      </c>
      <c r="M95">
        <v>151.85</v>
      </c>
      <c r="N95">
        <v>143.54</v>
      </c>
      <c r="O95">
        <v>143.54</v>
      </c>
      <c r="P95">
        <v>143.54</v>
      </c>
      <c r="Q95">
        <v>1</v>
      </c>
      <c r="R95">
        <v>1</v>
      </c>
    </row>
    <row r="96" spans="1:18" x14ac:dyDescent="0.2">
      <c r="A96" t="s">
        <v>540</v>
      </c>
      <c r="B96" t="s">
        <v>2811</v>
      </c>
      <c r="C96">
        <v>0</v>
      </c>
      <c r="D96">
        <v>206.32</v>
      </c>
      <c r="E96">
        <v>206.32</v>
      </c>
      <c r="F96">
        <v>203.1</v>
      </c>
      <c r="G96">
        <v>203.1</v>
      </c>
      <c r="H96">
        <v>203.1</v>
      </c>
      <c r="I96">
        <v>200.68</v>
      </c>
      <c r="J96">
        <v>183.24</v>
      </c>
      <c r="K96">
        <v>183.24</v>
      </c>
      <c r="L96">
        <v>183.24</v>
      </c>
      <c r="M96">
        <v>183.24</v>
      </c>
      <c r="N96">
        <v>173.59</v>
      </c>
      <c r="O96">
        <v>173.59</v>
      </c>
      <c r="P96">
        <v>173.59</v>
      </c>
      <c r="Q96">
        <v>1</v>
      </c>
      <c r="R96">
        <v>1</v>
      </c>
    </row>
    <row r="97" spans="1:18" x14ac:dyDescent="0.2">
      <c r="A97" t="s">
        <v>457</v>
      </c>
      <c r="B97" t="s">
        <v>2812</v>
      </c>
      <c r="C97">
        <v>0</v>
      </c>
      <c r="D97">
        <v>156.68</v>
      </c>
      <c r="E97">
        <v>156.68</v>
      </c>
      <c r="F97">
        <v>153.46</v>
      </c>
      <c r="G97">
        <v>153.46</v>
      </c>
      <c r="H97">
        <v>153.46</v>
      </c>
      <c r="I97">
        <v>151.05000000000001</v>
      </c>
      <c r="J97">
        <v>139.78</v>
      </c>
      <c r="K97">
        <v>139.78</v>
      </c>
      <c r="L97">
        <v>139.78</v>
      </c>
      <c r="M97">
        <v>139.78</v>
      </c>
      <c r="N97">
        <v>130.12</v>
      </c>
      <c r="O97">
        <v>130.12</v>
      </c>
      <c r="P97">
        <v>130.12</v>
      </c>
      <c r="Q97">
        <v>1</v>
      </c>
      <c r="R97">
        <v>1</v>
      </c>
    </row>
    <row r="98" spans="1:18" x14ac:dyDescent="0.2">
      <c r="A98" t="s">
        <v>458</v>
      </c>
      <c r="B98" t="s">
        <v>2812</v>
      </c>
      <c r="C98">
        <v>0</v>
      </c>
      <c r="D98">
        <v>188.07</v>
      </c>
      <c r="E98">
        <v>188.07</v>
      </c>
      <c r="F98">
        <v>183.78</v>
      </c>
      <c r="G98">
        <v>183.78</v>
      </c>
      <c r="H98">
        <v>183.78</v>
      </c>
      <c r="I98">
        <v>180.56</v>
      </c>
      <c r="J98">
        <v>167.41</v>
      </c>
      <c r="K98">
        <v>167.41</v>
      </c>
      <c r="L98">
        <v>167.41</v>
      </c>
      <c r="M98">
        <v>167.41</v>
      </c>
      <c r="N98">
        <v>155.07</v>
      </c>
      <c r="O98">
        <v>155.07</v>
      </c>
      <c r="P98">
        <v>155.07</v>
      </c>
      <c r="Q98">
        <v>1</v>
      </c>
      <c r="R98">
        <v>1</v>
      </c>
    </row>
    <row r="99" spans="1:18" x14ac:dyDescent="0.2">
      <c r="A99" t="s">
        <v>454</v>
      </c>
      <c r="B99" t="s">
        <v>2812</v>
      </c>
      <c r="C99">
        <v>0</v>
      </c>
      <c r="D99">
        <v>132.27000000000001</v>
      </c>
      <c r="E99">
        <v>132.27000000000001</v>
      </c>
      <c r="F99">
        <v>129.59</v>
      </c>
      <c r="G99">
        <v>129.59</v>
      </c>
      <c r="H99">
        <v>129.59</v>
      </c>
      <c r="I99">
        <v>127.44</v>
      </c>
      <c r="J99">
        <v>118.05</v>
      </c>
      <c r="K99">
        <v>118.05</v>
      </c>
      <c r="L99">
        <v>118.05</v>
      </c>
      <c r="M99">
        <v>118.05</v>
      </c>
      <c r="N99">
        <v>109.73</v>
      </c>
      <c r="O99">
        <v>109.73</v>
      </c>
      <c r="P99">
        <v>109.73</v>
      </c>
      <c r="Q99">
        <v>1</v>
      </c>
      <c r="R99">
        <v>1</v>
      </c>
    </row>
    <row r="100" spans="1:18" x14ac:dyDescent="0.2">
      <c r="A100" t="s">
        <v>455</v>
      </c>
      <c r="B100" t="s">
        <v>2812</v>
      </c>
      <c r="C100">
        <v>0</v>
      </c>
      <c r="D100">
        <v>159.63</v>
      </c>
      <c r="E100">
        <v>159.63</v>
      </c>
      <c r="F100">
        <v>155.61000000000001</v>
      </c>
      <c r="G100">
        <v>155.61000000000001</v>
      </c>
      <c r="H100">
        <v>155.61000000000001</v>
      </c>
      <c r="I100">
        <v>152.93</v>
      </c>
      <c r="J100">
        <v>141.93</v>
      </c>
      <c r="K100">
        <v>141.93</v>
      </c>
      <c r="L100">
        <v>141.93</v>
      </c>
      <c r="M100">
        <v>141.93</v>
      </c>
      <c r="N100">
        <v>130.93</v>
      </c>
      <c r="O100">
        <v>130.93</v>
      </c>
      <c r="P100">
        <v>130.93</v>
      </c>
      <c r="Q100">
        <v>1</v>
      </c>
      <c r="R100">
        <v>1</v>
      </c>
    </row>
    <row r="101" spans="1:18" x14ac:dyDescent="0.2">
      <c r="A101" t="s">
        <v>450</v>
      </c>
      <c r="B101" t="s">
        <v>2812</v>
      </c>
      <c r="C101">
        <v>0</v>
      </c>
      <c r="D101">
        <v>115.63</v>
      </c>
      <c r="E101">
        <v>115.63</v>
      </c>
      <c r="F101">
        <v>113.22</v>
      </c>
      <c r="G101">
        <v>113.22</v>
      </c>
      <c r="H101">
        <v>113.22</v>
      </c>
      <c r="I101">
        <v>111.34</v>
      </c>
      <c r="J101">
        <v>103.02</v>
      </c>
      <c r="K101">
        <v>103.02</v>
      </c>
      <c r="L101">
        <v>103.02</v>
      </c>
      <c r="M101">
        <v>103.02</v>
      </c>
      <c r="N101">
        <v>96.32</v>
      </c>
      <c r="O101">
        <v>96.32</v>
      </c>
      <c r="P101">
        <v>96.32</v>
      </c>
      <c r="Q101">
        <v>1</v>
      </c>
      <c r="R101">
        <v>1</v>
      </c>
    </row>
    <row r="102" spans="1:18" x14ac:dyDescent="0.2">
      <c r="A102" t="s">
        <v>451</v>
      </c>
      <c r="B102" t="s">
        <v>2812</v>
      </c>
      <c r="C102">
        <v>0</v>
      </c>
      <c r="D102">
        <v>138.97999999999999</v>
      </c>
      <c r="E102">
        <v>138.97999999999999</v>
      </c>
      <c r="F102">
        <v>135.76</v>
      </c>
      <c r="G102">
        <v>135.76</v>
      </c>
      <c r="H102">
        <v>135.76</v>
      </c>
      <c r="I102">
        <v>133.61000000000001</v>
      </c>
      <c r="J102">
        <v>123.68</v>
      </c>
      <c r="K102">
        <v>123.68</v>
      </c>
      <c r="L102">
        <v>123.68</v>
      </c>
      <c r="M102">
        <v>123.68</v>
      </c>
      <c r="N102">
        <v>114.83</v>
      </c>
      <c r="O102">
        <v>114.83</v>
      </c>
      <c r="P102">
        <v>114.83</v>
      </c>
      <c r="Q102">
        <v>1</v>
      </c>
      <c r="R102">
        <v>1</v>
      </c>
    </row>
    <row r="103" spans="1:18" x14ac:dyDescent="0.2">
      <c r="A103" t="s">
        <v>811</v>
      </c>
      <c r="B103" t="s">
        <v>2813</v>
      </c>
      <c r="C103">
        <v>0</v>
      </c>
      <c r="D103">
        <v>0</v>
      </c>
      <c r="E103">
        <v>0</v>
      </c>
      <c r="F103">
        <v>91.22</v>
      </c>
      <c r="G103">
        <v>91.22</v>
      </c>
      <c r="H103">
        <v>0</v>
      </c>
      <c r="I103">
        <v>89.88</v>
      </c>
      <c r="J103">
        <v>82.63</v>
      </c>
      <c r="K103">
        <v>82.63</v>
      </c>
      <c r="L103">
        <v>82.63</v>
      </c>
      <c r="M103">
        <v>0</v>
      </c>
      <c r="N103">
        <v>0</v>
      </c>
      <c r="O103">
        <v>0</v>
      </c>
      <c r="P103">
        <v>0</v>
      </c>
      <c r="Q103">
        <v>1</v>
      </c>
      <c r="R103">
        <v>1</v>
      </c>
    </row>
    <row r="104" spans="1:18" x14ac:dyDescent="0.2">
      <c r="A104" t="s">
        <v>238</v>
      </c>
      <c r="B104" t="s">
        <v>2813</v>
      </c>
      <c r="C104">
        <v>0</v>
      </c>
      <c r="D104">
        <v>94.71</v>
      </c>
      <c r="E104">
        <v>94.71</v>
      </c>
      <c r="F104">
        <v>92.83</v>
      </c>
      <c r="G104">
        <v>92.83</v>
      </c>
      <c r="H104">
        <v>92.83</v>
      </c>
      <c r="I104">
        <v>91.49</v>
      </c>
      <c r="J104">
        <v>83.71</v>
      </c>
      <c r="K104">
        <v>83.71</v>
      </c>
      <c r="L104">
        <v>83.71</v>
      </c>
      <c r="M104">
        <v>83.71</v>
      </c>
      <c r="N104">
        <v>78.61</v>
      </c>
      <c r="O104">
        <v>78.61</v>
      </c>
      <c r="P104">
        <v>78.61</v>
      </c>
      <c r="Q104">
        <v>1</v>
      </c>
      <c r="R104">
        <v>1</v>
      </c>
    </row>
    <row r="105" spans="1:18" x14ac:dyDescent="0.2">
      <c r="A105" t="s">
        <v>240</v>
      </c>
      <c r="B105" t="s">
        <v>2813</v>
      </c>
      <c r="C105">
        <v>0</v>
      </c>
      <c r="D105">
        <v>107.85</v>
      </c>
      <c r="E105">
        <v>107.85</v>
      </c>
      <c r="F105">
        <v>105.17</v>
      </c>
      <c r="G105">
        <v>105.17</v>
      </c>
      <c r="H105">
        <v>105.17</v>
      </c>
      <c r="I105">
        <v>103.83</v>
      </c>
      <c r="J105">
        <v>95.24</v>
      </c>
      <c r="K105">
        <v>95.24</v>
      </c>
      <c r="L105">
        <v>95.24</v>
      </c>
      <c r="M105">
        <v>95.24</v>
      </c>
      <c r="N105">
        <v>88.8</v>
      </c>
      <c r="O105">
        <v>88.8</v>
      </c>
      <c r="P105">
        <v>88.8</v>
      </c>
      <c r="Q105">
        <v>1</v>
      </c>
      <c r="R105">
        <v>1</v>
      </c>
    </row>
    <row r="106" spans="1:18" x14ac:dyDescent="0.2">
      <c r="A106" t="s">
        <v>243</v>
      </c>
      <c r="B106" t="s">
        <v>2813</v>
      </c>
      <c r="C106">
        <v>0</v>
      </c>
      <c r="D106">
        <v>121.8</v>
      </c>
      <c r="E106">
        <v>121.8</v>
      </c>
      <c r="F106">
        <v>118.59</v>
      </c>
      <c r="G106">
        <v>118.59</v>
      </c>
      <c r="H106">
        <v>118.59</v>
      </c>
      <c r="I106">
        <v>116.71</v>
      </c>
      <c r="J106">
        <v>107.59</v>
      </c>
      <c r="K106">
        <v>107.59</v>
      </c>
      <c r="L106">
        <v>107.59</v>
      </c>
      <c r="M106">
        <v>107.59</v>
      </c>
      <c r="N106">
        <v>100.07</v>
      </c>
      <c r="O106">
        <v>100.07</v>
      </c>
      <c r="P106">
        <v>100.07</v>
      </c>
      <c r="Q106">
        <v>1</v>
      </c>
      <c r="R106">
        <v>1</v>
      </c>
    </row>
    <row r="107" spans="1:18" x14ac:dyDescent="0.2">
      <c r="A107" t="s">
        <v>2421</v>
      </c>
      <c r="B107" t="s">
        <v>2813</v>
      </c>
      <c r="C107">
        <v>0</v>
      </c>
      <c r="D107">
        <v>132.54</v>
      </c>
      <c r="E107">
        <v>132.54</v>
      </c>
      <c r="F107">
        <v>128.78</v>
      </c>
      <c r="G107">
        <v>128.78</v>
      </c>
      <c r="H107">
        <v>128.78</v>
      </c>
      <c r="I107">
        <v>126.63</v>
      </c>
      <c r="J107">
        <v>116.17</v>
      </c>
      <c r="K107">
        <v>116.17</v>
      </c>
      <c r="L107">
        <v>116.17</v>
      </c>
      <c r="M107">
        <v>116.17</v>
      </c>
      <c r="N107">
        <v>107.05</v>
      </c>
      <c r="O107">
        <v>107.05</v>
      </c>
      <c r="P107">
        <v>107.05</v>
      </c>
      <c r="Q107">
        <v>1</v>
      </c>
      <c r="R107">
        <v>1</v>
      </c>
    </row>
    <row r="108" spans="1:18" x14ac:dyDescent="0.2">
      <c r="A108" t="s">
        <v>245</v>
      </c>
      <c r="B108" t="s">
        <v>2813</v>
      </c>
      <c r="C108">
        <v>0</v>
      </c>
      <c r="D108">
        <v>161.51</v>
      </c>
      <c r="E108">
        <v>161.51</v>
      </c>
      <c r="F108">
        <v>157.22</v>
      </c>
      <c r="G108">
        <v>157.22</v>
      </c>
      <c r="H108">
        <v>157.22</v>
      </c>
      <c r="I108">
        <v>154.80000000000001</v>
      </c>
      <c r="J108">
        <v>142.46</v>
      </c>
      <c r="K108">
        <v>142.46</v>
      </c>
      <c r="L108">
        <v>142.46</v>
      </c>
      <c r="M108">
        <v>142.46</v>
      </c>
      <c r="N108">
        <v>132</v>
      </c>
      <c r="O108">
        <v>132</v>
      </c>
      <c r="P108">
        <v>132</v>
      </c>
      <c r="Q108">
        <v>1</v>
      </c>
      <c r="R108">
        <v>1</v>
      </c>
    </row>
    <row r="109" spans="1:18" x14ac:dyDescent="0.2">
      <c r="A109" t="s">
        <v>2814</v>
      </c>
      <c r="B109" t="s">
        <v>2813</v>
      </c>
      <c r="C109">
        <v>0</v>
      </c>
      <c r="D109">
        <v>0</v>
      </c>
      <c r="E109">
        <v>0</v>
      </c>
      <c r="F109">
        <v>124.22</v>
      </c>
      <c r="G109">
        <v>124.22</v>
      </c>
      <c r="H109">
        <v>0</v>
      </c>
      <c r="I109">
        <v>122.61</v>
      </c>
      <c r="J109">
        <v>112.68</v>
      </c>
      <c r="K109">
        <v>112.68</v>
      </c>
      <c r="L109">
        <v>112.68</v>
      </c>
      <c r="M109">
        <v>0</v>
      </c>
      <c r="N109">
        <v>0</v>
      </c>
      <c r="O109">
        <v>0</v>
      </c>
      <c r="P109">
        <v>0</v>
      </c>
      <c r="Q109">
        <v>1</v>
      </c>
      <c r="R109">
        <v>1</v>
      </c>
    </row>
    <row r="110" spans="1:18" x14ac:dyDescent="0.2">
      <c r="A110" t="s">
        <v>2815</v>
      </c>
      <c r="B110" t="s">
        <v>2813</v>
      </c>
      <c r="C110">
        <v>0</v>
      </c>
      <c r="D110">
        <v>0</v>
      </c>
      <c r="E110">
        <v>0</v>
      </c>
      <c r="F110">
        <v>139.51</v>
      </c>
      <c r="G110">
        <v>139.51</v>
      </c>
      <c r="H110">
        <v>0</v>
      </c>
      <c r="I110">
        <v>137.63</v>
      </c>
      <c r="J110">
        <v>126.37</v>
      </c>
      <c r="K110">
        <v>126.37</v>
      </c>
      <c r="L110">
        <v>126.37</v>
      </c>
      <c r="M110">
        <v>0</v>
      </c>
      <c r="N110">
        <v>0</v>
      </c>
      <c r="O110">
        <v>0</v>
      </c>
      <c r="P110">
        <v>0</v>
      </c>
      <c r="Q110">
        <v>1</v>
      </c>
      <c r="R110">
        <v>1</v>
      </c>
    </row>
    <row r="111" spans="1:18" x14ac:dyDescent="0.2">
      <c r="A111" t="s">
        <v>2816</v>
      </c>
      <c r="B111" t="s">
        <v>2817</v>
      </c>
      <c r="C111">
        <v>0</v>
      </c>
      <c r="D111">
        <v>110</v>
      </c>
      <c r="E111">
        <v>110</v>
      </c>
      <c r="F111">
        <v>105.17</v>
      </c>
      <c r="G111">
        <v>105.17</v>
      </c>
      <c r="H111">
        <v>105.17</v>
      </c>
      <c r="I111">
        <v>103.29</v>
      </c>
      <c r="J111">
        <v>100.61</v>
      </c>
      <c r="K111">
        <v>100.61</v>
      </c>
      <c r="L111">
        <v>100.61</v>
      </c>
      <c r="M111">
        <v>100.61</v>
      </c>
      <c r="N111">
        <v>86.39</v>
      </c>
      <c r="O111">
        <v>86.39</v>
      </c>
      <c r="P111">
        <v>86.39</v>
      </c>
      <c r="Q111">
        <v>1</v>
      </c>
      <c r="R111">
        <v>1</v>
      </c>
    </row>
    <row r="112" spans="1:18" x14ac:dyDescent="0.2">
      <c r="A112" t="s">
        <v>2818</v>
      </c>
      <c r="B112" t="s">
        <v>2817</v>
      </c>
      <c r="C112">
        <v>0</v>
      </c>
      <c r="D112">
        <v>112.68</v>
      </c>
      <c r="E112">
        <v>112.68</v>
      </c>
      <c r="F112">
        <v>107.85</v>
      </c>
      <c r="G112">
        <v>107.85</v>
      </c>
      <c r="H112">
        <v>107.85</v>
      </c>
      <c r="I112">
        <v>105.98</v>
      </c>
      <c r="J112">
        <v>103.29</v>
      </c>
      <c r="K112">
        <v>103.29</v>
      </c>
      <c r="L112">
        <v>103.29</v>
      </c>
      <c r="M112">
        <v>103.29</v>
      </c>
      <c r="N112">
        <v>89.07</v>
      </c>
      <c r="O112">
        <v>89.07</v>
      </c>
      <c r="P112">
        <v>89.07</v>
      </c>
      <c r="Q112">
        <v>1</v>
      </c>
      <c r="R112">
        <v>1</v>
      </c>
    </row>
    <row r="113" spans="1:18" x14ac:dyDescent="0.2">
      <c r="A113" t="s">
        <v>2819</v>
      </c>
      <c r="B113" t="s">
        <v>2817</v>
      </c>
      <c r="C113">
        <v>0</v>
      </c>
      <c r="D113">
        <v>0</v>
      </c>
      <c r="E113">
        <v>0</v>
      </c>
      <c r="F113">
        <v>131.72999999999999</v>
      </c>
      <c r="G113">
        <v>131.72999999999999</v>
      </c>
      <c r="H113">
        <v>0</v>
      </c>
      <c r="I113">
        <v>129.85</v>
      </c>
      <c r="J113">
        <v>119.39</v>
      </c>
      <c r="K113">
        <v>119.39</v>
      </c>
      <c r="L113">
        <v>119.39</v>
      </c>
      <c r="M113">
        <v>0</v>
      </c>
      <c r="N113">
        <v>0</v>
      </c>
      <c r="O113">
        <v>0</v>
      </c>
      <c r="P113">
        <v>0</v>
      </c>
      <c r="Q113">
        <v>1</v>
      </c>
      <c r="R113">
        <v>1</v>
      </c>
    </row>
    <row r="114" spans="1:18" x14ac:dyDescent="0.2">
      <c r="A114" t="s">
        <v>2820</v>
      </c>
      <c r="B114" t="s">
        <v>2817</v>
      </c>
      <c r="C114">
        <v>0</v>
      </c>
      <c r="D114">
        <v>0</v>
      </c>
      <c r="E114">
        <v>0</v>
      </c>
      <c r="F114">
        <v>152.38999999999999</v>
      </c>
      <c r="G114">
        <v>152.38999999999999</v>
      </c>
      <c r="H114">
        <v>0</v>
      </c>
      <c r="I114">
        <v>150.24</v>
      </c>
      <c r="J114">
        <v>138.16999999999999</v>
      </c>
      <c r="K114">
        <v>138.16999999999999</v>
      </c>
      <c r="L114">
        <v>138.16999999999999</v>
      </c>
      <c r="M114">
        <v>0</v>
      </c>
      <c r="N114">
        <v>0</v>
      </c>
      <c r="O114">
        <v>0</v>
      </c>
      <c r="P114">
        <v>0</v>
      </c>
      <c r="Q114">
        <v>1</v>
      </c>
      <c r="R114">
        <v>1</v>
      </c>
    </row>
    <row r="115" spans="1:18" x14ac:dyDescent="0.2">
      <c r="A115" t="s">
        <v>547</v>
      </c>
      <c r="B115" t="s">
        <v>2821</v>
      </c>
      <c r="C115">
        <v>0</v>
      </c>
      <c r="D115">
        <v>55.8</v>
      </c>
      <c r="E115">
        <v>55.8</v>
      </c>
      <c r="F115">
        <v>54.46</v>
      </c>
      <c r="G115">
        <v>54.46</v>
      </c>
      <c r="H115">
        <v>54.46</v>
      </c>
      <c r="I115">
        <v>53.39</v>
      </c>
      <c r="J115">
        <v>51.78</v>
      </c>
      <c r="K115">
        <v>51.78</v>
      </c>
      <c r="L115">
        <v>51.78</v>
      </c>
      <c r="M115">
        <v>51.78</v>
      </c>
      <c r="N115">
        <v>46.95</v>
      </c>
      <c r="O115">
        <v>46.95</v>
      </c>
      <c r="P115">
        <v>46.95</v>
      </c>
      <c r="Q115">
        <v>1</v>
      </c>
      <c r="R115">
        <v>1</v>
      </c>
    </row>
    <row r="116" spans="1:18" x14ac:dyDescent="0.2">
      <c r="A116" t="s">
        <v>1423</v>
      </c>
      <c r="B116" t="s">
        <v>2821</v>
      </c>
      <c r="C116">
        <v>0</v>
      </c>
      <c r="D116">
        <v>66.8</v>
      </c>
      <c r="E116">
        <v>66.8</v>
      </c>
      <c r="F116">
        <v>65.459999999999994</v>
      </c>
      <c r="G116">
        <v>65.459999999999994</v>
      </c>
      <c r="H116">
        <v>65.459999999999994</v>
      </c>
      <c r="I116">
        <v>64.39</v>
      </c>
      <c r="J116">
        <v>62.24</v>
      </c>
      <c r="K116">
        <v>62.24</v>
      </c>
      <c r="L116">
        <v>62.24</v>
      </c>
      <c r="M116">
        <v>62.24</v>
      </c>
      <c r="N116">
        <v>56.61</v>
      </c>
      <c r="O116">
        <v>56.61</v>
      </c>
      <c r="P116">
        <v>56.61</v>
      </c>
      <c r="Q116">
        <v>1</v>
      </c>
      <c r="R116">
        <v>1</v>
      </c>
    </row>
    <row r="117" spans="1:18" x14ac:dyDescent="0.2">
      <c r="A117" t="s">
        <v>2822</v>
      </c>
      <c r="B117" t="s">
        <v>2823</v>
      </c>
      <c r="C117">
        <v>0</v>
      </c>
      <c r="D117">
        <v>0</v>
      </c>
      <c r="E117">
        <v>0</v>
      </c>
      <c r="F117">
        <v>28.71</v>
      </c>
      <c r="G117">
        <v>28.71</v>
      </c>
      <c r="H117">
        <v>0</v>
      </c>
      <c r="I117">
        <v>28.44</v>
      </c>
      <c r="J117">
        <v>26.02</v>
      </c>
      <c r="K117">
        <v>26.02</v>
      </c>
      <c r="L117">
        <v>26.02</v>
      </c>
      <c r="M117">
        <v>0</v>
      </c>
      <c r="N117">
        <v>0</v>
      </c>
      <c r="O117">
        <v>0</v>
      </c>
      <c r="P117">
        <v>0</v>
      </c>
      <c r="Q117">
        <v>1</v>
      </c>
      <c r="R117">
        <v>1</v>
      </c>
    </row>
    <row r="118" spans="1:18" x14ac:dyDescent="0.2">
      <c r="A118" t="s">
        <v>2824</v>
      </c>
      <c r="B118" t="s">
        <v>2825</v>
      </c>
      <c r="C118">
        <v>0</v>
      </c>
      <c r="D118">
        <v>0</v>
      </c>
      <c r="E118">
        <v>0</v>
      </c>
      <c r="F118">
        <v>36.76</v>
      </c>
      <c r="G118">
        <v>36.76</v>
      </c>
      <c r="H118">
        <v>0</v>
      </c>
      <c r="I118">
        <v>36.22</v>
      </c>
      <c r="J118">
        <v>33.270000000000003</v>
      </c>
      <c r="K118">
        <v>33.270000000000003</v>
      </c>
      <c r="L118">
        <v>33.270000000000003</v>
      </c>
      <c r="M118">
        <v>0</v>
      </c>
      <c r="N118">
        <v>0</v>
      </c>
      <c r="O118">
        <v>0</v>
      </c>
      <c r="P118">
        <v>0</v>
      </c>
      <c r="Q118">
        <v>1</v>
      </c>
      <c r="R118">
        <v>1</v>
      </c>
    </row>
    <row r="119" spans="1:18" x14ac:dyDescent="0.2">
      <c r="A119" t="s">
        <v>2826</v>
      </c>
      <c r="B119" t="s">
        <v>2825</v>
      </c>
      <c r="C119">
        <v>0</v>
      </c>
      <c r="D119">
        <v>0</v>
      </c>
      <c r="E119">
        <v>0</v>
      </c>
      <c r="F119">
        <v>56.88</v>
      </c>
      <c r="G119">
        <v>56.88</v>
      </c>
      <c r="H119">
        <v>0</v>
      </c>
      <c r="I119">
        <v>56.07</v>
      </c>
      <c r="J119">
        <v>51.51</v>
      </c>
      <c r="K119">
        <v>51.51</v>
      </c>
      <c r="L119">
        <v>51.51</v>
      </c>
      <c r="M119">
        <v>0</v>
      </c>
      <c r="N119">
        <v>0</v>
      </c>
      <c r="O119">
        <v>0</v>
      </c>
      <c r="P119">
        <v>0</v>
      </c>
      <c r="Q119">
        <v>1</v>
      </c>
      <c r="R119">
        <v>1</v>
      </c>
    </row>
    <row r="120" spans="1:18" x14ac:dyDescent="0.2">
      <c r="A120" t="s">
        <v>2827</v>
      </c>
      <c r="B120" t="s">
        <v>2825</v>
      </c>
      <c r="C120">
        <v>0</v>
      </c>
      <c r="D120">
        <v>0</v>
      </c>
      <c r="E120">
        <v>0</v>
      </c>
      <c r="F120">
        <v>66.8</v>
      </c>
      <c r="G120">
        <v>66.8</v>
      </c>
      <c r="H120">
        <v>0</v>
      </c>
      <c r="I120">
        <v>66</v>
      </c>
      <c r="J120">
        <v>60.63</v>
      </c>
      <c r="K120">
        <v>60.63</v>
      </c>
      <c r="L120">
        <v>60.63</v>
      </c>
      <c r="M120">
        <v>0</v>
      </c>
      <c r="N120">
        <v>0</v>
      </c>
      <c r="O120">
        <v>0</v>
      </c>
      <c r="P120">
        <v>0</v>
      </c>
      <c r="Q120">
        <v>1</v>
      </c>
      <c r="R120">
        <v>1</v>
      </c>
    </row>
    <row r="121" spans="1:18" x14ac:dyDescent="0.2">
      <c r="A121" t="s">
        <v>2828</v>
      </c>
      <c r="B121" t="s">
        <v>2829</v>
      </c>
      <c r="C121">
        <v>0</v>
      </c>
      <c r="D121">
        <v>0</v>
      </c>
      <c r="E121">
        <v>0</v>
      </c>
      <c r="F121">
        <v>69.22</v>
      </c>
      <c r="G121">
        <v>69.22</v>
      </c>
      <c r="H121">
        <v>0</v>
      </c>
      <c r="I121">
        <v>68.150000000000006</v>
      </c>
      <c r="J121">
        <v>62.78</v>
      </c>
      <c r="K121">
        <v>62.78</v>
      </c>
      <c r="L121">
        <v>62.78</v>
      </c>
      <c r="M121">
        <v>0</v>
      </c>
      <c r="N121">
        <v>0</v>
      </c>
      <c r="O121">
        <v>0</v>
      </c>
      <c r="P121">
        <v>0</v>
      </c>
      <c r="Q121">
        <v>1</v>
      </c>
      <c r="R121">
        <v>1</v>
      </c>
    </row>
    <row r="122" spans="1:18" x14ac:dyDescent="0.2">
      <c r="A122" t="s">
        <v>427</v>
      </c>
      <c r="B122" t="s">
        <v>2830</v>
      </c>
      <c r="C122">
        <v>0</v>
      </c>
      <c r="D122">
        <v>33.54</v>
      </c>
      <c r="E122">
        <v>33.54</v>
      </c>
      <c r="F122">
        <v>32.46</v>
      </c>
      <c r="G122">
        <v>32.46</v>
      </c>
      <c r="H122">
        <v>32.46</v>
      </c>
      <c r="I122">
        <v>31.66</v>
      </c>
      <c r="J122">
        <v>30.59</v>
      </c>
      <c r="K122">
        <v>30.59</v>
      </c>
      <c r="L122">
        <v>30.59</v>
      </c>
      <c r="M122">
        <v>30.59</v>
      </c>
      <c r="N122">
        <v>28.17</v>
      </c>
      <c r="O122">
        <v>28.17</v>
      </c>
      <c r="P122">
        <v>28.17</v>
      </c>
      <c r="Q122">
        <v>1</v>
      </c>
      <c r="R122">
        <v>1</v>
      </c>
    </row>
    <row r="123" spans="1:18" x14ac:dyDescent="0.2">
      <c r="A123" t="s">
        <v>734</v>
      </c>
      <c r="B123" t="s">
        <v>2830</v>
      </c>
      <c r="C123">
        <v>0</v>
      </c>
      <c r="D123">
        <v>41.05</v>
      </c>
      <c r="E123">
        <v>41.05</v>
      </c>
      <c r="F123">
        <v>39.979999999999997</v>
      </c>
      <c r="G123">
        <v>39.979999999999997</v>
      </c>
      <c r="H123">
        <v>39.979999999999997</v>
      </c>
      <c r="I123">
        <v>39.17</v>
      </c>
      <c r="J123">
        <v>37.83</v>
      </c>
      <c r="K123">
        <v>37.83</v>
      </c>
      <c r="L123">
        <v>37.83</v>
      </c>
      <c r="M123">
        <v>37.83</v>
      </c>
      <c r="N123">
        <v>34.880000000000003</v>
      </c>
      <c r="O123">
        <v>34.880000000000003</v>
      </c>
      <c r="P123">
        <v>34.880000000000003</v>
      </c>
      <c r="Q123">
        <v>1</v>
      </c>
      <c r="R123">
        <v>1</v>
      </c>
    </row>
    <row r="124" spans="1:18" x14ac:dyDescent="0.2">
      <c r="B124" t="s">
        <v>2393</v>
      </c>
    </row>
    <row r="125" spans="1:18" x14ac:dyDescent="0.2">
      <c r="A125" t="s">
        <v>80</v>
      </c>
      <c r="B125" t="s">
        <v>2831</v>
      </c>
      <c r="C125">
        <v>0</v>
      </c>
      <c r="D125">
        <v>116.17</v>
      </c>
      <c r="E125">
        <v>116.17</v>
      </c>
      <c r="F125">
        <v>114.29</v>
      </c>
      <c r="G125">
        <v>114.29</v>
      </c>
      <c r="H125">
        <v>114.29</v>
      </c>
      <c r="I125">
        <v>113.22</v>
      </c>
      <c r="J125">
        <v>103.02</v>
      </c>
      <c r="K125">
        <v>103.02</v>
      </c>
      <c r="L125">
        <v>103.02</v>
      </c>
      <c r="M125">
        <v>103.02</v>
      </c>
      <c r="N125">
        <v>97.93</v>
      </c>
      <c r="O125">
        <v>97.93</v>
      </c>
      <c r="P125">
        <v>97.93</v>
      </c>
      <c r="Q125">
        <v>1</v>
      </c>
      <c r="R125">
        <v>1</v>
      </c>
    </row>
    <row r="126" spans="1:18" x14ac:dyDescent="0.2">
      <c r="A126" t="s">
        <v>81</v>
      </c>
      <c r="B126" t="s">
        <v>2831</v>
      </c>
      <c r="C126">
        <v>0</v>
      </c>
      <c r="D126">
        <v>129.32</v>
      </c>
      <c r="E126">
        <v>129.32</v>
      </c>
      <c r="F126">
        <v>127.17</v>
      </c>
      <c r="G126">
        <v>127.17</v>
      </c>
      <c r="H126">
        <v>127.17</v>
      </c>
      <c r="I126">
        <v>125.83</v>
      </c>
      <c r="J126">
        <v>114.56</v>
      </c>
      <c r="K126">
        <v>114.56</v>
      </c>
      <c r="L126">
        <v>114.56</v>
      </c>
      <c r="M126">
        <v>114.56</v>
      </c>
      <c r="N126">
        <v>108.66</v>
      </c>
      <c r="O126">
        <v>108.66</v>
      </c>
      <c r="P126">
        <v>108.66</v>
      </c>
      <c r="Q126">
        <v>1</v>
      </c>
      <c r="R126">
        <v>1</v>
      </c>
    </row>
    <row r="127" spans="1:18" x14ac:dyDescent="0.2">
      <c r="A127" t="s">
        <v>82</v>
      </c>
      <c r="B127" t="s">
        <v>2831</v>
      </c>
      <c r="C127">
        <v>0</v>
      </c>
      <c r="D127">
        <v>142.19999999999999</v>
      </c>
      <c r="E127">
        <v>142.19999999999999</v>
      </c>
      <c r="F127">
        <v>139.51</v>
      </c>
      <c r="G127">
        <v>139.51</v>
      </c>
      <c r="H127">
        <v>139.51</v>
      </c>
      <c r="I127">
        <v>137.9</v>
      </c>
      <c r="J127">
        <v>125.56</v>
      </c>
      <c r="K127">
        <v>125.56</v>
      </c>
      <c r="L127">
        <v>125.56</v>
      </c>
      <c r="M127">
        <v>125.56</v>
      </c>
      <c r="N127">
        <v>119.12</v>
      </c>
      <c r="O127">
        <v>119.12</v>
      </c>
      <c r="P127">
        <v>119.12</v>
      </c>
      <c r="Q127">
        <v>1</v>
      </c>
      <c r="R127">
        <v>1</v>
      </c>
    </row>
    <row r="128" spans="1:18" x14ac:dyDescent="0.2">
      <c r="A128" t="s">
        <v>83</v>
      </c>
      <c r="B128" t="s">
        <v>2831</v>
      </c>
      <c r="C128">
        <v>0</v>
      </c>
      <c r="D128">
        <v>155.07</v>
      </c>
      <c r="E128">
        <v>155.07</v>
      </c>
      <c r="F128">
        <v>151.85</v>
      </c>
      <c r="G128">
        <v>151.85</v>
      </c>
      <c r="H128">
        <v>151.85</v>
      </c>
      <c r="I128">
        <v>149.97999999999999</v>
      </c>
      <c r="J128">
        <v>137.1</v>
      </c>
      <c r="K128">
        <v>137.1</v>
      </c>
      <c r="L128">
        <v>137.1</v>
      </c>
      <c r="M128">
        <v>137.1</v>
      </c>
      <c r="N128">
        <v>129.32</v>
      </c>
      <c r="O128">
        <v>129.32</v>
      </c>
      <c r="P128">
        <v>129.32</v>
      </c>
      <c r="Q128">
        <v>1</v>
      </c>
      <c r="R128">
        <v>1</v>
      </c>
    </row>
    <row r="129" spans="1:18" x14ac:dyDescent="0.2">
      <c r="A129" t="s">
        <v>84</v>
      </c>
      <c r="B129" t="s">
        <v>2832</v>
      </c>
      <c r="C129">
        <v>0</v>
      </c>
      <c r="D129">
        <v>173.05</v>
      </c>
      <c r="E129">
        <v>173.05</v>
      </c>
      <c r="F129">
        <v>169.29</v>
      </c>
      <c r="G129">
        <v>169.29</v>
      </c>
      <c r="H129">
        <v>169.29</v>
      </c>
      <c r="I129">
        <v>167.15</v>
      </c>
      <c r="J129">
        <v>152.93</v>
      </c>
      <c r="K129">
        <v>152.93</v>
      </c>
      <c r="L129">
        <v>152.93</v>
      </c>
      <c r="M129">
        <v>152.93</v>
      </c>
      <c r="N129">
        <v>144.07</v>
      </c>
      <c r="O129">
        <v>144.07</v>
      </c>
      <c r="P129">
        <v>144.07</v>
      </c>
      <c r="Q129">
        <v>1</v>
      </c>
      <c r="R129">
        <v>1</v>
      </c>
    </row>
    <row r="130" spans="1:18" x14ac:dyDescent="0.2">
      <c r="A130" t="s">
        <v>85</v>
      </c>
      <c r="B130" t="s">
        <v>2832</v>
      </c>
      <c r="C130">
        <v>0</v>
      </c>
      <c r="D130">
        <v>186.2</v>
      </c>
      <c r="E130">
        <v>186.2</v>
      </c>
      <c r="F130">
        <v>181.9</v>
      </c>
      <c r="G130">
        <v>181.9</v>
      </c>
      <c r="H130">
        <v>181.9</v>
      </c>
      <c r="I130">
        <v>179.76</v>
      </c>
      <c r="J130">
        <v>164.46</v>
      </c>
      <c r="K130">
        <v>164.46</v>
      </c>
      <c r="L130">
        <v>164.46</v>
      </c>
      <c r="M130">
        <v>164.46</v>
      </c>
      <c r="N130">
        <v>154.54</v>
      </c>
      <c r="O130">
        <v>154.54</v>
      </c>
      <c r="P130">
        <v>154.54</v>
      </c>
      <c r="Q130">
        <v>1</v>
      </c>
      <c r="R130">
        <v>1</v>
      </c>
    </row>
    <row r="131" spans="1:18" x14ac:dyDescent="0.2">
      <c r="A131" t="s">
        <v>86</v>
      </c>
      <c r="B131" t="s">
        <v>2832</v>
      </c>
      <c r="C131">
        <v>0</v>
      </c>
      <c r="D131">
        <v>200.95</v>
      </c>
      <c r="E131">
        <v>200.95</v>
      </c>
      <c r="F131">
        <v>196.39</v>
      </c>
      <c r="G131">
        <v>196.39</v>
      </c>
      <c r="H131">
        <v>196.39</v>
      </c>
      <c r="I131">
        <v>193.98</v>
      </c>
      <c r="J131">
        <v>177.61</v>
      </c>
      <c r="K131">
        <v>177.61</v>
      </c>
      <c r="L131">
        <v>177.61</v>
      </c>
      <c r="M131">
        <v>177.61</v>
      </c>
      <c r="N131">
        <v>166.61</v>
      </c>
      <c r="O131">
        <v>166.61</v>
      </c>
      <c r="P131">
        <v>166.61</v>
      </c>
      <c r="Q131">
        <v>1</v>
      </c>
      <c r="R131">
        <v>1</v>
      </c>
    </row>
    <row r="132" spans="1:18" x14ac:dyDescent="0.2">
      <c r="A132" t="s">
        <v>87</v>
      </c>
      <c r="B132" t="s">
        <v>2832</v>
      </c>
      <c r="C132">
        <v>0</v>
      </c>
      <c r="D132">
        <v>214.9</v>
      </c>
      <c r="E132">
        <v>214.9</v>
      </c>
      <c r="F132">
        <v>209.8</v>
      </c>
      <c r="G132">
        <v>209.8</v>
      </c>
      <c r="H132">
        <v>209.8</v>
      </c>
      <c r="I132">
        <v>207.12</v>
      </c>
      <c r="J132">
        <v>189.95</v>
      </c>
      <c r="K132">
        <v>189.95</v>
      </c>
      <c r="L132">
        <v>189.95</v>
      </c>
      <c r="M132">
        <v>189.95</v>
      </c>
      <c r="N132">
        <v>177.88</v>
      </c>
      <c r="O132">
        <v>177.88</v>
      </c>
      <c r="P132">
        <v>177.88</v>
      </c>
      <c r="Q132">
        <v>1</v>
      </c>
      <c r="R132">
        <v>1</v>
      </c>
    </row>
    <row r="133" spans="1:18" x14ac:dyDescent="0.2">
      <c r="A133" t="s">
        <v>88</v>
      </c>
      <c r="B133" t="s">
        <v>2832</v>
      </c>
      <c r="C133">
        <v>0</v>
      </c>
      <c r="D133">
        <v>228.32</v>
      </c>
      <c r="E133">
        <v>228.32</v>
      </c>
      <c r="F133">
        <v>222.95</v>
      </c>
      <c r="G133">
        <v>222.95</v>
      </c>
      <c r="H133">
        <v>222.95</v>
      </c>
      <c r="I133">
        <v>220</v>
      </c>
      <c r="J133">
        <v>201.76</v>
      </c>
      <c r="K133">
        <v>201.76</v>
      </c>
      <c r="L133">
        <v>201.76</v>
      </c>
      <c r="M133">
        <v>201.76</v>
      </c>
      <c r="N133">
        <v>188.88</v>
      </c>
      <c r="O133">
        <v>188.88</v>
      </c>
      <c r="P133">
        <v>188.88</v>
      </c>
      <c r="Q133">
        <v>1</v>
      </c>
      <c r="R133">
        <v>1</v>
      </c>
    </row>
    <row r="134" spans="1:18" x14ac:dyDescent="0.2">
      <c r="A134" t="s">
        <v>465</v>
      </c>
      <c r="B134" t="s">
        <v>2833</v>
      </c>
      <c r="C134">
        <v>0</v>
      </c>
      <c r="D134">
        <v>267.49</v>
      </c>
      <c r="E134">
        <v>267.49</v>
      </c>
      <c r="F134">
        <v>261.58999999999997</v>
      </c>
      <c r="G134">
        <v>261.58999999999997</v>
      </c>
      <c r="H134">
        <v>261.58999999999997</v>
      </c>
      <c r="I134">
        <v>258.37</v>
      </c>
      <c r="J134">
        <v>236.1</v>
      </c>
      <c r="K134">
        <v>236.1</v>
      </c>
      <c r="L134">
        <v>236.1</v>
      </c>
      <c r="M134">
        <v>236.1</v>
      </c>
      <c r="N134">
        <v>221.88</v>
      </c>
      <c r="O134">
        <v>221.88</v>
      </c>
      <c r="P134">
        <v>221.88</v>
      </c>
      <c r="Q134">
        <v>1</v>
      </c>
      <c r="R134">
        <v>1</v>
      </c>
    </row>
    <row r="135" spans="1:18" x14ac:dyDescent="0.2">
      <c r="A135" t="s">
        <v>89</v>
      </c>
      <c r="B135" t="s">
        <v>2833</v>
      </c>
      <c r="C135">
        <v>0</v>
      </c>
      <c r="D135">
        <v>281.17</v>
      </c>
      <c r="E135">
        <v>281.17</v>
      </c>
      <c r="F135">
        <v>274.73</v>
      </c>
      <c r="G135">
        <v>274.73</v>
      </c>
      <c r="H135">
        <v>274.73</v>
      </c>
      <c r="I135">
        <v>271.24</v>
      </c>
      <c r="J135">
        <v>248.44</v>
      </c>
      <c r="K135">
        <v>248.44</v>
      </c>
      <c r="L135">
        <v>248.44</v>
      </c>
      <c r="M135">
        <v>248.44</v>
      </c>
      <c r="N135">
        <v>233.15</v>
      </c>
      <c r="O135">
        <v>233.15</v>
      </c>
      <c r="P135">
        <v>233.15</v>
      </c>
      <c r="Q135">
        <v>1</v>
      </c>
      <c r="R135">
        <v>1</v>
      </c>
    </row>
    <row r="136" spans="1:18" x14ac:dyDescent="0.2">
      <c r="A136" t="s">
        <v>467</v>
      </c>
      <c r="B136" t="s">
        <v>2834</v>
      </c>
      <c r="C136">
        <v>0</v>
      </c>
      <c r="D136">
        <v>132.80000000000001</v>
      </c>
      <c r="E136">
        <v>132.80000000000001</v>
      </c>
      <c r="F136">
        <v>129.32</v>
      </c>
      <c r="G136">
        <v>129.32</v>
      </c>
      <c r="H136">
        <v>129.32</v>
      </c>
      <c r="I136">
        <v>127.17</v>
      </c>
      <c r="J136">
        <v>117.51</v>
      </c>
      <c r="K136">
        <v>117.51</v>
      </c>
      <c r="L136">
        <v>117.51</v>
      </c>
      <c r="M136">
        <v>117.51</v>
      </c>
      <c r="N136">
        <v>108.66</v>
      </c>
      <c r="O136">
        <v>108.66</v>
      </c>
      <c r="P136">
        <v>108.66</v>
      </c>
      <c r="Q136">
        <v>1</v>
      </c>
      <c r="R136">
        <v>1</v>
      </c>
    </row>
    <row r="137" spans="1:18" x14ac:dyDescent="0.2">
      <c r="A137" t="s">
        <v>104</v>
      </c>
      <c r="B137" t="s">
        <v>2834</v>
      </c>
      <c r="C137">
        <v>0</v>
      </c>
      <c r="D137">
        <v>152.38999999999999</v>
      </c>
      <c r="E137">
        <v>152.38999999999999</v>
      </c>
      <c r="F137">
        <v>147.83000000000001</v>
      </c>
      <c r="G137">
        <v>147.83000000000001</v>
      </c>
      <c r="H137">
        <v>147.83000000000001</v>
      </c>
      <c r="I137">
        <v>145.41</v>
      </c>
      <c r="J137">
        <v>134.68</v>
      </c>
      <c r="K137">
        <v>134.68</v>
      </c>
      <c r="L137">
        <v>134.68</v>
      </c>
      <c r="M137">
        <v>134.68</v>
      </c>
      <c r="N137">
        <v>123.95</v>
      </c>
      <c r="O137">
        <v>123.95</v>
      </c>
      <c r="P137">
        <v>123.95</v>
      </c>
      <c r="Q137">
        <v>1</v>
      </c>
      <c r="R137">
        <v>1</v>
      </c>
    </row>
    <row r="138" spans="1:18" x14ac:dyDescent="0.2">
      <c r="A138" t="s">
        <v>106</v>
      </c>
      <c r="B138" t="s">
        <v>2834</v>
      </c>
      <c r="C138">
        <v>0</v>
      </c>
      <c r="D138">
        <v>166.61</v>
      </c>
      <c r="E138">
        <v>166.61</v>
      </c>
      <c r="F138">
        <v>161.51</v>
      </c>
      <c r="G138">
        <v>161.51</v>
      </c>
      <c r="H138">
        <v>161.51</v>
      </c>
      <c r="I138">
        <v>158.83000000000001</v>
      </c>
      <c r="J138">
        <v>147.29</v>
      </c>
      <c r="K138">
        <v>147.29</v>
      </c>
      <c r="L138">
        <v>147.29</v>
      </c>
      <c r="M138">
        <v>147.29</v>
      </c>
      <c r="N138">
        <v>135.22</v>
      </c>
      <c r="O138">
        <v>135.22</v>
      </c>
      <c r="P138">
        <v>135.22</v>
      </c>
      <c r="Q138">
        <v>1</v>
      </c>
      <c r="R138">
        <v>1</v>
      </c>
    </row>
    <row r="139" spans="1:18" x14ac:dyDescent="0.2">
      <c r="A139" t="s">
        <v>107</v>
      </c>
      <c r="B139" t="s">
        <v>2834</v>
      </c>
      <c r="C139">
        <v>0</v>
      </c>
      <c r="D139">
        <v>177.61</v>
      </c>
      <c r="E139">
        <v>177.61</v>
      </c>
      <c r="F139">
        <v>172.24</v>
      </c>
      <c r="G139">
        <v>172.24</v>
      </c>
      <c r="H139">
        <v>172.24</v>
      </c>
      <c r="I139">
        <v>169.29</v>
      </c>
      <c r="J139">
        <v>156.94999999999999</v>
      </c>
      <c r="K139">
        <v>156.94999999999999</v>
      </c>
      <c r="L139">
        <v>156.94999999999999</v>
      </c>
      <c r="M139">
        <v>156.94999999999999</v>
      </c>
      <c r="N139">
        <v>144.07</v>
      </c>
      <c r="O139">
        <v>144.07</v>
      </c>
      <c r="P139">
        <v>144.07</v>
      </c>
      <c r="Q139">
        <v>1</v>
      </c>
      <c r="R139">
        <v>1</v>
      </c>
    </row>
    <row r="140" spans="1:18" x14ac:dyDescent="0.2">
      <c r="A140" t="s">
        <v>469</v>
      </c>
      <c r="B140" t="s">
        <v>2835</v>
      </c>
      <c r="C140">
        <v>0</v>
      </c>
      <c r="D140">
        <v>189.95</v>
      </c>
      <c r="E140">
        <v>189.95</v>
      </c>
      <c r="F140">
        <v>184.05</v>
      </c>
      <c r="G140">
        <v>184.05</v>
      </c>
      <c r="H140">
        <v>184.05</v>
      </c>
      <c r="I140">
        <v>180.83</v>
      </c>
      <c r="J140">
        <v>167.95</v>
      </c>
      <c r="K140">
        <v>167.95</v>
      </c>
      <c r="L140">
        <v>167.95</v>
      </c>
      <c r="M140">
        <v>167.95</v>
      </c>
      <c r="N140">
        <v>153.46</v>
      </c>
      <c r="O140">
        <v>153.46</v>
      </c>
      <c r="P140">
        <v>153.46</v>
      </c>
      <c r="Q140">
        <v>1</v>
      </c>
      <c r="R140">
        <v>1</v>
      </c>
    </row>
    <row r="141" spans="1:18" x14ac:dyDescent="0.2">
      <c r="A141" t="s">
        <v>470</v>
      </c>
      <c r="B141" t="s">
        <v>2835</v>
      </c>
      <c r="C141">
        <v>0</v>
      </c>
      <c r="D141">
        <v>202.56</v>
      </c>
      <c r="E141">
        <v>202.56</v>
      </c>
      <c r="F141">
        <v>196.12</v>
      </c>
      <c r="G141">
        <v>196.12</v>
      </c>
      <c r="H141">
        <v>196.12</v>
      </c>
      <c r="I141">
        <v>192.63</v>
      </c>
      <c r="J141">
        <v>179.22</v>
      </c>
      <c r="K141">
        <v>179.22</v>
      </c>
      <c r="L141">
        <v>179.22</v>
      </c>
      <c r="M141">
        <v>179.22</v>
      </c>
      <c r="N141">
        <v>163.93</v>
      </c>
      <c r="O141">
        <v>163.93</v>
      </c>
      <c r="P141">
        <v>163.93</v>
      </c>
      <c r="Q141">
        <v>1</v>
      </c>
      <c r="R141">
        <v>1</v>
      </c>
    </row>
    <row r="142" spans="1:18" x14ac:dyDescent="0.2">
      <c r="A142" t="s">
        <v>2836</v>
      </c>
      <c r="B142" t="s">
        <v>2837</v>
      </c>
      <c r="C142">
        <v>0</v>
      </c>
      <c r="D142">
        <v>0</v>
      </c>
      <c r="E142">
        <v>0</v>
      </c>
      <c r="F142">
        <v>155.61000000000001</v>
      </c>
      <c r="G142">
        <v>155.61000000000001</v>
      </c>
      <c r="H142">
        <v>0</v>
      </c>
      <c r="I142">
        <v>153.46</v>
      </c>
      <c r="J142">
        <v>141.12</v>
      </c>
      <c r="K142">
        <v>141.12</v>
      </c>
      <c r="L142">
        <v>141.12</v>
      </c>
      <c r="M142">
        <v>0</v>
      </c>
      <c r="N142">
        <v>0</v>
      </c>
      <c r="O142">
        <v>0</v>
      </c>
      <c r="P142">
        <v>0</v>
      </c>
      <c r="Q142">
        <v>1</v>
      </c>
      <c r="R142">
        <v>1</v>
      </c>
    </row>
    <row r="143" spans="1:18" x14ac:dyDescent="0.2">
      <c r="A143" t="s">
        <v>2838</v>
      </c>
      <c r="B143" t="s">
        <v>2839</v>
      </c>
      <c r="C143">
        <v>0</v>
      </c>
      <c r="D143">
        <v>164.2</v>
      </c>
      <c r="E143">
        <v>164.2</v>
      </c>
      <c r="F143">
        <v>161.51</v>
      </c>
      <c r="G143">
        <v>161.51</v>
      </c>
      <c r="H143">
        <v>161.51</v>
      </c>
      <c r="I143">
        <v>158.83000000000001</v>
      </c>
      <c r="J143">
        <v>155.34</v>
      </c>
      <c r="K143">
        <v>155.34</v>
      </c>
      <c r="L143">
        <v>155.34</v>
      </c>
      <c r="M143">
        <v>155.34</v>
      </c>
      <c r="N143">
        <v>142.46</v>
      </c>
      <c r="O143">
        <v>142.46</v>
      </c>
      <c r="P143">
        <v>142.46</v>
      </c>
      <c r="Q143">
        <v>1</v>
      </c>
      <c r="R143">
        <v>1</v>
      </c>
    </row>
    <row r="144" spans="1:18" x14ac:dyDescent="0.2">
      <c r="A144" t="s">
        <v>2840</v>
      </c>
      <c r="B144" t="s">
        <v>2841</v>
      </c>
      <c r="C144">
        <v>0</v>
      </c>
      <c r="D144">
        <v>107.05</v>
      </c>
      <c r="E144">
        <v>107.05</v>
      </c>
      <c r="F144">
        <v>105.71</v>
      </c>
      <c r="G144">
        <v>105.71</v>
      </c>
      <c r="H144">
        <v>105.71</v>
      </c>
      <c r="I144">
        <v>104.9</v>
      </c>
      <c r="J144">
        <v>94.71</v>
      </c>
      <c r="K144">
        <v>94.71</v>
      </c>
      <c r="L144">
        <v>94.71</v>
      </c>
      <c r="M144">
        <v>94.71</v>
      </c>
      <c r="N144">
        <v>90.95</v>
      </c>
      <c r="O144">
        <v>90.95</v>
      </c>
      <c r="P144">
        <v>90.95</v>
      </c>
      <c r="Q144">
        <v>1</v>
      </c>
      <c r="R144">
        <v>1</v>
      </c>
    </row>
    <row r="145" spans="1:18" x14ac:dyDescent="0.2">
      <c r="A145" t="s">
        <v>2203</v>
      </c>
      <c r="B145" t="s">
        <v>2842</v>
      </c>
      <c r="C145">
        <v>0</v>
      </c>
      <c r="D145">
        <v>72.709999999999994</v>
      </c>
      <c r="E145">
        <v>72.709999999999994</v>
      </c>
      <c r="F145">
        <v>71.37</v>
      </c>
      <c r="G145">
        <v>71.37</v>
      </c>
      <c r="H145">
        <v>71.37</v>
      </c>
      <c r="I145">
        <v>70.56</v>
      </c>
      <c r="J145">
        <v>64.39</v>
      </c>
      <c r="K145">
        <v>64.39</v>
      </c>
      <c r="L145">
        <v>64.39</v>
      </c>
      <c r="M145">
        <v>64.39</v>
      </c>
      <c r="N145">
        <v>60.9</v>
      </c>
      <c r="O145">
        <v>60.9</v>
      </c>
      <c r="P145">
        <v>60.9</v>
      </c>
      <c r="Q145">
        <v>1</v>
      </c>
      <c r="R145">
        <v>1</v>
      </c>
    </row>
    <row r="146" spans="1:18" x14ac:dyDescent="0.2">
      <c r="A146" t="s">
        <v>2843</v>
      </c>
      <c r="B146" t="s">
        <v>2842</v>
      </c>
      <c r="C146">
        <v>0</v>
      </c>
      <c r="D146">
        <v>107.85</v>
      </c>
      <c r="E146">
        <v>107.85</v>
      </c>
      <c r="F146">
        <v>105.98</v>
      </c>
      <c r="G146">
        <v>105.98</v>
      </c>
      <c r="H146">
        <v>105.98</v>
      </c>
      <c r="I146">
        <v>104.9</v>
      </c>
      <c r="J146">
        <v>99.8</v>
      </c>
      <c r="K146">
        <v>99.8</v>
      </c>
      <c r="L146">
        <v>99.8</v>
      </c>
      <c r="M146">
        <v>99.8</v>
      </c>
      <c r="N146">
        <v>95.78</v>
      </c>
      <c r="O146">
        <v>95.78</v>
      </c>
      <c r="P146">
        <v>95.78</v>
      </c>
      <c r="Q146">
        <v>1</v>
      </c>
      <c r="R146">
        <v>1</v>
      </c>
    </row>
    <row r="147" spans="1:18" x14ac:dyDescent="0.2">
      <c r="A147" t="s">
        <v>2844</v>
      </c>
      <c r="B147" t="s">
        <v>2842</v>
      </c>
      <c r="C147">
        <v>0</v>
      </c>
      <c r="D147">
        <v>120.73</v>
      </c>
      <c r="E147">
        <v>120.73</v>
      </c>
      <c r="F147">
        <v>118.32</v>
      </c>
      <c r="G147">
        <v>118.32</v>
      </c>
      <c r="H147">
        <v>118.32</v>
      </c>
      <c r="I147">
        <v>117.24</v>
      </c>
      <c r="J147">
        <v>111.61</v>
      </c>
      <c r="K147">
        <v>111.61</v>
      </c>
      <c r="L147">
        <v>111.61</v>
      </c>
      <c r="M147">
        <v>111.61</v>
      </c>
      <c r="N147">
        <v>105.98</v>
      </c>
      <c r="O147">
        <v>105.98</v>
      </c>
      <c r="P147">
        <v>105.98</v>
      </c>
      <c r="Q147">
        <v>1</v>
      </c>
      <c r="R147">
        <v>1</v>
      </c>
    </row>
    <row r="148" spans="1:18" x14ac:dyDescent="0.2">
      <c r="A148" t="s">
        <v>2845</v>
      </c>
      <c r="B148" t="s">
        <v>2842</v>
      </c>
      <c r="C148">
        <v>0</v>
      </c>
      <c r="D148">
        <v>133.34</v>
      </c>
      <c r="E148">
        <v>133.34</v>
      </c>
      <c r="F148">
        <v>130.66</v>
      </c>
      <c r="G148">
        <v>130.66</v>
      </c>
      <c r="H148">
        <v>130.66</v>
      </c>
      <c r="I148">
        <v>129.32</v>
      </c>
      <c r="J148">
        <v>123.15</v>
      </c>
      <c r="K148">
        <v>123.15</v>
      </c>
      <c r="L148">
        <v>123.15</v>
      </c>
      <c r="M148">
        <v>123.15</v>
      </c>
      <c r="N148">
        <v>116.17</v>
      </c>
      <c r="O148">
        <v>116.17</v>
      </c>
      <c r="P148">
        <v>116.17</v>
      </c>
      <c r="Q148">
        <v>1</v>
      </c>
      <c r="R148">
        <v>1</v>
      </c>
    </row>
    <row r="149" spans="1:18" x14ac:dyDescent="0.2">
      <c r="A149" t="s">
        <v>2846</v>
      </c>
      <c r="B149" t="s">
        <v>2842</v>
      </c>
      <c r="C149">
        <v>0</v>
      </c>
      <c r="D149">
        <v>145.68</v>
      </c>
      <c r="E149">
        <v>145.68</v>
      </c>
      <c r="F149">
        <v>142.46</v>
      </c>
      <c r="G149">
        <v>142.46</v>
      </c>
      <c r="H149">
        <v>142.46</v>
      </c>
      <c r="I149">
        <v>140.59</v>
      </c>
      <c r="J149">
        <v>133.61000000000001</v>
      </c>
      <c r="K149">
        <v>133.61000000000001</v>
      </c>
      <c r="L149">
        <v>133.61000000000001</v>
      </c>
      <c r="M149">
        <v>133.61000000000001</v>
      </c>
      <c r="N149">
        <v>126.37</v>
      </c>
      <c r="O149">
        <v>126.37</v>
      </c>
      <c r="P149">
        <v>126.37</v>
      </c>
      <c r="Q149">
        <v>1</v>
      </c>
      <c r="R149">
        <v>1</v>
      </c>
    </row>
    <row r="150" spans="1:18" x14ac:dyDescent="0.2">
      <c r="A150" t="s">
        <v>2847</v>
      </c>
      <c r="B150" t="s">
        <v>2848</v>
      </c>
      <c r="C150">
        <v>0</v>
      </c>
      <c r="D150">
        <v>162.85</v>
      </c>
      <c r="E150">
        <v>162.85</v>
      </c>
      <c r="F150">
        <v>159.37</v>
      </c>
      <c r="G150">
        <v>159.37</v>
      </c>
      <c r="H150">
        <v>159.37</v>
      </c>
      <c r="I150">
        <v>157.49</v>
      </c>
      <c r="J150">
        <v>148.9</v>
      </c>
      <c r="K150">
        <v>148.9</v>
      </c>
      <c r="L150">
        <v>148.9</v>
      </c>
      <c r="M150">
        <v>148.9</v>
      </c>
      <c r="N150">
        <v>140.32</v>
      </c>
      <c r="O150">
        <v>140.32</v>
      </c>
      <c r="P150">
        <v>140.32</v>
      </c>
      <c r="Q150">
        <v>1</v>
      </c>
      <c r="R150">
        <v>1</v>
      </c>
    </row>
    <row r="151" spans="1:18" x14ac:dyDescent="0.2">
      <c r="A151" t="s">
        <v>2849</v>
      </c>
      <c r="B151" t="s">
        <v>2848</v>
      </c>
      <c r="C151">
        <v>0</v>
      </c>
      <c r="D151">
        <v>175.46</v>
      </c>
      <c r="E151">
        <v>175.46</v>
      </c>
      <c r="F151">
        <v>171.44</v>
      </c>
      <c r="G151">
        <v>171.44</v>
      </c>
      <c r="H151">
        <v>171.44</v>
      </c>
      <c r="I151">
        <v>169.29</v>
      </c>
      <c r="J151">
        <v>160.44</v>
      </c>
      <c r="K151">
        <v>160.44</v>
      </c>
      <c r="L151">
        <v>160.44</v>
      </c>
      <c r="M151">
        <v>160.44</v>
      </c>
      <c r="N151">
        <v>150.78</v>
      </c>
      <c r="O151">
        <v>150.78</v>
      </c>
      <c r="P151">
        <v>150.78</v>
      </c>
      <c r="Q151">
        <v>1</v>
      </c>
      <c r="R151">
        <v>1</v>
      </c>
    </row>
    <row r="152" spans="1:18" x14ac:dyDescent="0.2">
      <c r="A152" t="s">
        <v>2850</v>
      </c>
      <c r="B152" t="s">
        <v>2848</v>
      </c>
      <c r="C152">
        <v>0</v>
      </c>
      <c r="D152">
        <v>189.95</v>
      </c>
      <c r="E152">
        <v>189.95</v>
      </c>
      <c r="F152">
        <v>185.39</v>
      </c>
      <c r="G152">
        <v>185.39</v>
      </c>
      <c r="H152">
        <v>185.39</v>
      </c>
      <c r="I152">
        <v>182.98</v>
      </c>
      <c r="J152">
        <v>173.32</v>
      </c>
      <c r="K152">
        <v>173.32</v>
      </c>
      <c r="L152">
        <v>173.32</v>
      </c>
      <c r="M152">
        <v>173.32</v>
      </c>
      <c r="N152">
        <v>162.59</v>
      </c>
      <c r="O152">
        <v>162.59</v>
      </c>
      <c r="P152">
        <v>162.59</v>
      </c>
      <c r="Q152">
        <v>1</v>
      </c>
      <c r="R152">
        <v>1</v>
      </c>
    </row>
    <row r="153" spans="1:18" x14ac:dyDescent="0.2">
      <c r="A153" t="s">
        <v>2851</v>
      </c>
      <c r="B153" t="s">
        <v>2848</v>
      </c>
      <c r="C153">
        <v>0</v>
      </c>
      <c r="D153">
        <v>203.37</v>
      </c>
      <c r="E153">
        <v>203.37</v>
      </c>
      <c r="F153">
        <v>198.54</v>
      </c>
      <c r="G153">
        <v>198.54</v>
      </c>
      <c r="H153">
        <v>198.54</v>
      </c>
      <c r="I153">
        <v>195.85</v>
      </c>
      <c r="J153">
        <v>185.39</v>
      </c>
      <c r="K153">
        <v>185.39</v>
      </c>
      <c r="L153">
        <v>185.39</v>
      </c>
      <c r="M153">
        <v>185.39</v>
      </c>
      <c r="N153">
        <v>173.59</v>
      </c>
      <c r="O153">
        <v>173.59</v>
      </c>
      <c r="P153">
        <v>173.59</v>
      </c>
      <c r="Q153">
        <v>1</v>
      </c>
      <c r="R153">
        <v>1</v>
      </c>
    </row>
    <row r="154" spans="1:18" x14ac:dyDescent="0.2">
      <c r="A154" t="s">
        <v>2852</v>
      </c>
      <c r="B154" t="s">
        <v>2848</v>
      </c>
      <c r="C154">
        <v>0</v>
      </c>
      <c r="D154">
        <v>216.51</v>
      </c>
      <c r="E154">
        <v>216.51</v>
      </c>
      <c r="F154">
        <v>210.88</v>
      </c>
      <c r="G154">
        <v>210.88</v>
      </c>
      <c r="H154">
        <v>210.88</v>
      </c>
      <c r="I154">
        <v>208.2</v>
      </c>
      <c r="J154">
        <v>196.93</v>
      </c>
      <c r="K154">
        <v>196.93</v>
      </c>
      <c r="L154">
        <v>196.93</v>
      </c>
      <c r="M154">
        <v>196.93</v>
      </c>
      <c r="N154">
        <v>184.05</v>
      </c>
      <c r="O154">
        <v>184.05</v>
      </c>
      <c r="P154">
        <v>184.05</v>
      </c>
      <c r="Q154">
        <v>1</v>
      </c>
      <c r="R154">
        <v>1</v>
      </c>
    </row>
    <row r="155" spans="1:18" x14ac:dyDescent="0.2">
      <c r="A155" t="s">
        <v>2853</v>
      </c>
      <c r="B155" t="s">
        <v>2848</v>
      </c>
      <c r="C155">
        <v>0</v>
      </c>
      <c r="D155">
        <v>250.59</v>
      </c>
      <c r="E155">
        <v>250.59</v>
      </c>
      <c r="F155">
        <v>244.41</v>
      </c>
      <c r="G155">
        <v>244.41</v>
      </c>
      <c r="H155">
        <v>244.41</v>
      </c>
      <c r="I155">
        <v>241.46</v>
      </c>
      <c r="J155">
        <v>229.93</v>
      </c>
      <c r="K155">
        <v>229.93</v>
      </c>
      <c r="L155">
        <v>229.93</v>
      </c>
      <c r="M155">
        <v>229.93</v>
      </c>
      <c r="N155">
        <v>215.98</v>
      </c>
      <c r="O155">
        <v>215.98</v>
      </c>
      <c r="P155">
        <v>215.98</v>
      </c>
      <c r="Q155">
        <v>1</v>
      </c>
      <c r="R155">
        <v>1</v>
      </c>
    </row>
    <row r="156" spans="1:18" x14ac:dyDescent="0.2">
      <c r="A156" t="s">
        <v>2854</v>
      </c>
      <c r="B156" t="s">
        <v>2848</v>
      </c>
      <c r="C156">
        <v>0</v>
      </c>
      <c r="D156">
        <v>264</v>
      </c>
      <c r="E156">
        <v>264</v>
      </c>
      <c r="F156">
        <v>257.56</v>
      </c>
      <c r="G156">
        <v>257.56</v>
      </c>
      <c r="H156">
        <v>257.56</v>
      </c>
      <c r="I156">
        <v>254.34</v>
      </c>
      <c r="J156">
        <v>241.73</v>
      </c>
      <c r="K156">
        <v>241.73</v>
      </c>
      <c r="L156">
        <v>241.73</v>
      </c>
      <c r="M156">
        <v>241.73</v>
      </c>
      <c r="N156">
        <v>226.98</v>
      </c>
      <c r="O156">
        <v>226.98</v>
      </c>
      <c r="P156">
        <v>226.98</v>
      </c>
      <c r="Q156">
        <v>1</v>
      </c>
      <c r="R156">
        <v>1</v>
      </c>
    </row>
    <row r="157" spans="1:18" x14ac:dyDescent="0.2">
      <c r="A157" t="s">
        <v>224</v>
      </c>
      <c r="B157" t="s">
        <v>2855</v>
      </c>
      <c r="C157">
        <v>0</v>
      </c>
      <c r="D157">
        <v>198.8</v>
      </c>
      <c r="E157">
        <v>198.8</v>
      </c>
      <c r="F157">
        <v>195.59</v>
      </c>
      <c r="G157">
        <v>195.59</v>
      </c>
      <c r="H157">
        <v>195.59</v>
      </c>
      <c r="I157">
        <v>193.17</v>
      </c>
      <c r="J157">
        <v>176.27</v>
      </c>
      <c r="K157">
        <v>176.27</v>
      </c>
      <c r="L157">
        <v>176.27</v>
      </c>
      <c r="M157">
        <v>176.27</v>
      </c>
      <c r="N157">
        <v>167.15</v>
      </c>
      <c r="O157">
        <v>167.15</v>
      </c>
      <c r="P157">
        <v>167.15</v>
      </c>
      <c r="Q157">
        <v>1</v>
      </c>
      <c r="R157">
        <v>2</v>
      </c>
    </row>
    <row r="158" spans="1:18" x14ac:dyDescent="0.2">
      <c r="A158" t="s">
        <v>225</v>
      </c>
      <c r="B158" t="s">
        <v>2856</v>
      </c>
      <c r="C158">
        <v>0</v>
      </c>
      <c r="D158">
        <v>250.85</v>
      </c>
      <c r="E158">
        <v>250.85</v>
      </c>
      <c r="F158">
        <v>248.44</v>
      </c>
      <c r="G158">
        <v>248.44</v>
      </c>
      <c r="H158">
        <v>248.44</v>
      </c>
      <c r="I158">
        <v>246.56</v>
      </c>
      <c r="J158">
        <v>221.88</v>
      </c>
      <c r="K158">
        <v>221.88</v>
      </c>
      <c r="L158">
        <v>221.88</v>
      </c>
      <c r="M158">
        <v>221.88</v>
      </c>
      <c r="N158">
        <v>214.9</v>
      </c>
      <c r="O158">
        <v>214.9</v>
      </c>
      <c r="P158">
        <v>214.9</v>
      </c>
      <c r="Q158">
        <v>1</v>
      </c>
      <c r="R158">
        <v>2</v>
      </c>
    </row>
    <row r="159" spans="1:18" x14ac:dyDescent="0.2">
      <c r="A159" t="s">
        <v>227</v>
      </c>
      <c r="B159" t="s">
        <v>2856</v>
      </c>
      <c r="C159">
        <v>0</v>
      </c>
      <c r="D159">
        <v>280.10000000000002</v>
      </c>
      <c r="E159">
        <v>280.10000000000002</v>
      </c>
      <c r="F159">
        <v>276.88</v>
      </c>
      <c r="G159">
        <v>276.88</v>
      </c>
      <c r="H159">
        <v>276.88</v>
      </c>
      <c r="I159">
        <v>274.45999999999998</v>
      </c>
      <c r="J159">
        <v>247.63</v>
      </c>
      <c r="K159">
        <v>247.63</v>
      </c>
      <c r="L159">
        <v>247.63</v>
      </c>
      <c r="M159">
        <v>247.63</v>
      </c>
      <c r="N159">
        <v>238.51</v>
      </c>
      <c r="O159">
        <v>238.51</v>
      </c>
      <c r="P159">
        <v>238.51</v>
      </c>
      <c r="Q159">
        <v>1</v>
      </c>
      <c r="R159">
        <v>2</v>
      </c>
    </row>
    <row r="160" spans="1:18" x14ac:dyDescent="0.2">
      <c r="A160" t="s">
        <v>2857</v>
      </c>
      <c r="B160" t="s">
        <v>2858</v>
      </c>
      <c r="C160">
        <v>0</v>
      </c>
      <c r="D160">
        <v>183.24</v>
      </c>
      <c r="E160">
        <v>183.24</v>
      </c>
      <c r="F160">
        <v>180.83</v>
      </c>
      <c r="G160">
        <v>180.83</v>
      </c>
      <c r="H160">
        <v>180.83</v>
      </c>
      <c r="I160">
        <v>178.95</v>
      </c>
      <c r="J160">
        <v>162.32</v>
      </c>
      <c r="K160">
        <v>162.32</v>
      </c>
      <c r="L160">
        <v>162.32</v>
      </c>
      <c r="M160">
        <v>162.32</v>
      </c>
      <c r="N160">
        <v>155.61000000000001</v>
      </c>
      <c r="O160">
        <v>155.61000000000001</v>
      </c>
      <c r="P160">
        <v>155.61000000000001</v>
      </c>
      <c r="Q160">
        <v>1</v>
      </c>
      <c r="R160">
        <v>2</v>
      </c>
    </row>
    <row r="161" spans="1:18" x14ac:dyDescent="0.2">
      <c r="A161" t="s">
        <v>2859</v>
      </c>
      <c r="B161" t="s">
        <v>2860</v>
      </c>
      <c r="C161">
        <v>0</v>
      </c>
      <c r="D161">
        <v>159.1</v>
      </c>
      <c r="E161">
        <v>159.1</v>
      </c>
      <c r="F161">
        <v>154.54</v>
      </c>
      <c r="G161">
        <v>154.54</v>
      </c>
      <c r="H161">
        <v>154.54</v>
      </c>
      <c r="I161">
        <v>149.97999999999999</v>
      </c>
      <c r="J161">
        <v>144.61000000000001</v>
      </c>
      <c r="K161">
        <v>144.61000000000001</v>
      </c>
      <c r="L161">
        <v>144.61000000000001</v>
      </c>
      <c r="M161">
        <v>144.61000000000001</v>
      </c>
      <c r="N161">
        <v>123.95</v>
      </c>
      <c r="O161">
        <v>123.95</v>
      </c>
      <c r="P161">
        <v>123.95</v>
      </c>
      <c r="Q161">
        <v>1</v>
      </c>
      <c r="R161">
        <v>1</v>
      </c>
    </row>
    <row r="162" spans="1:18" x14ac:dyDescent="0.2">
      <c r="A162" t="s">
        <v>213</v>
      </c>
      <c r="B162" t="s">
        <v>2861</v>
      </c>
      <c r="C162">
        <v>0</v>
      </c>
      <c r="D162">
        <v>175.2</v>
      </c>
      <c r="E162">
        <v>175.2</v>
      </c>
      <c r="F162">
        <v>173.32</v>
      </c>
      <c r="G162">
        <v>173.32</v>
      </c>
      <c r="H162">
        <v>173.32</v>
      </c>
      <c r="I162">
        <v>172.24</v>
      </c>
      <c r="J162">
        <v>154.80000000000001</v>
      </c>
      <c r="K162">
        <v>154.80000000000001</v>
      </c>
      <c r="L162">
        <v>154.80000000000001</v>
      </c>
      <c r="M162">
        <v>154.80000000000001</v>
      </c>
      <c r="N162">
        <v>149.97999999999999</v>
      </c>
      <c r="O162">
        <v>149.97999999999999</v>
      </c>
      <c r="P162">
        <v>149.97999999999999</v>
      </c>
      <c r="Q162">
        <v>1</v>
      </c>
      <c r="R162">
        <v>1</v>
      </c>
    </row>
    <row r="163" spans="1:18" x14ac:dyDescent="0.2">
      <c r="A163" t="s">
        <v>215</v>
      </c>
      <c r="B163" t="s">
        <v>2861</v>
      </c>
      <c r="C163">
        <v>0</v>
      </c>
      <c r="D163">
        <v>192.37</v>
      </c>
      <c r="E163">
        <v>192.37</v>
      </c>
      <c r="F163">
        <v>190.22</v>
      </c>
      <c r="G163">
        <v>190.22</v>
      </c>
      <c r="H163">
        <v>190.22</v>
      </c>
      <c r="I163">
        <v>188.88</v>
      </c>
      <c r="J163">
        <v>170.1</v>
      </c>
      <c r="K163">
        <v>170.1</v>
      </c>
      <c r="L163">
        <v>170.1</v>
      </c>
      <c r="M163">
        <v>170.1</v>
      </c>
      <c r="N163">
        <v>164.2</v>
      </c>
      <c r="O163">
        <v>164.2</v>
      </c>
      <c r="P163">
        <v>164.2</v>
      </c>
      <c r="Q163">
        <v>1</v>
      </c>
      <c r="R163">
        <v>1</v>
      </c>
    </row>
    <row r="164" spans="1:18" x14ac:dyDescent="0.2">
      <c r="A164" t="s">
        <v>216</v>
      </c>
      <c r="B164" t="s">
        <v>2861</v>
      </c>
      <c r="C164">
        <v>0</v>
      </c>
      <c r="D164">
        <v>208.73</v>
      </c>
      <c r="E164">
        <v>208.73</v>
      </c>
      <c r="F164">
        <v>206.05</v>
      </c>
      <c r="G164">
        <v>206.05</v>
      </c>
      <c r="H164">
        <v>206.05</v>
      </c>
      <c r="I164">
        <v>204.44</v>
      </c>
      <c r="J164">
        <v>184.59</v>
      </c>
      <c r="K164">
        <v>184.59</v>
      </c>
      <c r="L164">
        <v>184.59</v>
      </c>
      <c r="M164">
        <v>184.59</v>
      </c>
      <c r="N164">
        <v>177.61</v>
      </c>
      <c r="O164">
        <v>177.61</v>
      </c>
      <c r="P164">
        <v>177.61</v>
      </c>
      <c r="Q164">
        <v>1</v>
      </c>
      <c r="R164">
        <v>1</v>
      </c>
    </row>
    <row r="165" spans="1:18" x14ac:dyDescent="0.2">
      <c r="A165" t="s">
        <v>217</v>
      </c>
      <c r="B165" t="s">
        <v>2861</v>
      </c>
      <c r="C165">
        <v>0</v>
      </c>
      <c r="D165">
        <v>225.37</v>
      </c>
      <c r="E165">
        <v>225.37</v>
      </c>
      <c r="F165">
        <v>222.41</v>
      </c>
      <c r="G165">
        <v>222.41</v>
      </c>
      <c r="H165">
        <v>222.41</v>
      </c>
      <c r="I165">
        <v>220.54</v>
      </c>
      <c r="J165">
        <v>199.34</v>
      </c>
      <c r="K165">
        <v>199.34</v>
      </c>
      <c r="L165">
        <v>199.34</v>
      </c>
      <c r="M165">
        <v>199.34</v>
      </c>
      <c r="N165">
        <v>191.29</v>
      </c>
      <c r="O165">
        <v>191.29</v>
      </c>
      <c r="P165">
        <v>191.29</v>
      </c>
      <c r="Q165">
        <v>1</v>
      </c>
      <c r="R165">
        <v>1</v>
      </c>
    </row>
    <row r="166" spans="1:18" x14ac:dyDescent="0.2">
      <c r="A166" t="s">
        <v>218</v>
      </c>
      <c r="B166" t="s">
        <v>2861</v>
      </c>
      <c r="C166">
        <v>0</v>
      </c>
      <c r="D166">
        <v>242</v>
      </c>
      <c r="E166">
        <v>242</v>
      </c>
      <c r="F166">
        <v>238.51</v>
      </c>
      <c r="G166">
        <v>238.51</v>
      </c>
      <c r="H166">
        <v>238.51</v>
      </c>
      <c r="I166">
        <v>236.37</v>
      </c>
      <c r="J166">
        <v>213.83</v>
      </c>
      <c r="K166">
        <v>213.83</v>
      </c>
      <c r="L166">
        <v>213.83</v>
      </c>
      <c r="M166">
        <v>213.83</v>
      </c>
      <c r="N166">
        <v>204.71</v>
      </c>
      <c r="O166">
        <v>204.71</v>
      </c>
      <c r="P166">
        <v>204.71</v>
      </c>
      <c r="Q166">
        <v>1</v>
      </c>
      <c r="R166">
        <v>1</v>
      </c>
    </row>
    <row r="167" spans="1:18" x14ac:dyDescent="0.2">
      <c r="A167" t="s">
        <v>219</v>
      </c>
      <c r="B167" t="s">
        <v>2861</v>
      </c>
      <c r="C167">
        <v>0</v>
      </c>
      <c r="D167">
        <v>276.07</v>
      </c>
      <c r="E167">
        <v>276.07</v>
      </c>
      <c r="F167">
        <v>271.51</v>
      </c>
      <c r="G167">
        <v>271.51</v>
      </c>
      <c r="H167">
        <v>271.51</v>
      </c>
      <c r="I167">
        <v>268.83</v>
      </c>
      <c r="J167">
        <v>244.15</v>
      </c>
      <c r="K167">
        <v>244.15</v>
      </c>
      <c r="L167">
        <v>244.15</v>
      </c>
      <c r="M167">
        <v>244.15</v>
      </c>
      <c r="N167">
        <v>232.61</v>
      </c>
      <c r="O167">
        <v>232.61</v>
      </c>
      <c r="P167">
        <v>232.61</v>
      </c>
      <c r="Q167">
        <v>1</v>
      </c>
      <c r="R167">
        <v>1</v>
      </c>
    </row>
    <row r="168" spans="1:18" x14ac:dyDescent="0.2">
      <c r="A168" t="s">
        <v>220</v>
      </c>
      <c r="B168" t="s">
        <v>2861</v>
      </c>
      <c r="C168">
        <v>0</v>
      </c>
      <c r="D168">
        <v>309.88</v>
      </c>
      <c r="E168">
        <v>309.88</v>
      </c>
      <c r="F168">
        <v>304.24</v>
      </c>
      <c r="G168">
        <v>304.24</v>
      </c>
      <c r="H168">
        <v>304.24</v>
      </c>
      <c r="I168">
        <v>301.02</v>
      </c>
      <c r="J168">
        <v>273.66000000000003</v>
      </c>
      <c r="K168">
        <v>273.66000000000003</v>
      </c>
      <c r="L168">
        <v>273.66000000000003</v>
      </c>
      <c r="M168">
        <v>273.66000000000003</v>
      </c>
      <c r="N168">
        <v>259.98</v>
      </c>
      <c r="O168">
        <v>259.98</v>
      </c>
      <c r="P168">
        <v>259.98</v>
      </c>
      <c r="Q168">
        <v>1</v>
      </c>
      <c r="R168">
        <v>1</v>
      </c>
    </row>
    <row r="169" spans="1:18" x14ac:dyDescent="0.2">
      <c r="A169" t="s">
        <v>2862</v>
      </c>
      <c r="B169" t="s">
        <v>2863</v>
      </c>
      <c r="C169">
        <v>0</v>
      </c>
      <c r="D169">
        <v>0</v>
      </c>
      <c r="E169">
        <v>0</v>
      </c>
      <c r="F169">
        <v>266.14999999999998</v>
      </c>
      <c r="G169">
        <v>266.14999999999998</v>
      </c>
      <c r="H169">
        <v>0</v>
      </c>
      <c r="I169">
        <v>263.45999999999998</v>
      </c>
      <c r="J169">
        <v>238.78</v>
      </c>
      <c r="K169">
        <v>238.78</v>
      </c>
      <c r="L169">
        <v>238.78</v>
      </c>
      <c r="M169">
        <v>0</v>
      </c>
      <c r="N169">
        <v>0</v>
      </c>
      <c r="O169">
        <v>0</v>
      </c>
      <c r="P169">
        <v>0</v>
      </c>
      <c r="Q169">
        <v>1</v>
      </c>
      <c r="R169">
        <v>1</v>
      </c>
    </row>
    <row r="170" spans="1:18" x14ac:dyDescent="0.2">
      <c r="A170" t="s">
        <v>2864</v>
      </c>
      <c r="B170" t="s">
        <v>2863</v>
      </c>
      <c r="C170">
        <v>0</v>
      </c>
      <c r="D170">
        <v>0</v>
      </c>
      <c r="E170">
        <v>0</v>
      </c>
      <c r="F170">
        <v>298.88</v>
      </c>
      <c r="G170">
        <v>298.88</v>
      </c>
      <c r="H170">
        <v>0</v>
      </c>
      <c r="I170">
        <v>295.66000000000003</v>
      </c>
      <c r="J170">
        <v>268.29000000000002</v>
      </c>
      <c r="K170">
        <v>268.29000000000002</v>
      </c>
      <c r="L170">
        <v>268.29000000000002</v>
      </c>
      <c r="M170">
        <v>0</v>
      </c>
      <c r="N170">
        <v>0</v>
      </c>
      <c r="O170">
        <v>0</v>
      </c>
      <c r="P170">
        <v>0</v>
      </c>
      <c r="Q170">
        <v>1</v>
      </c>
      <c r="R170">
        <v>1</v>
      </c>
    </row>
    <row r="171" spans="1:18" x14ac:dyDescent="0.2">
      <c r="A171" t="s">
        <v>2865</v>
      </c>
      <c r="B171" t="s">
        <v>2866</v>
      </c>
      <c r="C171">
        <v>0</v>
      </c>
      <c r="D171">
        <v>193.98</v>
      </c>
      <c r="E171">
        <v>193.98</v>
      </c>
      <c r="F171">
        <v>192.63</v>
      </c>
      <c r="G171">
        <v>192.63</v>
      </c>
      <c r="H171">
        <v>192.63</v>
      </c>
      <c r="I171">
        <v>190.22</v>
      </c>
      <c r="J171">
        <v>174.93</v>
      </c>
      <c r="K171">
        <v>174.93</v>
      </c>
      <c r="L171">
        <v>174.93</v>
      </c>
      <c r="M171">
        <v>174.93</v>
      </c>
      <c r="N171">
        <v>167.41</v>
      </c>
      <c r="O171">
        <v>167.41</v>
      </c>
      <c r="P171">
        <v>167.41</v>
      </c>
      <c r="Q171">
        <v>1</v>
      </c>
      <c r="R171">
        <v>1</v>
      </c>
    </row>
    <row r="172" spans="1:18" x14ac:dyDescent="0.2">
      <c r="A172" t="s">
        <v>2867</v>
      </c>
      <c r="B172" t="s">
        <v>2868</v>
      </c>
      <c r="C172">
        <v>0</v>
      </c>
      <c r="D172">
        <v>203.37</v>
      </c>
      <c r="E172">
        <v>203.37</v>
      </c>
      <c r="F172">
        <v>201.22</v>
      </c>
      <c r="G172">
        <v>201.22</v>
      </c>
      <c r="H172">
        <v>201.22</v>
      </c>
      <c r="I172">
        <v>198.54</v>
      </c>
      <c r="J172">
        <v>182.17</v>
      </c>
      <c r="K172">
        <v>182.17</v>
      </c>
      <c r="L172">
        <v>182.17</v>
      </c>
      <c r="M172">
        <v>182.17</v>
      </c>
      <c r="N172">
        <v>173.05</v>
      </c>
      <c r="O172">
        <v>173.05</v>
      </c>
      <c r="P172">
        <v>173.05</v>
      </c>
      <c r="Q172">
        <v>1</v>
      </c>
      <c r="R172">
        <v>1</v>
      </c>
    </row>
    <row r="173" spans="1:18" x14ac:dyDescent="0.2">
      <c r="A173" t="s">
        <v>2869</v>
      </c>
      <c r="B173" t="s">
        <v>2870</v>
      </c>
      <c r="C173">
        <v>0</v>
      </c>
      <c r="D173">
        <v>191.56</v>
      </c>
      <c r="E173">
        <v>191.56</v>
      </c>
      <c r="F173">
        <v>188.88</v>
      </c>
      <c r="G173">
        <v>188.88</v>
      </c>
      <c r="H173">
        <v>188.88</v>
      </c>
      <c r="I173">
        <v>187.27</v>
      </c>
      <c r="J173">
        <v>169.29</v>
      </c>
      <c r="K173">
        <v>169.29</v>
      </c>
      <c r="L173">
        <v>169.29</v>
      </c>
      <c r="M173">
        <v>169.29</v>
      </c>
      <c r="N173">
        <v>162.59</v>
      </c>
      <c r="O173">
        <v>162.59</v>
      </c>
      <c r="P173">
        <v>162.59</v>
      </c>
      <c r="Q173">
        <v>1</v>
      </c>
      <c r="R173">
        <v>1</v>
      </c>
    </row>
    <row r="174" spans="1:18" x14ac:dyDescent="0.2">
      <c r="A174" t="s">
        <v>1246</v>
      </c>
      <c r="B174" t="s">
        <v>2871</v>
      </c>
      <c r="C174">
        <v>0</v>
      </c>
      <c r="D174">
        <v>209.54</v>
      </c>
      <c r="E174">
        <v>209.54</v>
      </c>
      <c r="F174">
        <v>204.98</v>
      </c>
      <c r="G174">
        <v>204.98</v>
      </c>
      <c r="H174">
        <v>204.98</v>
      </c>
      <c r="I174">
        <v>185.93</v>
      </c>
      <c r="J174">
        <v>180.56</v>
      </c>
      <c r="K174">
        <v>180.56</v>
      </c>
      <c r="L174">
        <v>180.56</v>
      </c>
      <c r="M174">
        <v>180.56</v>
      </c>
      <c r="N174">
        <v>174.39</v>
      </c>
      <c r="O174">
        <v>174.39</v>
      </c>
      <c r="P174">
        <v>174.39</v>
      </c>
      <c r="Q174">
        <v>1</v>
      </c>
      <c r="R174">
        <v>1</v>
      </c>
    </row>
    <row r="175" spans="1:18" x14ac:dyDescent="0.2">
      <c r="A175" t="s">
        <v>2872</v>
      </c>
      <c r="B175" t="s">
        <v>2873</v>
      </c>
      <c r="C175">
        <v>0</v>
      </c>
      <c r="D175">
        <v>126.37</v>
      </c>
      <c r="E175">
        <v>126.37</v>
      </c>
      <c r="F175">
        <v>125.83</v>
      </c>
      <c r="G175">
        <v>125.83</v>
      </c>
      <c r="H175">
        <v>125.83</v>
      </c>
      <c r="I175">
        <v>125.29</v>
      </c>
      <c r="J175">
        <v>121</v>
      </c>
      <c r="K175">
        <v>121</v>
      </c>
      <c r="L175">
        <v>121</v>
      </c>
      <c r="M175">
        <v>121</v>
      </c>
      <c r="N175">
        <v>107.85</v>
      </c>
      <c r="O175">
        <v>107.85</v>
      </c>
      <c r="P175">
        <v>107.85</v>
      </c>
      <c r="Q175">
        <v>1</v>
      </c>
      <c r="R175">
        <v>1</v>
      </c>
    </row>
    <row r="176" spans="1:18" x14ac:dyDescent="0.2">
      <c r="B176" t="s">
        <v>2874</v>
      </c>
    </row>
    <row r="177" spans="1:18" x14ac:dyDescent="0.2">
      <c r="A177" t="s">
        <v>2875</v>
      </c>
      <c r="B177" t="s">
        <v>2789</v>
      </c>
      <c r="C177">
        <v>0</v>
      </c>
      <c r="D177">
        <v>283.05</v>
      </c>
      <c r="E177">
        <v>283.05</v>
      </c>
      <c r="F177">
        <v>275.8</v>
      </c>
      <c r="G177">
        <v>275.8</v>
      </c>
      <c r="H177">
        <v>275.8</v>
      </c>
      <c r="I177">
        <v>272.05</v>
      </c>
      <c r="J177">
        <v>250.05</v>
      </c>
      <c r="K177">
        <v>250.05</v>
      </c>
      <c r="L177">
        <v>250.05</v>
      </c>
      <c r="M177">
        <v>250.05</v>
      </c>
      <c r="N177">
        <v>232.61</v>
      </c>
      <c r="O177">
        <v>232.61</v>
      </c>
      <c r="P177">
        <v>232.61</v>
      </c>
      <c r="Q177">
        <v>1</v>
      </c>
      <c r="R177">
        <v>2</v>
      </c>
    </row>
    <row r="178" spans="1:18" x14ac:dyDescent="0.2">
      <c r="A178" t="s">
        <v>2876</v>
      </c>
      <c r="B178" t="s">
        <v>2789</v>
      </c>
      <c r="C178">
        <v>0</v>
      </c>
      <c r="D178">
        <v>299.68</v>
      </c>
      <c r="E178">
        <v>299.68</v>
      </c>
      <c r="F178">
        <v>291.89999999999998</v>
      </c>
      <c r="G178">
        <v>291.89999999999998</v>
      </c>
      <c r="H178">
        <v>291.89999999999998</v>
      </c>
      <c r="I178">
        <v>287.88</v>
      </c>
      <c r="J178">
        <v>264.54000000000002</v>
      </c>
      <c r="K178">
        <v>264.54000000000002</v>
      </c>
      <c r="L178">
        <v>264.54000000000002</v>
      </c>
      <c r="M178">
        <v>264.54000000000002</v>
      </c>
      <c r="N178">
        <v>245.76</v>
      </c>
      <c r="O178">
        <v>245.76</v>
      </c>
      <c r="P178">
        <v>245.76</v>
      </c>
      <c r="Q178">
        <v>1</v>
      </c>
      <c r="R178">
        <v>2</v>
      </c>
    </row>
    <row r="179" spans="1:18" x14ac:dyDescent="0.2">
      <c r="A179" t="s">
        <v>2877</v>
      </c>
      <c r="B179" t="s">
        <v>2789</v>
      </c>
      <c r="C179">
        <v>0</v>
      </c>
      <c r="D179">
        <v>324.89999999999998</v>
      </c>
      <c r="E179">
        <v>324.89999999999998</v>
      </c>
      <c r="F179">
        <v>316.32</v>
      </c>
      <c r="G179">
        <v>316.32</v>
      </c>
      <c r="H179">
        <v>316.32</v>
      </c>
      <c r="I179">
        <v>312.02</v>
      </c>
      <c r="J179">
        <v>286.54000000000002</v>
      </c>
      <c r="K179">
        <v>286.54000000000002</v>
      </c>
      <c r="L179">
        <v>286.54000000000002</v>
      </c>
      <c r="M179">
        <v>286.54000000000002</v>
      </c>
      <c r="N179">
        <v>266.68</v>
      </c>
      <c r="O179">
        <v>266.68</v>
      </c>
      <c r="P179">
        <v>266.68</v>
      </c>
      <c r="Q179">
        <v>1</v>
      </c>
      <c r="R179">
        <v>2</v>
      </c>
    </row>
    <row r="180" spans="1:18" x14ac:dyDescent="0.2">
      <c r="A180" t="s">
        <v>2878</v>
      </c>
      <c r="B180" t="s">
        <v>2790</v>
      </c>
      <c r="C180">
        <v>0</v>
      </c>
      <c r="D180">
        <v>356.56</v>
      </c>
      <c r="E180">
        <v>356.56</v>
      </c>
      <c r="F180">
        <v>346.63</v>
      </c>
      <c r="G180">
        <v>346.63</v>
      </c>
      <c r="H180">
        <v>346.63</v>
      </c>
      <c r="I180">
        <v>341.54</v>
      </c>
      <c r="J180">
        <v>314.44</v>
      </c>
      <c r="K180">
        <v>314.44</v>
      </c>
      <c r="L180">
        <v>314.44</v>
      </c>
      <c r="M180">
        <v>314.44</v>
      </c>
      <c r="N180">
        <v>291.63</v>
      </c>
      <c r="O180">
        <v>291.63</v>
      </c>
      <c r="P180">
        <v>291.63</v>
      </c>
      <c r="Q180">
        <v>1</v>
      </c>
      <c r="R180">
        <v>2</v>
      </c>
    </row>
    <row r="181" spans="1:18" x14ac:dyDescent="0.2">
      <c r="A181" t="s">
        <v>2879</v>
      </c>
      <c r="B181" t="s">
        <v>2790</v>
      </c>
      <c r="C181">
        <v>0</v>
      </c>
      <c r="D181">
        <v>376.41</v>
      </c>
      <c r="E181">
        <v>376.41</v>
      </c>
      <c r="F181">
        <v>365.95</v>
      </c>
      <c r="G181">
        <v>365.95</v>
      </c>
      <c r="H181">
        <v>365.95</v>
      </c>
      <c r="I181">
        <v>360.59</v>
      </c>
      <c r="J181">
        <v>332.15</v>
      </c>
      <c r="K181">
        <v>332.15</v>
      </c>
      <c r="L181">
        <v>332.15</v>
      </c>
      <c r="M181">
        <v>332.15</v>
      </c>
      <c r="N181">
        <v>307.2</v>
      </c>
      <c r="O181">
        <v>307.2</v>
      </c>
      <c r="P181">
        <v>307.2</v>
      </c>
      <c r="Q181">
        <v>1</v>
      </c>
      <c r="R181">
        <v>2</v>
      </c>
    </row>
    <row r="182" spans="1:18" x14ac:dyDescent="0.2">
      <c r="A182" t="s">
        <v>2880</v>
      </c>
      <c r="B182" t="s">
        <v>2790</v>
      </c>
      <c r="C182">
        <v>0</v>
      </c>
      <c r="D182">
        <v>409.15</v>
      </c>
      <c r="E182">
        <v>409.15</v>
      </c>
      <c r="F182">
        <v>397.88</v>
      </c>
      <c r="G182">
        <v>397.88</v>
      </c>
      <c r="H182">
        <v>397.88</v>
      </c>
      <c r="I182">
        <v>391.71</v>
      </c>
      <c r="J182">
        <v>360.59</v>
      </c>
      <c r="K182">
        <v>360.59</v>
      </c>
      <c r="L182">
        <v>360.59</v>
      </c>
      <c r="M182">
        <v>360.59</v>
      </c>
      <c r="N182">
        <v>334.83</v>
      </c>
      <c r="O182">
        <v>334.83</v>
      </c>
      <c r="P182">
        <v>334.83</v>
      </c>
      <c r="Q182">
        <v>1</v>
      </c>
      <c r="R182">
        <v>2</v>
      </c>
    </row>
    <row r="183" spans="1:18" x14ac:dyDescent="0.2">
      <c r="A183" t="s">
        <v>2881</v>
      </c>
      <c r="B183" t="s">
        <v>2790</v>
      </c>
      <c r="C183">
        <v>0</v>
      </c>
      <c r="D183">
        <v>423.1</v>
      </c>
      <c r="E183">
        <v>423.1</v>
      </c>
      <c r="F183">
        <v>410.49</v>
      </c>
      <c r="G183">
        <v>410.49</v>
      </c>
      <c r="H183">
        <v>410.49</v>
      </c>
      <c r="I183">
        <v>404.32</v>
      </c>
      <c r="J183">
        <v>372.93</v>
      </c>
      <c r="K183">
        <v>372.93</v>
      </c>
      <c r="L183">
        <v>372.93</v>
      </c>
      <c r="M183">
        <v>372.93</v>
      </c>
      <c r="N183">
        <v>344.49</v>
      </c>
      <c r="O183">
        <v>344.49</v>
      </c>
      <c r="P183">
        <v>344.49</v>
      </c>
      <c r="Q183">
        <v>1</v>
      </c>
      <c r="R183">
        <v>2</v>
      </c>
    </row>
    <row r="184" spans="1:18" x14ac:dyDescent="0.2">
      <c r="A184" t="s">
        <v>2882</v>
      </c>
      <c r="B184" t="s">
        <v>2790</v>
      </c>
      <c r="C184">
        <v>0</v>
      </c>
      <c r="D184">
        <v>445.37</v>
      </c>
      <c r="E184">
        <v>445.37</v>
      </c>
      <c r="F184">
        <v>431.95</v>
      </c>
      <c r="G184">
        <v>431.95</v>
      </c>
      <c r="H184">
        <v>431.95</v>
      </c>
      <c r="I184">
        <v>425.51</v>
      </c>
      <c r="J184">
        <v>392.51</v>
      </c>
      <c r="K184">
        <v>392.51</v>
      </c>
      <c r="L184">
        <v>392.51</v>
      </c>
      <c r="M184">
        <v>392.51</v>
      </c>
      <c r="N184">
        <v>362.2</v>
      </c>
      <c r="O184">
        <v>362.2</v>
      </c>
      <c r="P184">
        <v>362.2</v>
      </c>
      <c r="Q184">
        <v>1</v>
      </c>
      <c r="R184">
        <v>2</v>
      </c>
    </row>
    <row r="185" spans="1:18" x14ac:dyDescent="0.2">
      <c r="A185" t="s">
        <v>2883</v>
      </c>
      <c r="B185" t="s">
        <v>2790</v>
      </c>
      <c r="C185">
        <v>0</v>
      </c>
      <c r="D185">
        <v>485.07</v>
      </c>
      <c r="E185">
        <v>485.07</v>
      </c>
      <c r="F185">
        <v>470.59</v>
      </c>
      <c r="G185">
        <v>470.59</v>
      </c>
      <c r="H185">
        <v>470.59</v>
      </c>
      <c r="I185">
        <v>463.61</v>
      </c>
      <c r="J185">
        <v>427.12</v>
      </c>
      <c r="K185">
        <v>427.12</v>
      </c>
      <c r="L185">
        <v>427.12</v>
      </c>
      <c r="M185">
        <v>427.12</v>
      </c>
      <c r="N185">
        <v>394.66</v>
      </c>
      <c r="O185">
        <v>394.66</v>
      </c>
      <c r="P185">
        <v>394.66</v>
      </c>
      <c r="Q185">
        <v>1</v>
      </c>
      <c r="R185">
        <v>2</v>
      </c>
    </row>
    <row r="186" spans="1:18" x14ac:dyDescent="0.2">
      <c r="A186" t="s">
        <v>2884</v>
      </c>
      <c r="B186" t="s">
        <v>2885</v>
      </c>
      <c r="C186">
        <v>0</v>
      </c>
      <c r="D186">
        <v>0</v>
      </c>
      <c r="E186">
        <v>0</v>
      </c>
      <c r="F186">
        <v>552.67999999999995</v>
      </c>
      <c r="G186">
        <v>552.67999999999995</v>
      </c>
      <c r="H186">
        <v>0</v>
      </c>
      <c r="I186">
        <v>545.16999999999996</v>
      </c>
      <c r="J186">
        <v>501.17</v>
      </c>
      <c r="K186">
        <v>501.17</v>
      </c>
      <c r="L186">
        <v>501.17</v>
      </c>
      <c r="M186">
        <v>0</v>
      </c>
      <c r="N186">
        <v>0</v>
      </c>
      <c r="O186">
        <v>0</v>
      </c>
      <c r="P186">
        <v>0</v>
      </c>
      <c r="Q186">
        <v>1</v>
      </c>
      <c r="R186">
        <v>2</v>
      </c>
    </row>
    <row r="187" spans="1:18" x14ac:dyDescent="0.2">
      <c r="A187" t="s">
        <v>2886</v>
      </c>
      <c r="B187" t="s">
        <v>2887</v>
      </c>
      <c r="C187">
        <v>0</v>
      </c>
      <c r="D187">
        <v>0</v>
      </c>
      <c r="E187">
        <v>0</v>
      </c>
      <c r="F187">
        <v>592.12</v>
      </c>
      <c r="G187">
        <v>592.12</v>
      </c>
      <c r="H187">
        <v>0</v>
      </c>
      <c r="I187">
        <v>584.07000000000005</v>
      </c>
      <c r="J187">
        <v>536.85</v>
      </c>
      <c r="K187">
        <v>536.85</v>
      </c>
      <c r="L187">
        <v>536.85</v>
      </c>
      <c r="M187">
        <v>0</v>
      </c>
      <c r="N187">
        <v>0</v>
      </c>
      <c r="O187">
        <v>0</v>
      </c>
      <c r="P187">
        <v>0</v>
      </c>
      <c r="Q187">
        <v>1</v>
      </c>
      <c r="R187">
        <v>2</v>
      </c>
    </row>
    <row r="188" spans="1:18" x14ac:dyDescent="0.2">
      <c r="A188" t="s">
        <v>2888</v>
      </c>
      <c r="B188" t="s">
        <v>2889</v>
      </c>
      <c r="C188">
        <v>0</v>
      </c>
      <c r="D188">
        <v>0</v>
      </c>
      <c r="E188">
        <v>0</v>
      </c>
      <c r="F188">
        <v>632.63</v>
      </c>
      <c r="G188">
        <v>632.63</v>
      </c>
      <c r="H188">
        <v>0</v>
      </c>
      <c r="I188">
        <v>624.04999999999995</v>
      </c>
      <c r="J188">
        <v>573.61</v>
      </c>
      <c r="K188">
        <v>573.61</v>
      </c>
      <c r="L188">
        <v>573.61</v>
      </c>
      <c r="M188">
        <v>0</v>
      </c>
      <c r="N188">
        <v>0</v>
      </c>
      <c r="O188">
        <v>0</v>
      </c>
      <c r="P188">
        <v>0</v>
      </c>
      <c r="Q188">
        <v>1</v>
      </c>
      <c r="R188">
        <v>2</v>
      </c>
    </row>
    <row r="189" spans="1:18" x14ac:dyDescent="0.2">
      <c r="A189" t="s">
        <v>2890</v>
      </c>
      <c r="B189" t="s">
        <v>2891</v>
      </c>
      <c r="C189">
        <v>0</v>
      </c>
      <c r="D189">
        <v>539.79999999999995</v>
      </c>
      <c r="E189">
        <v>539.79999999999995</v>
      </c>
      <c r="F189">
        <v>533.9</v>
      </c>
      <c r="G189">
        <v>533.9</v>
      </c>
      <c r="H189">
        <v>533.9</v>
      </c>
      <c r="I189">
        <v>528.54</v>
      </c>
      <c r="J189">
        <v>497.68</v>
      </c>
      <c r="K189">
        <v>497.68</v>
      </c>
      <c r="L189">
        <v>497.68</v>
      </c>
      <c r="M189">
        <v>497.68</v>
      </c>
      <c r="N189">
        <v>458.78</v>
      </c>
      <c r="O189">
        <v>458.78</v>
      </c>
      <c r="P189">
        <v>458.78</v>
      </c>
      <c r="Q189">
        <v>1</v>
      </c>
      <c r="R189">
        <v>2</v>
      </c>
    </row>
    <row r="190" spans="1:18" x14ac:dyDescent="0.2">
      <c r="A190" t="s">
        <v>2892</v>
      </c>
      <c r="B190" t="s">
        <v>2893</v>
      </c>
      <c r="C190">
        <v>0</v>
      </c>
      <c r="D190">
        <v>580.85</v>
      </c>
      <c r="E190">
        <v>580.85</v>
      </c>
      <c r="F190">
        <v>573.34</v>
      </c>
      <c r="G190">
        <v>573.34</v>
      </c>
      <c r="H190">
        <v>573.34</v>
      </c>
      <c r="I190">
        <v>567.16999999999996</v>
      </c>
      <c r="J190">
        <v>534.16999999999996</v>
      </c>
      <c r="K190">
        <v>534.16999999999996</v>
      </c>
      <c r="L190">
        <v>534.16999999999996</v>
      </c>
      <c r="M190">
        <v>534.16999999999996</v>
      </c>
      <c r="N190">
        <v>492.05</v>
      </c>
      <c r="O190">
        <v>492.05</v>
      </c>
      <c r="P190">
        <v>492.05</v>
      </c>
      <c r="Q190">
        <v>1</v>
      </c>
      <c r="R190">
        <v>2</v>
      </c>
    </row>
    <row r="191" spans="1:18" x14ac:dyDescent="0.2">
      <c r="A191" t="s">
        <v>2894</v>
      </c>
      <c r="B191" t="s">
        <v>2895</v>
      </c>
      <c r="C191">
        <v>0</v>
      </c>
      <c r="D191">
        <v>622.98</v>
      </c>
      <c r="E191">
        <v>622.98</v>
      </c>
      <c r="F191">
        <v>613.85</v>
      </c>
      <c r="G191">
        <v>613.85</v>
      </c>
      <c r="H191">
        <v>613.85</v>
      </c>
      <c r="I191">
        <v>607.41</v>
      </c>
      <c r="J191">
        <v>572</v>
      </c>
      <c r="K191">
        <v>572</v>
      </c>
      <c r="L191">
        <v>572</v>
      </c>
      <c r="M191">
        <v>572</v>
      </c>
      <c r="N191">
        <v>525.85</v>
      </c>
      <c r="O191">
        <v>525.85</v>
      </c>
      <c r="P191">
        <v>525.85</v>
      </c>
      <c r="Q191">
        <v>1</v>
      </c>
      <c r="R191">
        <v>2</v>
      </c>
    </row>
    <row r="192" spans="1:18" x14ac:dyDescent="0.2">
      <c r="B192" t="s">
        <v>2446</v>
      </c>
    </row>
    <row r="193" spans="1:18" x14ac:dyDescent="0.2">
      <c r="A193" t="s">
        <v>2579</v>
      </c>
      <c r="B193" t="s">
        <v>2896</v>
      </c>
      <c r="C193">
        <v>0</v>
      </c>
      <c r="D193">
        <v>112.41</v>
      </c>
      <c r="E193">
        <v>112.41</v>
      </c>
      <c r="F193">
        <v>110.54</v>
      </c>
      <c r="G193">
        <v>110.54</v>
      </c>
      <c r="H193">
        <v>110.54</v>
      </c>
      <c r="I193">
        <v>109.46</v>
      </c>
      <c r="J193">
        <v>99.27</v>
      </c>
      <c r="K193">
        <v>99.27</v>
      </c>
      <c r="L193">
        <v>99.27</v>
      </c>
      <c r="M193">
        <v>99.27</v>
      </c>
      <c r="N193">
        <v>94.71</v>
      </c>
      <c r="O193">
        <v>94.71</v>
      </c>
      <c r="P193">
        <v>94.71</v>
      </c>
      <c r="Q193">
        <v>1</v>
      </c>
      <c r="R193">
        <v>1</v>
      </c>
    </row>
    <row r="194" spans="1:18" x14ac:dyDescent="0.2">
      <c r="A194" t="s">
        <v>483</v>
      </c>
      <c r="B194" t="s">
        <v>2896</v>
      </c>
      <c r="C194">
        <v>0</v>
      </c>
      <c r="D194">
        <v>125.56</v>
      </c>
      <c r="E194">
        <v>125.56</v>
      </c>
      <c r="F194">
        <v>123.41</v>
      </c>
      <c r="G194">
        <v>123.41</v>
      </c>
      <c r="H194">
        <v>123.41</v>
      </c>
      <c r="I194">
        <v>122.07</v>
      </c>
      <c r="J194">
        <v>111.07</v>
      </c>
      <c r="K194">
        <v>111.07</v>
      </c>
      <c r="L194">
        <v>111.07</v>
      </c>
      <c r="M194">
        <v>111.07</v>
      </c>
      <c r="N194">
        <v>105.44</v>
      </c>
      <c r="O194">
        <v>105.44</v>
      </c>
      <c r="P194">
        <v>105.44</v>
      </c>
      <c r="Q194">
        <v>1</v>
      </c>
      <c r="R194">
        <v>1</v>
      </c>
    </row>
    <row r="195" spans="1:18" x14ac:dyDescent="0.2">
      <c r="A195" t="s">
        <v>485</v>
      </c>
      <c r="B195" t="s">
        <v>2896</v>
      </c>
      <c r="C195">
        <v>0</v>
      </c>
      <c r="D195">
        <v>0</v>
      </c>
      <c r="E195">
        <v>0</v>
      </c>
      <c r="F195">
        <v>136.29</v>
      </c>
      <c r="G195">
        <v>136.29</v>
      </c>
      <c r="H195">
        <v>0</v>
      </c>
      <c r="I195">
        <v>134.41</v>
      </c>
      <c r="J195">
        <v>123.68</v>
      </c>
      <c r="K195">
        <v>123.68</v>
      </c>
      <c r="L195">
        <v>123.68</v>
      </c>
      <c r="M195">
        <v>0</v>
      </c>
      <c r="N195">
        <v>0</v>
      </c>
      <c r="O195">
        <v>0</v>
      </c>
      <c r="P195">
        <v>0</v>
      </c>
      <c r="Q195">
        <v>1</v>
      </c>
      <c r="R195">
        <v>1</v>
      </c>
    </row>
    <row r="196" spans="1:18" x14ac:dyDescent="0.2">
      <c r="A196" t="s">
        <v>134</v>
      </c>
      <c r="B196" t="s">
        <v>2861</v>
      </c>
      <c r="C196">
        <v>0</v>
      </c>
      <c r="D196">
        <v>166.34</v>
      </c>
      <c r="E196">
        <v>166.34</v>
      </c>
      <c r="F196">
        <v>164.2</v>
      </c>
      <c r="G196">
        <v>164.2</v>
      </c>
      <c r="H196">
        <v>164.2</v>
      </c>
      <c r="I196">
        <v>163.38999999999999</v>
      </c>
      <c r="J196">
        <v>145.68</v>
      </c>
      <c r="K196">
        <v>145.68</v>
      </c>
      <c r="L196">
        <v>145.68</v>
      </c>
      <c r="M196">
        <v>145.68</v>
      </c>
      <c r="N196">
        <v>140.85</v>
      </c>
      <c r="O196">
        <v>140.85</v>
      </c>
      <c r="P196">
        <v>140.85</v>
      </c>
      <c r="Q196">
        <v>1</v>
      </c>
      <c r="R196">
        <v>1</v>
      </c>
    </row>
    <row r="197" spans="1:18" x14ac:dyDescent="0.2">
      <c r="A197" t="s">
        <v>135</v>
      </c>
      <c r="B197" t="s">
        <v>2861</v>
      </c>
      <c r="C197">
        <v>0</v>
      </c>
      <c r="D197">
        <v>182.71</v>
      </c>
      <c r="E197">
        <v>182.71</v>
      </c>
      <c r="F197">
        <v>180.56</v>
      </c>
      <c r="G197">
        <v>180.56</v>
      </c>
      <c r="H197">
        <v>180.56</v>
      </c>
      <c r="I197">
        <v>179.22</v>
      </c>
      <c r="J197">
        <v>160.44</v>
      </c>
      <c r="K197">
        <v>160.44</v>
      </c>
      <c r="L197">
        <v>160.44</v>
      </c>
      <c r="M197">
        <v>160.44</v>
      </c>
      <c r="N197">
        <v>154.54</v>
      </c>
      <c r="O197">
        <v>154.54</v>
      </c>
      <c r="P197">
        <v>154.54</v>
      </c>
      <c r="Q197">
        <v>1</v>
      </c>
      <c r="R197">
        <v>1</v>
      </c>
    </row>
    <row r="198" spans="1:18" x14ac:dyDescent="0.2">
      <c r="A198" t="s">
        <v>136</v>
      </c>
      <c r="B198" t="s">
        <v>2861</v>
      </c>
      <c r="C198">
        <v>0</v>
      </c>
      <c r="D198">
        <v>202.56</v>
      </c>
      <c r="E198">
        <v>202.56</v>
      </c>
      <c r="F198">
        <v>199.88</v>
      </c>
      <c r="G198">
        <v>199.88</v>
      </c>
      <c r="H198">
        <v>199.88</v>
      </c>
      <c r="I198">
        <v>198.27</v>
      </c>
      <c r="J198">
        <v>177.61</v>
      </c>
      <c r="K198">
        <v>177.61</v>
      </c>
      <c r="L198">
        <v>177.61</v>
      </c>
      <c r="M198">
        <v>177.61</v>
      </c>
      <c r="N198">
        <v>170.37</v>
      </c>
      <c r="O198">
        <v>170.37</v>
      </c>
      <c r="P198">
        <v>170.37</v>
      </c>
      <c r="Q198">
        <v>1</v>
      </c>
      <c r="R198">
        <v>1</v>
      </c>
    </row>
    <row r="199" spans="1:18" x14ac:dyDescent="0.2">
      <c r="A199" t="s">
        <v>674</v>
      </c>
      <c r="B199" t="s">
        <v>2861</v>
      </c>
      <c r="C199">
        <v>0</v>
      </c>
      <c r="D199">
        <v>0</v>
      </c>
      <c r="E199">
        <v>0</v>
      </c>
      <c r="F199">
        <v>219.2</v>
      </c>
      <c r="G199">
        <v>219.2</v>
      </c>
      <c r="H199">
        <v>0</v>
      </c>
      <c r="I199">
        <v>216.24</v>
      </c>
      <c r="J199">
        <v>198.8</v>
      </c>
      <c r="K199">
        <v>198.8</v>
      </c>
      <c r="L199">
        <v>198.8</v>
      </c>
      <c r="M199">
        <v>0</v>
      </c>
      <c r="N199">
        <v>0</v>
      </c>
      <c r="O199">
        <v>0</v>
      </c>
      <c r="P199">
        <v>0</v>
      </c>
      <c r="Q199">
        <v>1</v>
      </c>
      <c r="R199">
        <v>1</v>
      </c>
    </row>
    <row r="200" spans="1:18" x14ac:dyDescent="0.2">
      <c r="A200" t="s">
        <v>2897</v>
      </c>
      <c r="B200" t="s">
        <v>2861</v>
      </c>
      <c r="C200">
        <v>0</v>
      </c>
      <c r="D200">
        <v>0</v>
      </c>
      <c r="E200">
        <v>0</v>
      </c>
      <c r="F200">
        <v>237.98</v>
      </c>
      <c r="G200">
        <v>237.98</v>
      </c>
      <c r="H200">
        <v>0</v>
      </c>
      <c r="I200">
        <v>234.76</v>
      </c>
      <c r="J200">
        <v>215.71</v>
      </c>
      <c r="K200">
        <v>215.71</v>
      </c>
      <c r="L200">
        <v>215.71</v>
      </c>
      <c r="M200">
        <v>0</v>
      </c>
      <c r="N200">
        <v>0</v>
      </c>
      <c r="O200">
        <v>0</v>
      </c>
      <c r="P200">
        <v>0</v>
      </c>
      <c r="Q200">
        <v>1</v>
      </c>
      <c r="R200">
        <v>1</v>
      </c>
    </row>
    <row r="201" spans="1:18" x14ac:dyDescent="0.2">
      <c r="A201" t="s">
        <v>2898</v>
      </c>
      <c r="B201" t="s">
        <v>2899</v>
      </c>
      <c r="C201">
        <v>0</v>
      </c>
      <c r="D201">
        <v>127.44</v>
      </c>
      <c r="E201">
        <v>127.44</v>
      </c>
      <c r="F201">
        <v>123.68</v>
      </c>
      <c r="G201">
        <v>123.68</v>
      </c>
      <c r="H201">
        <v>123.68</v>
      </c>
      <c r="I201">
        <v>121.8</v>
      </c>
      <c r="J201">
        <v>112.68</v>
      </c>
      <c r="K201">
        <v>112.68</v>
      </c>
      <c r="L201">
        <v>112.68</v>
      </c>
      <c r="M201">
        <v>112.68</v>
      </c>
      <c r="N201">
        <v>103.83</v>
      </c>
      <c r="O201">
        <v>103.83</v>
      </c>
      <c r="P201">
        <v>103.83</v>
      </c>
      <c r="Q201">
        <v>1</v>
      </c>
      <c r="R201">
        <v>1</v>
      </c>
    </row>
    <row r="202" spans="1:18" x14ac:dyDescent="0.2">
      <c r="A202" t="s">
        <v>2900</v>
      </c>
      <c r="B202" t="s">
        <v>2899</v>
      </c>
      <c r="C202">
        <v>0</v>
      </c>
      <c r="D202">
        <v>0</v>
      </c>
      <c r="E202">
        <v>0</v>
      </c>
      <c r="F202">
        <v>135.22</v>
      </c>
      <c r="G202">
        <v>135.22</v>
      </c>
      <c r="H202">
        <v>0</v>
      </c>
      <c r="I202">
        <v>133.34</v>
      </c>
      <c r="J202">
        <v>122.61</v>
      </c>
      <c r="K202">
        <v>122.61</v>
      </c>
      <c r="L202">
        <v>122.61</v>
      </c>
      <c r="M202">
        <v>0</v>
      </c>
      <c r="N202">
        <v>0</v>
      </c>
      <c r="O202">
        <v>0</v>
      </c>
      <c r="P202">
        <v>0</v>
      </c>
      <c r="Q202">
        <v>1</v>
      </c>
      <c r="R202">
        <v>1</v>
      </c>
    </row>
    <row r="203" spans="1:18" x14ac:dyDescent="0.2">
      <c r="A203" t="s">
        <v>2901</v>
      </c>
      <c r="B203" t="s">
        <v>2899</v>
      </c>
      <c r="C203">
        <v>0</v>
      </c>
      <c r="D203">
        <v>151.05000000000001</v>
      </c>
      <c r="E203">
        <v>151.05000000000001</v>
      </c>
      <c r="F203">
        <v>146.49</v>
      </c>
      <c r="G203">
        <v>146.49</v>
      </c>
      <c r="H203">
        <v>146.49</v>
      </c>
      <c r="I203">
        <v>144.07</v>
      </c>
      <c r="J203">
        <v>133.61000000000001</v>
      </c>
      <c r="K203">
        <v>133.61000000000001</v>
      </c>
      <c r="L203">
        <v>133.61000000000001</v>
      </c>
      <c r="M203">
        <v>133.61000000000001</v>
      </c>
      <c r="N203">
        <v>122.61</v>
      </c>
      <c r="O203">
        <v>122.61</v>
      </c>
      <c r="P203">
        <v>122.61</v>
      </c>
      <c r="Q203">
        <v>1</v>
      </c>
      <c r="R203">
        <v>1</v>
      </c>
    </row>
    <row r="204" spans="1:18" x14ac:dyDescent="0.2">
      <c r="A204" t="s">
        <v>2902</v>
      </c>
      <c r="B204" t="s">
        <v>2899</v>
      </c>
      <c r="C204">
        <v>0</v>
      </c>
      <c r="D204">
        <v>0</v>
      </c>
      <c r="E204">
        <v>0</v>
      </c>
      <c r="F204">
        <v>157.22</v>
      </c>
      <c r="G204">
        <v>157.22</v>
      </c>
      <c r="H204">
        <v>0</v>
      </c>
      <c r="I204">
        <v>155.07</v>
      </c>
      <c r="J204">
        <v>142.46</v>
      </c>
      <c r="K204">
        <v>142.46</v>
      </c>
      <c r="L204">
        <v>142.46</v>
      </c>
      <c r="M204">
        <v>0</v>
      </c>
      <c r="N204">
        <v>0</v>
      </c>
      <c r="O204">
        <v>0</v>
      </c>
      <c r="P204">
        <v>0</v>
      </c>
      <c r="Q204">
        <v>1</v>
      </c>
      <c r="R204">
        <v>1</v>
      </c>
    </row>
    <row r="205" spans="1:18" x14ac:dyDescent="0.2">
      <c r="A205" t="s">
        <v>138</v>
      </c>
      <c r="B205" t="s">
        <v>2899</v>
      </c>
      <c r="C205">
        <v>0</v>
      </c>
      <c r="D205">
        <v>173.59</v>
      </c>
      <c r="E205">
        <v>173.59</v>
      </c>
      <c r="F205">
        <v>167.68</v>
      </c>
      <c r="G205">
        <v>167.68</v>
      </c>
      <c r="H205">
        <v>167.68</v>
      </c>
      <c r="I205">
        <v>164.73</v>
      </c>
      <c r="J205">
        <v>153.19999999999999</v>
      </c>
      <c r="K205">
        <v>153.19999999999999</v>
      </c>
      <c r="L205">
        <v>153.19999999999999</v>
      </c>
      <c r="M205">
        <v>153.19999999999999</v>
      </c>
      <c r="N205">
        <v>140.05000000000001</v>
      </c>
      <c r="O205">
        <v>140.05000000000001</v>
      </c>
      <c r="P205">
        <v>140.05000000000001</v>
      </c>
      <c r="Q205">
        <v>1</v>
      </c>
      <c r="R205">
        <v>1</v>
      </c>
    </row>
    <row r="206" spans="1:18" x14ac:dyDescent="0.2">
      <c r="A206" t="s">
        <v>2903</v>
      </c>
      <c r="B206" t="s">
        <v>2904</v>
      </c>
      <c r="C206">
        <v>0</v>
      </c>
      <c r="D206">
        <v>206.85</v>
      </c>
      <c r="E206">
        <v>206.85</v>
      </c>
      <c r="F206">
        <v>202.29</v>
      </c>
      <c r="G206">
        <v>202.29</v>
      </c>
      <c r="H206">
        <v>202.29</v>
      </c>
      <c r="I206">
        <v>199.61</v>
      </c>
      <c r="J206">
        <v>182.71</v>
      </c>
      <c r="K206">
        <v>182.71</v>
      </c>
      <c r="L206">
        <v>182.71</v>
      </c>
      <c r="M206">
        <v>182.71</v>
      </c>
      <c r="N206">
        <v>171.71</v>
      </c>
      <c r="O206">
        <v>171.71</v>
      </c>
      <c r="P206">
        <v>171.71</v>
      </c>
      <c r="Q206">
        <v>1</v>
      </c>
      <c r="R206">
        <v>1</v>
      </c>
    </row>
    <row r="207" spans="1:18" x14ac:dyDescent="0.2">
      <c r="A207" t="s">
        <v>2905</v>
      </c>
      <c r="B207" t="s">
        <v>2906</v>
      </c>
      <c r="C207">
        <v>0</v>
      </c>
      <c r="D207">
        <v>206.85</v>
      </c>
      <c r="E207">
        <v>206.85</v>
      </c>
      <c r="F207">
        <v>202.29</v>
      </c>
      <c r="G207">
        <v>202.29</v>
      </c>
      <c r="H207">
        <v>202.29</v>
      </c>
      <c r="I207">
        <v>199.61</v>
      </c>
      <c r="J207">
        <v>182.71</v>
      </c>
      <c r="K207">
        <v>182.71</v>
      </c>
      <c r="L207">
        <v>182.71</v>
      </c>
      <c r="M207">
        <v>182.71</v>
      </c>
      <c r="N207">
        <v>171.71</v>
      </c>
      <c r="O207">
        <v>171.71</v>
      </c>
      <c r="P207">
        <v>171.71</v>
      </c>
      <c r="Q207">
        <v>1</v>
      </c>
      <c r="R207">
        <v>1</v>
      </c>
    </row>
    <row r="208" spans="1:18" x14ac:dyDescent="0.2">
      <c r="A208" t="s">
        <v>2907</v>
      </c>
      <c r="B208" t="s">
        <v>2904</v>
      </c>
      <c r="C208">
        <v>0</v>
      </c>
      <c r="D208">
        <v>232.61</v>
      </c>
      <c r="E208">
        <v>232.61</v>
      </c>
      <c r="F208">
        <v>227.24</v>
      </c>
      <c r="G208">
        <v>227.24</v>
      </c>
      <c r="H208">
        <v>227.24</v>
      </c>
      <c r="I208">
        <v>224.29</v>
      </c>
      <c r="J208">
        <v>205.51</v>
      </c>
      <c r="K208">
        <v>205.51</v>
      </c>
      <c r="L208">
        <v>205.51</v>
      </c>
      <c r="M208">
        <v>205.51</v>
      </c>
      <c r="N208">
        <v>192.63</v>
      </c>
      <c r="O208">
        <v>192.63</v>
      </c>
      <c r="P208">
        <v>192.63</v>
      </c>
      <c r="Q208">
        <v>1</v>
      </c>
      <c r="R208">
        <v>1</v>
      </c>
    </row>
    <row r="209" spans="1:18" x14ac:dyDescent="0.2">
      <c r="A209" t="s">
        <v>2908</v>
      </c>
      <c r="B209" t="s">
        <v>2906</v>
      </c>
      <c r="C209">
        <v>0</v>
      </c>
      <c r="D209">
        <v>232.61</v>
      </c>
      <c r="E209">
        <v>232.61</v>
      </c>
      <c r="F209">
        <v>227.24</v>
      </c>
      <c r="G209">
        <v>227.24</v>
      </c>
      <c r="H209">
        <v>227.24</v>
      </c>
      <c r="I209">
        <v>224.29</v>
      </c>
      <c r="J209">
        <v>205.51</v>
      </c>
      <c r="K209">
        <v>205.51</v>
      </c>
      <c r="L209">
        <v>205.51</v>
      </c>
      <c r="M209">
        <v>205.51</v>
      </c>
      <c r="N209">
        <v>192.63</v>
      </c>
      <c r="O209">
        <v>192.63</v>
      </c>
      <c r="P209">
        <v>192.63</v>
      </c>
      <c r="Q209">
        <v>1</v>
      </c>
      <c r="R209">
        <v>1</v>
      </c>
    </row>
    <row r="210" spans="1:18" x14ac:dyDescent="0.2">
      <c r="A210" t="s">
        <v>357</v>
      </c>
      <c r="B210" t="s">
        <v>2909</v>
      </c>
      <c r="C210">
        <v>0</v>
      </c>
      <c r="D210">
        <v>252.46</v>
      </c>
      <c r="E210">
        <v>252.46</v>
      </c>
      <c r="F210">
        <v>246.02</v>
      </c>
      <c r="G210">
        <v>246.02</v>
      </c>
      <c r="H210">
        <v>246.02</v>
      </c>
      <c r="I210">
        <v>242.54</v>
      </c>
      <c r="J210">
        <v>223.22</v>
      </c>
      <c r="K210">
        <v>223.22</v>
      </c>
      <c r="L210">
        <v>223.22</v>
      </c>
      <c r="M210">
        <v>223.22</v>
      </c>
      <c r="N210">
        <v>207.66</v>
      </c>
      <c r="O210">
        <v>207.66</v>
      </c>
      <c r="P210">
        <v>207.66</v>
      </c>
      <c r="Q210">
        <v>1</v>
      </c>
      <c r="R210">
        <v>2</v>
      </c>
    </row>
    <row r="211" spans="1:18" x14ac:dyDescent="0.2">
      <c r="A211" t="s">
        <v>358</v>
      </c>
      <c r="B211" t="s">
        <v>2910</v>
      </c>
      <c r="C211">
        <v>0</v>
      </c>
      <c r="D211">
        <v>292.17</v>
      </c>
      <c r="E211">
        <v>292.17</v>
      </c>
      <c r="F211">
        <v>284.93</v>
      </c>
      <c r="G211">
        <v>284.93</v>
      </c>
      <c r="H211">
        <v>284.93</v>
      </c>
      <c r="I211">
        <v>280.89999999999998</v>
      </c>
      <c r="J211">
        <v>258.37</v>
      </c>
      <c r="K211">
        <v>258.37</v>
      </c>
      <c r="L211">
        <v>258.37</v>
      </c>
      <c r="M211">
        <v>258.37</v>
      </c>
      <c r="N211">
        <v>240.66</v>
      </c>
      <c r="O211">
        <v>240.66</v>
      </c>
      <c r="P211">
        <v>240.66</v>
      </c>
      <c r="Q211">
        <v>1</v>
      </c>
      <c r="R211">
        <v>2</v>
      </c>
    </row>
    <row r="212" spans="1:18" x14ac:dyDescent="0.2">
      <c r="A212" t="s">
        <v>2911</v>
      </c>
      <c r="B212" t="s">
        <v>2912</v>
      </c>
      <c r="C212">
        <v>0</v>
      </c>
      <c r="D212">
        <v>106.51</v>
      </c>
      <c r="E212">
        <v>106.51</v>
      </c>
      <c r="F212">
        <v>105.44</v>
      </c>
      <c r="G212">
        <v>105.44</v>
      </c>
      <c r="H212">
        <v>105.44</v>
      </c>
      <c r="I212">
        <v>104.63</v>
      </c>
      <c r="J212">
        <v>98.73</v>
      </c>
      <c r="K212">
        <v>98.73</v>
      </c>
      <c r="L212">
        <v>98.73</v>
      </c>
      <c r="M212">
        <v>98.73</v>
      </c>
      <c r="N212">
        <v>95.51</v>
      </c>
      <c r="O212">
        <v>95.51</v>
      </c>
      <c r="P212">
        <v>95.51</v>
      </c>
      <c r="Q212">
        <v>1</v>
      </c>
      <c r="R212">
        <v>1</v>
      </c>
    </row>
    <row r="213" spans="1:18" x14ac:dyDescent="0.2">
      <c r="B213" t="s">
        <v>176</v>
      </c>
    </row>
    <row r="214" spans="1:18" x14ac:dyDescent="0.2">
      <c r="A214" t="s">
        <v>2913</v>
      </c>
      <c r="B214" t="s">
        <v>2914</v>
      </c>
      <c r="C214">
        <v>0</v>
      </c>
      <c r="D214">
        <v>34.880000000000003</v>
      </c>
      <c r="E214">
        <v>34.880000000000003</v>
      </c>
      <c r="F214">
        <v>34.880000000000003</v>
      </c>
      <c r="G214">
        <v>34.880000000000003</v>
      </c>
      <c r="H214">
        <v>34.880000000000003</v>
      </c>
      <c r="I214">
        <v>34.880000000000003</v>
      </c>
      <c r="J214">
        <v>34.880000000000003</v>
      </c>
      <c r="K214">
        <v>34.880000000000003</v>
      </c>
      <c r="L214">
        <v>34.880000000000003</v>
      </c>
      <c r="M214">
        <v>34.880000000000003</v>
      </c>
      <c r="N214">
        <v>34.880000000000003</v>
      </c>
      <c r="O214">
        <v>34.880000000000003</v>
      </c>
      <c r="P214">
        <v>34.880000000000003</v>
      </c>
      <c r="Q214">
        <v>0</v>
      </c>
      <c r="R214">
        <v>0</v>
      </c>
    </row>
    <row r="215" spans="1:18" x14ac:dyDescent="0.2">
      <c r="A215" t="s">
        <v>2915</v>
      </c>
      <c r="B215" t="s">
        <v>2916</v>
      </c>
      <c r="C215">
        <v>0</v>
      </c>
      <c r="D215">
        <v>34.880000000000003</v>
      </c>
      <c r="E215">
        <v>34.880000000000003</v>
      </c>
      <c r="F215">
        <v>34.880000000000003</v>
      </c>
      <c r="G215">
        <v>34.880000000000003</v>
      </c>
      <c r="H215">
        <v>34.880000000000003</v>
      </c>
      <c r="I215">
        <v>34.880000000000003</v>
      </c>
      <c r="J215">
        <v>34.880000000000003</v>
      </c>
      <c r="K215">
        <v>34.880000000000003</v>
      </c>
      <c r="L215">
        <v>34.880000000000003</v>
      </c>
      <c r="M215">
        <v>34.880000000000003</v>
      </c>
      <c r="N215">
        <v>34.880000000000003</v>
      </c>
      <c r="O215">
        <v>34.880000000000003</v>
      </c>
      <c r="P215">
        <v>34.880000000000003</v>
      </c>
      <c r="Q215">
        <v>0</v>
      </c>
      <c r="R215">
        <v>0</v>
      </c>
    </row>
    <row r="216" spans="1:18" x14ac:dyDescent="0.2">
      <c r="A216" t="s">
        <v>2917</v>
      </c>
      <c r="B216" t="s">
        <v>2918</v>
      </c>
      <c r="C216">
        <v>0</v>
      </c>
      <c r="D216">
        <v>0</v>
      </c>
      <c r="E216">
        <v>0</v>
      </c>
      <c r="F216">
        <v>42.93</v>
      </c>
      <c r="G216">
        <v>42.93</v>
      </c>
      <c r="H216">
        <v>0</v>
      </c>
      <c r="I216">
        <v>42.93</v>
      </c>
      <c r="J216">
        <v>42.93</v>
      </c>
      <c r="K216">
        <v>42.93</v>
      </c>
      <c r="L216">
        <v>42.93</v>
      </c>
      <c r="M216">
        <v>0</v>
      </c>
      <c r="N216">
        <v>0</v>
      </c>
      <c r="O216">
        <v>0</v>
      </c>
      <c r="P216">
        <v>0</v>
      </c>
      <c r="Q216">
        <v>0</v>
      </c>
      <c r="R216">
        <v>0</v>
      </c>
    </row>
    <row r="217" spans="1:18" x14ac:dyDescent="0.2">
      <c r="A217" t="s">
        <v>874</v>
      </c>
      <c r="B217" t="s">
        <v>2919</v>
      </c>
      <c r="C217">
        <v>0</v>
      </c>
      <c r="D217">
        <v>61.71</v>
      </c>
      <c r="E217">
        <v>61.71</v>
      </c>
      <c r="F217">
        <v>61.71</v>
      </c>
      <c r="G217">
        <v>61.71</v>
      </c>
      <c r="H217">
        <v>61.71</v>
      </c>
      <c r="I217">
        <v>61.71</v>
      </c>
      <c r="J217">
        <v>61.71</v>
      </c>
      <c r="K217">
        <v>61.71</v>
      </c>
      <c r="L217">
        <v>61.71</v>
      </c>
      <c r="M217">
        <v>61.71</v>
      </c>
      <c r="N217">
        <v>61.71</v>
      </c>
      <c r="O217">
        <v>61.71</v>
      </c>
      <c r="P217">
        <v>61.71</v>
      </c>
      <c r="Q217">
        <v>0</v>
      </c>
      <c r="R217">
        <v>0</v>
      </c>
    </row>
    <row r="218" spans="1:18" x14ac:dyDescent="0.2">
      <c r="A218" t="s">
        <v>2920</v>
      </c>
      <c r="B218" t="s">
        <v>2921</v>
      </c>
      <c r="C218">
        <v>0</v>
      </c>
      <c r="D218">
        <v>0</v>
      </c>
      <c r="E218">
        <v>0</v>
      </c>
      <c r="F218">
        <v>68.41</v>
      </c>
      <c r="G218">
        <v>68.41</v>
      </c>
      <c r="H218">
        <v>0</v>
      </c>
      <c r="I218">
        <v>68.41</v>
      </c>
      <c r="J218">
        <v>68.41</v>
      </c>
      <c r="K218">
        <v>68.41</v>
      </c>
      <c r="L218">
        <v>68.41</v>
      </c>
      <c r="M218">
        <v>0</v>
      </c>
      <c r="N218">
        <v>0</v>
      </c>
      <c r="O218">
        <v>0</v>
      </c>
      <c r="P218">
        <v>0</v>
      </c>
      <c r="Q218">
        <v>0</v>
      </c>
      <c r="R218">
        <v>0</v>
      </c>
    </row>
    <row r="219" spans="1:18" x14ac:dyDescent="0.2">
      <c r="A219" t="s">
        <v>2922</v>
      </c>
      <c r="B219" t="s">
        <v>183</v>
      </c>
      <c r="C219">
        <v>0</v>
      </c>
      <c r="D219">
        <v>9.39</v>
      </c>
      <c r="E219">
        <v>9.39</v>
      </c>
      <c r="F219">
        <v>9.39</v>
      </c>
      <c r="G219">
        <v>9.39</v>
      </c>
      <c r="H219">
        <v>9.39</v>
      </c>
      <c r="I219">
        <v>9.39</v>
      </c>
      <c r="J219">
        <v>9.39</v>
      </c>
      <c r="K219">
        <v>9.39</v>
      </c>
      <c r="L219">
        <v>9.39</v>
      </c>
      <c r="M219">
        <v>9.39</v>
      </c>
      <c r="N219">
        <v>9.39</v>
      </c>
      <c r="O219">
        <v>9.39</v>
      </c>
      <c r="P219">
        <v>9.39</v>
      </c>
      <c r="Q219">
        <v>0</v>
      </c>
      <c r="R219">
        <v>0</v>
      </c>
    </row>
    <row r="220" spans="1:18" x14ac:dyDescent="0.2">
      <c r="A220" t="s">
        <v>359</v>
      </c>
      <c r="B220" t="s">
        <v>2923</v>
      </c>
      <c r="C220">
        <v>0</v>
      </c>
      <c r="D220">
        <v>9.39</v>
      </c>
      <c r="E220">
        <v>9.39</v>
      </c>
      <c r="F220">
        <v>9.39</v>
      </c>
      <c r="G220">
        <v>9.39</v>
      </c>
      <c r="H220">
        <v>9.39</v>
      </c>
      <c r="I220">
        <v>9.39</v>
      </c>
      <c r="J220">
        <v>9.39</v>
      </c>
      <c r="K220">
        <v>9.39</v>
      </c>
      <c r="L220">
        <v>9.39</v>
      </c>
      <c r="M220">
        <v>9.39</v>
      </c>
      <c r="N220">
        <v>9.39</v>
      </c>
      <c r="O220">
        <v>9.39</v>
      </c>
      <c r="P220">
        <v>9.39</v>
      </c>
      <c r="Q220">
        <v>0</v>
      </c>
      <c r="R220">
        <v>0</v>
      </c>
    </row>
    <row r="221" spans="1:18" x14ac:dyDescent="0.2">
      <c r="A221" t="s">
        <v>2924</v>
      </c>
      <c r="B221" t="s">
        <v>2925</v>
      </c>
      <c r="C221">
        <v>0</v>
      </c>
      <c r="D221">
        <v>16.100000000000001</v>
      </c>
      <c r="E221">
        <v>16.100000000000001</v>
      </c>
      <c r="F221">
        <v>16.100000000000001</v>
      </c>
      <c r="G221">
        <v>16.100000000000001</v>
      </c>
      <c r="H221">
        <v>16.100000000000001</v>
      </c>
      <c r="I221">
        <v>16.100000000000001</v>
      </c>
      <c r="J221">
        <v>16.100000000000001</v>
      </c>
      <c r="K221">
        <v>16.100000000000001</v>
      </c>
      <c r="L221">
        <v>16.100000000000001</v>
      </c>
      <c r="M221">
        <v>16.100000000000001</v>
      </c>
      <c r="N221">
        <v>16.100000000000001</v>
      </c>
      <c r="O221">
        <v>16.100000000000001</v>
      </c>
      <c r="P221">
        <v>16.100000000000001</v>
      </c>
      <c r="Q221">
        <v>0</v>
      </c>
      <c r="R221">
        <v>0</v>
      </c>
    </row>
    <row r="222" spans="1:18" x14ac:dyDescent="0.2">
      <c r="A222" t="s">
        <v>2926</v>
      </c>
      <c r="B222" t="s">
        <v>2927</v>
      </c>
      <c r="C222">
        <v>0</v>
      </c>
      <c r="D222">
        <v>16.100000000000001</v>
      </c>
      <c r="E222">
        <v>16.100000000000001</v>
      </c>
      <c r="F222">
        <v>16.100000000000001</v>
      </c>
      <c r="G222">
        <v>16.100000000000001</v>
      </c>
      <c r="H222">
        <v>16.100000000000001</v>
      </c>
      <c r="I222">
        <v>16.100000000000001</v>
      </c>
      <c r="J222">
        <v>16.100000000000001</v>
      </c>
      <c r="K222">
        <v>16.100000000000001</v>
      </c>
      <c r="L222">
        <v>16.100000000000001</v>
      </c>
      <c r="M222">
        <v>16.100000000000001</v>
      </c>
      <c r="N222">
        <v>16.100000000000001</v>
      </c>
      <c r="O222">
        <v>16.100000000000001</v>
      </c>
      <c r="P222">
        <v>16.100000000000001</v>
      </c>
      <c r="Q222">
        <v>0</v>
      </c>
      <c r="R222">
        <v>0</v>
      </c>
    </row>
    <row r="223" spans="1:18" x14ac:dyDescent="0.2">
      <c r="A223" t="s">
        <v>2928</v>
      </c>
      <c r="B223" t="s">
        <v>2929</v>
      </c>
      <c r="C223">
        <v>0</v>
      </c>
      <c r="D223">
        <v>40.24</v>
      </c>
      <c r="E223">
        <v>40.24</v>
      </c>
      <c r="F223">
        <v>40.24</v>
      </c>
      <c r="G223">
        <v>40.24</v>
      </c>
      <c r="H223">
        <v>40.24</v>
      </c>
      <c r="I223">
        <v>40.24</v>
      </c>
      <c r="J223">
        <v>40.24</v>
      </c>
      <c r="K223">
        <v>40.24</v>
      </c>
      <c r="L223">
        <v>40.24</v>
      </c>
      <c r="M223">
        <v>40.24</v>
      </c>
      <c r="N223">
        <v>40.24</v>
      </c>
      <c r="O223">
        <v>40.24</v>
      </c>
      <c r="P223">
        <v>40.24</v>
      </c>
      <c r="Q223">
        <v>0</v>
      </c>
      <c r="R223">
        <v>0</v>
      </c>
    </row>
    <row r="224" spans="1:18" x14ac:dyDescent="0.2">
      <c r="A224" t="s">
        <v>2930</v>
      </c>
      <c r="B224" t="s">
        <v>2931</v>
      </c>
      <c r="C224">
        <v>0</v>
      </c>
      <c r="D224">
        <v>0</v>
      </c>
      <c r="E224">
        <v>0</v>
      </c>
      <c r="F224">
        <v>21.46</v>
      </c>
      <c r="G224">
        <v>21.46</v>
      </c>
      <c r="H224">
        <v>0</v>
      </c>
      <c r="I224">
        <v>21.46</v>
      </c>
      <c r="J224">
        <v>21.46</v>
      </c>
      <c r="K224">
        <v>21.46</v>
      </c>
      <c r="L224">
        <v>21.46</v>
      </c>
      <c r="M224">
        <v>0</v>
      </c>
      <c r="N224">
        <v>0</v>
      </c>
      <c r="O224">
        <v>0</v>
      </c>
      <c r="P224">
        <v>0</v>
      </c>
      <c r="Q224">
        <v>0</v>
      </c>
      <c r="R224">
        <v>0</v>
      </c>
    </row>
    <row r="225" spans="1:18" x14ac:dyDescent="0.2">
      <c r="A225" t="s">
        <v>2932</v>
      </c>
      <c r="B225" t="s">
        <v>2933</v>
      </c>
      <c r="C225">
        <v>0</v>
      </c>
      <c r="D225">
        <v>0</v>
      </c>
      <c r="E225">
        <v>0</v>
      </c>
      <c r="F225">
        <v>16.100000000000001</v>
      </c>
      <c r="G225">
        <v>0</v>
      </c>
      <c r="H225">
        <v>0</v>
      </c>
      <c r="I225">
        <v>16.100000000000001</v>
      </c>
      <c r="J225">
        <v>16.100000000000001</v>
      </c>
      <c r="K225">
        <v>16.100000000000001</v>
      </c>
      <c r="L225">
        <v>16.100000000000001</v>
      </c>
      <c r="M225">
        <v>16.100000000000001</v>
      </c>
      <c r="N225">
        <v>0</v>
      </c>
      <c r="O225">
        <v>0</v>
      </c>
      <c r="P225">
        <v>0</v>
      </c>
      <c r="Q225">
        <v>0</v>
      </c>
      <c r="R225">
        <v>0</v>
      </c>
    </row>
    <row r="226" spans="1:18" x14ac:dyDescent="0.2">
      <c r="A226" t="s">
        <v>2934</v>
      </c>
      <c r="B226" t="s">
        <v>2935</v>
      </c>
      <c r="C226">
        <v>0</v>
      </c>
      <c r="D226">
        <v>0</v>
      </c>
      <c r="E226">
        <v>0</v>
      </c>
      <c r="F226">
        <v>22.8</v>
      </c>
      <c r="G226">
        <v>0</v>
      </c>
      <c r="H226">
        <v>0</v>
      </c>
      <c r="I226">
        <v>22.8</v>
      </c>
      <c r="J226">
        <v>22.8</v>
      </c>
      <c r="K226">
        <v>22.8</v>
      </c>
      <c r="L226">
        <v>22.8</v>
      </c>
      <c r="M226">
        <v>22.8</v>
      </c>
      <c r="N226">
        <v>0</v>
      </c>
      <c r="O226">
        <v>0</v>
      </c>
      <c r="P226">
        <v>0</v>
      </c>
      <c r="Q226">
        <v>0</v>
      </c>
      <c r="R226">
        <v>0</v>
      </c>
    </row>
    <row r="227" spans="1:18" x14ac:dyDescent="0.2">
      <c r="A227" t="s">
        <v>2936</v>
      </c>
      <c r="B227" t="s">
        <v>2937</v>
      </c>
      <c r="C227">
        <v>0</v>
      </c>
      <c r="D227">
        <v>38.9</v>
      </c>
      <c r="E227">
        <v>38.9</v>
      </c>
      <c r="F227">
        <v>38.9</v>
      </c>
      <c r="G227">
        <v>38.9</v>
      </c>
      <c r="H227">
        <v>38.9</v>
      </c>
      <c r="I227">
        <v>38.9</v>
      </c>
      <c r="J227">
        <v>38.9</v>
      </c>
      <c r="K227">
        <v>38.9</v>
      </c>
      <c r="L227">
        <v>38.9</v>
      </c>
      <c r="M227">
        <v>38.9</v>
      </c>
      <c r="N227">
        <v>38.9</v>
      </c>
      <c r="O227">
        <v>38.9</v>
      </c>
      <c r="P227">
        <v>38.9</v>
      </c>
      <c r="Q227">
        <v>0</v>
      </c>
      <c r="R227">
        <v>0</v>
      </c>
    </row>
    <row r="228" spans="1:18" x14ac:dyDescent="0.2">
      <c r="A228" t="s">
        <v>2938</v>
      </c>
      <c r="B228" t="s">
        <v>2939</v>
      </c>
      <c r="C228">
        <v>0</v>
      </c>
      <c r="D228">
        <v>0</v>
      </c>
      <c r="E228">
        <v>0</v>
      </c>
      <c r="F228">
        <v>34.880000000000003</v>
      </c>
      <c r="G228">
        <v>34.880000000000003</v>
      </c>
      <c r="H228">
        <v>0</v>
      </c>
      <c r="I228">
        <v>34.880000000000003</v>
      </c>
      <c r="J228">
        <v>34.880000000000003</v>
      </c>
      <c r="K228">
        <v>34.880000000000003</v>
      </c>
      <c r="L228">
        <v>34.880000000000003</v>
      </c>
      <c r="M228">
        <v>0</v>
      </c>
      <c r="N228">
        <v>0</v>
      </c>
      <c r="O228">
        <v>0</v>
      </c>
      <c r="P228">
        <v>0</v>
      </c>
      <c r="Q228">
        <v>0</v>
      </c>
      <c r="R228">
        <v>0</v>
      </c>
    </row>
    <row r="229" spans="1:18" x14ac:dyDescent="0.2">
      <c r="A229" t="s">
        <v>2940</v>
      </c>
      <c r="B229" t="s">
        <v>2941</v>
      </c>
      <c r="C229">
        <v>0</v>
      </c>
      <c r="D229">
        <v>93.9</v>
      </c>
      <c r="E229">
        <v>93.9</v>
      </c>
      <c r="F229">
        <v>93.9</v>
      </c>
      <c r="G229">
        <v>93.9</v>
      </c>
      <c r="H229">
        <v>93.9</v>
      </c>
      <c r="I229">
        <v>93.9</v>
      </c>
      <c r="J229">
        <v>93.9</v>
      </c>
      <c r="K229">
        <v>93.9</v>
      </c>
      <c r="L229">
        <v>93.9</v>
      </c>
      <c r="M229">
        <v>93.9</v>
      </c>
      <c r="N229">
        <v>93.9</v>
      </c>
      <c r="O229">
        <v>93.9</v>
      </c>
      <c r="P229">
        <v>93.9</v>
      </c>
      <c r="Q229">
        <v>0</v>
      </c>
      <c r="R229">
        <v>0</v>
      </c>
    </row>
    <row r="230" spans="1:18" x14ac:dyDescent="0.2">
      <c r="A230" t="s">
        <v>2942</v>
      </c>
      <c r="B230" t="s">
        <v>2941</v>
      </c>
      <c r="C230">
        <v>0</v>
      </c>
      <c r="D230">
        <v>111.34</v>
      </c>
      <c r="E230">
        <v>111.34</v>
      </c>
      <c r="F230">
        <v>111.34</v>
      </c>
      <c r="G230">
        <v>111.34</v>
      </c>
      <c r="H230">
        <v>111.34</v>
      </c>
      <c r="I230">
        <v>111.34</v>
      </c>
      <c r="J230">
        <v>111.34</v>
      </c>
      <c r="K230">
        <v>111.34</v>
      </c>
      <c r="L230">
        <v>111.34</v>
      </c>
      <c r="M230">
        <v>111.34</v>
      </c>
      <c r="N230">
        <v>111.34</v>
      </c>
      <c r="O230">
        <v>111.34</v>
      </c>
      <c r="P230">
        <v>111.34</v>
      </c>
      <c r="Q230">
        <v>0</v>
      </c>
      <c r="R230">
        <v>0</v>
      </c>
    </row>
    <row r="231" spans="1:18" x14ac:dyDescent="0.2">
      <c r="A231" t="s">
        <v>2943</v>
      </c>
      <c r="B231" t="s">
        <v>2944</v>
      </c>
      <c r="C231">
        <v>0</v>
      </c>
      <c r="D231">
        <v>0</v>
      </c>
      <c r="E231">
        <v>0</v>
      </c>
      <c r="F231">
        <v>0</v>
      </c>
      <c r="G231">
        <v>0</v>
      </c>
      <c r="H231">
        <v>0</v>
      </c>
      <c r="I231">
        <v>0</v>
      </c>
      <c r="J231">
        <v>36.22</v>
      </c>
      <c r="K231">
        <v>36.22</v>
      </c>
      <c r="L231">
        <v>36.22</v>
      </c>
      <c r="M231">
        <v>36.22</v>
      </c>
      <c r="N231">
        <v>36.22</v>
      </c>
      <c r="O231">
        <v>36.22</v>
      </c>
      <c r="P231">
        <v>36.22</v>
      </c>
      <c r="Q231">
        <v>0</v>
      </c>
      <c r="R231">
        <v>0</v>
      </c>
    </row>
    <row r="232" spans="1:18" x14ac:dyDescent="0.2">
      <c r="A232" t="s">
        <v>2484</v>
      </c>
      <c r="B232" t="s">
        <v>2944</v>
      </c>
      <c r="C232">
        <v>0</v>
      </c>
      <c r="D232">
        <v>0</v>
      </c>
      <c r="E232">
        <v>0</v>
      </c>
      <c r="F232">
        <v>0</v>
      </c>
      <c r="G232">
        <v>0</v>
      </c>
      <c r="H232">
        <v>0</v>
      </c>
      <c r="I232">
        <v>0</v>
      </c>
      <c r="J232">
        <v>50.98</v>
      </c>
      <c r="K232">
        <v>50.98</v>
      </c>
      <c r="L232">
        <v>50.98</v>
      </c>
      <c r="M232">
        <v>50.98</v>
      </c>
      <c r="N232">
        <v>50.98</v>
      </c>
      <c r="O232">
        <v>50.98</v>
      </c>
      <c r="P232">
        <v>50.98</v>
      </c>
      <c r="Q232">
        <v>0</v>
      </c>
      <c r="R232">
        <v>0</v>
      </c>
    </row>
    <row r="233" spans="1:18" x14ac:dyDescent="0.2">
      <c r="A233" t="s">
        <v>2945</v>
      </c>
      <c r="B233" t="s">
        <v>2946</v>
      </c>
      <c r="C233">
        <v>0</v>
      </c>
      <c r="D233">
        <v>75.12</v>
      </c>
      <c r="E233">
        <v>75.12</v>
      </c>
      <c r="F233">
        <v>75.12</v>
      </c>
      <c r="G233">
        <v>75.12</v>
      </c>
      <c r="H233">
        <v>75.12</v>
      </c>
      <c r="I233">
        <v>75.12</v>
      </c>
      <c r="J233">
        <v>0</v>
      </c>
      <c r="K233">
        <v>0</v>
      </c>
      <c r="L233">
        <v>0</v>
      </c>
      <c r="M233">
        <v>0</v>
      </c>
      <c r="N233">
        <v>0</v>
      </c>
      <c r="O233">
        <v>0</v>
      </c>
      <c r="P233">
        <v>0</v>
      </c>
      <c r="Q233">
        <v>0</v>
      </c>
      <c r="R233">
        <v>0</v>
      </c>
    </row>
    <row r="234" spans="1:18" x14ac:dyDescent="0.2">
      <c r="A234" t="s">
        <v>2947</v>
      </c>
      <c r="B234" t="s">
        <v>2946</v>
      </c>
      <c r="C234">
        <v>0</v>
      </c>
      <c r="D234">
        <v>105.98</v>
      </c>
      <c r="E234">
        <v>105.98</v>
      </c>
      <c r="F234">
        <v>105.98</v>
      </c>
      <c r="G234">
        <v>105.98</v>
      </c>
      <c r="H234">
        <v>105.98</v>
      </c>
      <c r="I234">
        <v>105.98</v>
      </c>
      <c r="J234">
        <v>0</v>
      </c>
      <c r="K234">
        <v>0</v>
      </c>
      <c r="L234">
        <v>0</v>
      </c>
      <c r="M234">
        <v>0</v>
      </c>
      <c r="N234">
        <v>0</v>
      </c>
      <c r="O234">
        <v>0</v>
      </c>
      <c r="P234">
        <v>0</v>
      </c>
      <c r="Q234">
        <v>0</v>
      </c>
      <c r="R234">
        <v>0</v>
      </c>
    </row>
    <row r="235" spans="1:18" x14ac:dyDescent="0.2">
      <c r="A235" t="s">
        <v>2948</v>
      </c>
      <c r="B235" t="s">
        <v>2949</v>
      </c>
      <c r="C235">
        <v>0</v>
      </c>
      <c r="D235">
        <v>83.17</v>
      </c>
      <c r="E235">
        <v>83.17</v>
      </c>
      <c r="F235">
        <v>83.17</v>
      </c>
      <c r="G235">
        <v>83.17</v>
      </c>
      <c r="H235">
        <v>83.17</v>
      </c>
      <c r="I235">
        <v>83.17</v>
      </c>
      <c r="J235">
        <v>0</v>
      </c>
      <c r="K235">
        <v>0</v>
      </c>
      <c r="L235">
        <v>0</v>
      </c>
      <c r="M235">
        <v>0</v>
      </c>
      <c r="N235">
        <v>0</v>
      </c>
      <c r="O235">
        <v>0</v>
      </c>
      <c r="P235">
        <v>0</v>
      </c>
      <c r="Q235">
        <v>0</v>
      </c>
      <c r="R235">
        <v>0</v>
      </c>
    </row>
    <row r="236" spans="1:18" x14ac:dyDescent="0.2">
      <c r="A236" t="s">
        <v>2950</v>
      </c>
      <c r="B236" t="s">
        <v>2949</v>
      </c>
      <c r="C236">
        <v>0</v>
      </c>
      <c r="D236">
        <v>87.2</v>
      </c>
      <c r="E236">
        <v>87.2</v>
      </c>
      <c r="F236">
        <v>87.2</v>
      </c>
      <c r="G236">
        <v>87.2</v>
      </c>
      <c r="H236">
        <v>87.2</v>
      </c>
      <c r="I236">
        <v>87.2</v>
      </c>
      <c r="J236">
        <v>0</v>
      </c>
      <c r="K236">
        <v>0</v>
      </c>
      <c r="L236">
        <v>0</v>
      </c>
      <c r="M236">
        <v>0</v>
      </c>
      <c r="N236">
        <v>0</v>
      </c>
      <c r="O236">
        <v>0</v>
      </c>
      <c r="P236">
        <v>0</v>
      </c>
      <c r="Q236">
        <v>0</v>
      </c>
      <c r="R236">
        <v>0</v>
      </c>
    </row>
    <row r="237" spans="1:18" x14ac:dyDescent="0.2">
      <c r="A237" t="s">
        <v>2951</v>
      </c>
      <c r="B237" t="s">
        <v>2952</v>
      </c>
      <c r="C237">
        <v>0</v>
      </c>
      <c r="D237">
        <v>28.17</v>
      </c>
      <c r="E237">
        <v>28.17</v>
      </c>
      <c r="F237">
        <v>28.17</v>
      </c>
      <c r="G237">
        <v>28.17</v>
      </c>
      <c r="H237">
        <v>28.17</v>
      </c>
      <c r="I237">
        <v>28.17</v>
      </c>
      <c r="J237">
        <v>28.17</v>
      </c>
      <c r="K237">
        <v>28.17</v>
      </c>
      <c r="L237">
        <v>28.17</v>
      </c>
      <c r="M237">
        <v>28.17</v>
      </c>
      <c r="N237">
        <v>28.17</v>
      </c>
      <c r="O237">
        <v>28.17</v>
      </c>
      <c r="P237">
        <v>28.17</v>
      </c>
      <c r="Q237">
        <v>0</v>
      </c>
      <c r="R237">
        <v>0</v>
      </c>
    </row>
    <row r="238" spans="1:18" x14ac:dyDescent="0.2">
      <c r="A238" t="s">
        <v>2953</v>
      </c>
      <c r="B238" t="s">
        <v>2952</v>
      </c>
      <c r="C238">
        <v>0</v>
      </c>
      <c r="D238">
        <v>33.54</v>
      </c>
      <c r="E238">
        <v>33.54</v>
      </c>
      <c r="F238">
        <v>33.54</v>
      </c>
      <c r="G238">
        <v>33.54</v>
      </c>
      <c r="H238">
        <v>33.54</v>
      </c>
      <c r="I238">
        <v>33.54</v>
      </c>
      <c r="J238">
        <v>33.54</v>
      </c>
      <c r="K238">
        <v>33.54</v>
      </c>
      <c r="L238">
        <v>33.54</v>
      </c>
      <c r="M238">
        <v>33.54</v>
      </c>
      <c r="N238">
        <v>33.54</v>
      </c>
      <c r="O238">
        <v>33.54</v>
      </c>
      <c r="P238">
        <v>33.54</v>
      </c>
      <c r="Q238">
        <v>0</v>
      </c>
      <c r="R238">
        <v>0</v>
      </c>
    </row>
    <row r="239" spans="1:18" x14ac:dyDescent="0.2">
      <c r="A239" t="s">
        <v>2954</v>
      </c>
      <c r="B239" t="s">
        <v>2955</v>
      </c>
      <c r="C239">
        <v>0</v>
      </c>
      <c r="D239">
        <v>0</v>
      </c>
      <c r="E239">
        <v>0</v>
      </c>
      <c r="F239">
        <v>40.24</v>
      </c>
      <c r="G239">
        <v>0</v>
      </c>
      <c r="H239">
        <v>0</v>
      </c>
      <c r="I239">
        <v>40.24</v>
      </c>
      <c r="J239">
        <v>40.24</v>
      </c>
      <c r="K239">
        <v>40.24</v>
      </c>
      <c r="L239">
        <v>40.24</v>
      </c>
      <c r="M239">
        <v>40.24</v>
      </c>
      <c r="N239">
        <v>0</v>
      </c>
      <c r="O239">
        <v>0</v>
      </c>
      <c r="P239">
        <v>0</v>
      </c>
      <c r="Q239">
        <v>0</v>
      </c>
      <c r="R239">
        <v>0</v>
      </c>
    </row>
    <row r="240" spans="1:18" x14ac:dyDescent="0.2">
      <c r="A240" t="s">
        <v>1638</v>
      </c>
      <c r="B240" t="s">
        <v>2466</v>
      </c>
      <c r="C240">
        <v>0</v>
      </c>
      <c r="D240">
        <v>8.0500000000000007</v>
      </c>
      <c r="E240">
        <v>8.0500000000000007</v>
      </c>
      <c r="F240">
        <v>8.0500000000000007</v>
      </c>
      <c r="G240">
        <v>8.0500000000000007</v>
      </c>
      <c r="H240">
        <v>8.0500000000000007</v>
      </c>
      <c r="I240">
        <v>8.0500000000000007</v>
      </c>
      <c r="J240">
        <v>8.0500000000000007</v>
      </c>
      <c r="K240">
        <v>8.0500000000000007</v>
      </c>
      <c r="L240">
        <v>8.0500000000000007</v>
      </c>
      <c r="M240">
        <v>8.0500000000000007</v>
      </c>
      <c r="N240">
        <v>8.0500000000000007</v>
      </c>
      <c r="O240">
        <v>8.0500000000000007</v>
      </c>
      <c r="P240">
        <v>8.0500000000000007</v>
      </c>
      <c r="Q240">
        <v>0</v>
      </c>
      <c r="R240">
        <v>0</v>
      </c>
    </row>
    <row r="241" spans="1:18" x14ac:dyDescent="0.2">
      <c r="A241" t="s">
        <v>1400</v>
      </c>
      <c r="B241" t="s">
        <v>2466</v>
      </c>
      <c r="C241">
        <v>0</v>
      </c>
      <c r="D241">
        <v>9.39</v>
      </c>
      <c r="E241">
        <v>9.39</v>
      </c>
      <c r="F241">
        <v>9.39</v>
      </c>
      <c r="G241">
        <v>9.39</v>
      </c>
      <c r="H241">
        <v>9.39</v>
      </c>
      <c r="I241">
        <v>9.39</v>
      </c>
      <c r="J241">
        <v>9.39</v>
      </c>
      <c r="K241">
        <v>9.39</v>
      </c>
      <c r="L241">
        <v>9.39</v>
      </c>
      <c r="M241">
        <v>9.39</v>
      </c>
      <c r="N241">
        <v>9.39</v>
      </c>
      <c r="O241">
        <v>9.39</v>
      </c>
      <c r="P241">
        <v>9.39</v>
      </c>
      <c r="Q241">
        <v>0</v>
      </c>
      <c r="R241">
        <v>0</v>
      </c>
    </row>
    <row r="242" spans="1:18" x14ac:dyDescent="0.2">
      <c r="A242" t="s">
        <v>1403</v>
      </c>
      <c r="B242" t="s">
        <v>2466</v>
      </c>
      <c r="C242">
        <v>0</v>
      </c>
      <c r="D242">
        <v>10.73</v>
      </c>
      <c r="E242">
        <v>10.73</v>
      </c>
      <c r="F242">
        <v>10.73</v>
      </c>
      <c r="G242">
        <v>10.73</v>
      </c>
      <c r="H242">
        <v>10.73</v>
      </c>
      <c r="I242">
        <v>10.73</v>
      </c>
      <c r="J242">
        <v>10.73</v>
      </c>
      <c r="K242">
        <v>10.73</v>
      </c>
      <c r="L242">
        <v>10.73</v>
      </c>
      <c r="M242">
        <v>10.73</v>
      </c>
      <c r="N242">
        <v>10.73</v>
      </c>
      <c r="O242">
        <v>10.73</v>
      </c>
      <c r="P242">
        <v>10.73</v>
      </c>
      <c r="Q242">
        <v>0</v>
      </c>
      <c r="R242">
        <v>0</v>
      </c>
    </row>
    <row r="243" spans="1:18" x14ac:dyDescent="0.2">
      <c r="A243" t="s">
        <v>1401</v>
      </c>
      <c r="B243" t="s">
        <v>2466</v>
      </c>
      <c r="C243">
        <v>0</v>
      </c>
      <c r="D243">
        <v>16.100000000000001</v>
      </c>
      <c r="E243">
        <v>16.100000000000001</v>
      </c>
      <c r="F243">
        <v>16.100000000000001</v>
      </c>
      <c r="G243">
        <v>16.100000000000001</v>
      </c>
      <c r="H243">
        <v>16.100000000000001</v>
      </c>
      <c r="I243">
        <v>16.100000000000001</v>
      </c>
      <c r="J243">
        <v>16.100000000000001</v>
      </c>
      <c r="K243">
        <v>16.100000000000001</v>
      </c>
      <c r="L243">
        <v>16.100000000000001</v>
      </c>
      <c r="M243">
        <v>16.100000000000001</v>
      </c>
      <c r="N243">
        <v>16.100000000000001</v>
      </c>
      <c r="O243">
        <v>16.100000000000001</v>
      </c>
      <c r="P243">
        <v>16.100000000000001</v>
      </c>
      <c r="Q243">
        <v>0</v>
      </c>
      <c r="R243">
        <v>0</v>
      </c>
    </row>
    <row r="244" spans="1:18" x14ac:dyDescent="0.2">
      <c r="A244" t="s">
        <v>1645</v>
      </c>
      <c r="B244" t="s">
        <v>2466</v>
      </c>
      <c r="C244">
        <v>0</v>
      </c>
      <c r="D244">
        <v>18.78</v>
      </c>
      <c r="E244">
        <v>18.78</v>
      </c>
      <c r="F244">
        <v>18.78</v>
      </c>
      <c r="G244">
        <v>18.78</v>
      </c>
      <c r="H244">
        <v>18.78</v>
      </c>
      <c r="I244">
        <v>18.78</v>
      </c>
      <c r="J244">
        <v>18.78</v>
      </c>
      <c r="K244">
        <v>18.78</v>
      </c>
      <c r="L244">
        <v>18.78</v>
      </c>
      <c r="M244">
        <v>18.78</v>
      </c>
      <c r="N244">
        <v>18.78</v>
      </c>
      <c r="O244">
        <v>18.78</v>
      </c>
      <c r="P244">
        <v>18.78</v>
      </c>
      <c r="Q244">
        <v>0</v>
      </c>
      <c r="R244">
        <v>0</v>
      </c>
    </row>
    <row r="245" spans="1:18" x14ac:dyDescent="0.2">
      <c r="A245" t="s">
        <v>1402</v>
      </c>
      <c r="B245" t="s">
        <v>2466</v>
      </c>
      <c r="C245">
        <v>0</v>
      </c>
      <c r="D245">
        <v>21.46</v>
      </c>
      <c r="E245">
        <v>21.46</v>
      </c>
      <c r="F245">
        <v>21.46</v>
      </c>
      <c r="G245">
        <v>21.46</v>
      </c>
      <c r="H245">
        <v>21.46</v>
      </c>
      <c r="I245">
        <v>21.46</v>
      </c>
      <c r="J245">
        <v>21.46</v>
      </c>
      <c r="K245">
        <v>21.46</v>
      </c>
      <c r="L245">
        <v>21.46</v>
      </c>
      <c r="M245">
        <v>21.46</v>
      </c>
      <c r="N245">
        <v>21.46</v>
      </c>
      <c r="O245">
        <v>21.46</v>
      </c>
      <c r="P245">
        <v>21.46</v>
      </c>
      <c r="Q245">
        <v>0</v>
      </c>
      <c r="R245">
        <v>0</v>
      </c>
    </row>
    <row r="246" spans="1:18" x14ac:dyDescent="0.2">
      <c r="A246" t="s">
        <v>2956</v>
      </c>
      <c r="B246" t="s">
        <v>2957</v>
      </c>
      <c r="C246">
        <v>0</v>
      </c>
      <c r="D246">
        <v>14.76</v>
      </c>
      <c r="E246">
        <v>14.76</v>
      </c>
      <c r="F246">
        <v>14.76</v>
      </c>
      <c r="G246">
        <v>14.76</v>
      </c>
      <c r="H246">
        <v>14.76</v>
      </c>
      <c r="I246">
        <v>14.76</v>
      </c>
      <c r="J246">
        <v>14.76</v>
      </c>
      <c r="K246">
        <v>14.76</v>
      </c>
      <c r="L246">
        <v>14.76</v>
      </c>
      <c r="M246">
        <v>14.76</v>
      </c>
      <c r="N246">
        <v>14.76</v>
      </c>
      <c r="O246">
        <v>14.76</v>
      </c>
      <c r="P246">
        <v>14.76</v>
      </c>
      <c r="Q246">
        <v>0</v>
      </c>
      <c r="R246">
        <v>0</v>
      </c>
    </row>
    <row r="247" spans="1:18" x14ac:dyDescent="0.2">
      <c r="A247" t="s">
        <v>602</v>
      </c>
      <c r="B247" t="s">
        <v>2957</v>
      </c>
      <c r="C247">
        <v>0</v>
      </c>
      <c r="D247">
        <v>25.49</v>
      </c>
      <c r="E247">
        <v>25.49</v>
      </c>
      <c r="F247">
        <v>25.49</v>
      </c>
      <c r="G247">
        <v>25.49</v>
      </c>
      <c r="H247">
        <v>25.49</v>
      </c>
      <c r="I247">
        <v>25.49</v>
      </c>
      <c r="J247">
        <v>25.49</v>
      </c>
      <c r="K247">
        <v>25.49</v>
      </c>
      <c r="L247">
        <v>25.49</v>
      </c>
      <c r="M247">
        <v>25.49</v>
      </c>
      <c r="N247">
        <v>25.49</v>
      </c>
      <c r="O247">
        <v>25.49</v>
      </c>
      <c r="P247">
        <v>25.49</v>
      </c>
      <c r="Q247">
        <v>0</v>
      </c>
      <c r="R247">
        <v>0</v>
      </c>
    </row>
    <row r="248" spans="1:18" x14ac:dyDescent="0.2">
      <c r="A248" t="s">
        <v>2958</v>
      </c>
      <c r="B248" t="s">
        <v>2957</v>
      </c>
      <c r="C248">
        <v>0</v>
      </c>
      <c r="D248">
        <v>49.63</v>
      </c>
      <c r="E248">
        <v>49.63</v>
      </c>
      <c r="F248">
        <v>49.63</v>
      </c>
      <c r="G248">
        <v>49.63</v>
      </c>
      <c r="H248">
        <v>49.63</v>
      </c>
      <c r="I248">
        <v>49.63</v>
      </c>
      <c r="J248">
        <v>49.63</v>
      </c>
      <c r="K248">
        <v>49.63</v>
      </c>
      <c r="L248">
        <v>49.63</v>
      </c>
      <c r="M248">
        <v>49.63</v>
      </c>
      <c r="N248">
        <v>49.63</v>
      </c>
      <c r="O248">
        <v>49.63</v>
      </c>
      <c r="P248">
        <v>49.63</v>
      </c>
      <c r="Q248">
        <v>0</v>
      </c>
      <c r="R248">
        <v>0</v>
      </c>
    </row>
    <row r="249" spans="1:18" x14ac:dyDescent="0.2">
      <c r="A249" t="s">
        <v>2959</v>
      </c>
      <c r="B249" t="s">
        <v>2468</v>
      </c>
      <c r="C249">
        <v>0</v>
      </c>
      <c r="D249">
        <v>10.73</v>
      </c>
      <c r="E249">
        <v>10.73</v>
      </c>
      <c r="F249">
        <v>10.73</v>
      </c>
      <c r="G249">
        <v>10.73</v>
      </c>
      <c r="H249">
        <v>10.73</v>
      </c>
      <c r="I249">
        <v>10.73</v>
      </c>
      <c r="J249">
        <v>10.73</v>
      </c>
      <c r="K249">
        <v>10.73</v>
      </c>
      <c r="L249">
        <v>10.73</v>
      </c>
      <c r="M249">
        <v>10.73</v>
      </c>
      <c r="N249">
        <v>10.73</v>
      </c>
      <c r="O249">
        <v>10.73</v>
      </c>
      <c r="P249">
        <v>10.73</v>
      </c>
      <c r="Q249">
        <v>0</v>
      </c>
      <c r="R249">
        <v>0</v>
      </c>
    </row>
    <row r="250" spans="1:18" x14ac:dyDescent="0.2">
      <c r="A250" t="s">
        <v>2960</v>
      </c>
      <c r="B250" t="s">
        <v>2468</v>
      </c>
      <c r="C250">
        <v>0</v>
      </c>
      <c r="D250">
        <v>12.07</v>
      </c>
      <c r="E250">
        <v>12.07</v>
      </c>
      <c r="F250">
        <v>12.07</v>
      </c>
      <c r="G250">
        <v>12.07</v>
      </c>
      <c r="H250">
        <v>12.07</v>
      </c>
      <c r="I250">
        <v>12.07</v>
      </c>
      <c r="J250">
        <v>12.07</v>
      </c>
      <c r="K250">
        <v>12.07</v>
      </c>
      <c r="L250">
        <v>12.07</v>
      </c>
      <c r="M250">
        <v>12.07</v>
      </c>
      <c r="N250">
        <v>12.07</v>
      </c>
      <c r="O250">
        <v>12.07</v>
      </c>
      <c r="P250">
        <v>12.07</v>
      </c>
      <c r="Q250">
        <v>0</v>
      </c>
      <c r="R250">
        <v>0</v>
      </c>
    </row>
    <row r="251" spans="1:18" x14ac:dyDescent="0.2">
      <c r="A251" t="s">
        <v>889</v>
      </c>
      <c r="B251" t="s">
        <v>2468</v>
      </c>
      <c r="C251">
        <v>0</v>
      </c>
      <c r="D251">
        <v>13.41</v>
      </c>
      <c r="E251">
        <v>13.41</v>
      </c>
      <c r="F251">
        <v>13.41</v>
      </c>
      <c r="G251">
        <v>13.41</v>
      </c>
      <c r="H251">
        <v>13.41</v>
      </c>
      <c r="I251">
        <v>13.41</v>
      </c>
      <c r="J251">
        <v>13.41</v>
      </c>
      <c r="K251">
        <v>13.41</v>
      </c>
      <c r="L251">
        <v>13.41</v>
      </c>
      <c r="M251">
        <v>13.41</v>
      </c>
      <c r="N251">
        <v>13.41</v>
      </c>
      <c r="O251">
        <v>13.41</v>
      </c>
      <c r="P251">
        <v>13.41</v>
      </c>
      <c r="Q251">
        <v>0</v>
      </c>
      <c r="R251">
        <v>0</v>
      </c>
    </row>
    <row r="252" spans="1:18" x14ac:dyDescent="0.2">
      <c r="A252" t="s">
        <v>394</v>
      </c>
      <c r="B252" t="s">
        <v>2468</v>
      </c>
      <c r="C252">
        <v>0</v>
      </c>
      <c r="D252">
        <v>30.85</v>
      </c>
      <c r="E252">
        <v>30.85</v>
      </c>
      <c r="F252">
        <v>30.85</v>
      </c>
      <c r="G252">
        <v>30.85</v>
      </c>
      <c r="H252">
        <v>30.85</v>
      </c>
      <c r="I252">
        <v>30.85</v>
      </c>
      <c r="J252">
        <v>30.85</v>
      </c>
      <c r="K252">
        <v>30.85</v>
      </c>
      <c r="L252">
        <v>30.85</v>
      </c>
      <c r="M252">
        <v>30.85</v>
      </c>
      <c r="N252">
        <v>30.85</v>
      </c>
      <c r="O252">
        <v>30.85</v>
      </c>
      <c r="P252">
        <v>30.85</v>
      </c>
      <c r="Q252">
        <v>0</v>
      </c>
      <c r="R252">
        <v>0</v>
      </c>
    </row>
    <row r="253" spans="1:18" x14ac:dyDescent="0.2">
      <c r="A253" t="s">
        <v>2961</v>
      </c>
      <c r="B253" t="s">
        <v>2473</v>
      </c>
      <c r="C253">
        <v>0</v>
      </c>
      <c r="D253">
        <v>12.07</v>
      </c>
      <c r="E253">
        <v>12.07</v>
      </c>
      <c r="F253">
        <v>12.07</v>
      </c>
      <c r="G253">
        <v>12.07</v>
      </c>
      <c r="H253">
        <v>12.07</v>
      </c>
      <c r="I253">
        <v>12.07</v>
      </c>
      <c r="J253">
        <v>12.07</v>
      </c>
      <c r="K253">
        <v>12.07</v>
      </c>
      <c r="L253">
        <v>12.07</v>
      </c>
      <c r="M253">
        <v>12.07</v>
      </c>
      <c r="N253">
        <v>12.07</v>
      </c>
      <c r="O253">
        <v>12.07</v>
      </c>
      <c r="P253">
        <v>12.07</v>
      </c>
      <c r="Q253">
        <v>0</v>
      </c>
      <c r="R253">
        <v>0</v>
      </c>
    </row>
    <row r="254" spans="1:18" x14ac:dyDescent="0.2">
      <c r="A254" t="s">
        <v>2286</v>
      </c>
      <c r="B254" t="s">
        <v>2962</v>
      </c>
      <c r="C254">
        <v>0</v>
      </c>
      <c r="D254">
        <v>24.15</v>
      </c>
      <c r="E254">
        <v>24.15</v>
      </c>
      <c r="F254">
        <v>24.15</v>
      </c>
      <c r="G254">
        <v>24.15</v>
      </c>
      <c r="H254">
        <v>24.15</v>
      </c>
      <c r="I254">
        <v>24.15</v>
      </c>
      <c r="J254">
        <v>24.15</v>
      </c>
      <c r="K254">
        <v>24.15</v>
      </c>
      <c r="L254">
        <v>24.15</v>
      </c>
      <c r="M254">
        <v>24.15</v>
      </c>
      <c r="N254">
        <v>24.15</v>
      </c>
      <c r="O254">
        <v>24.15</v>
      </c>
      <c r="P254">
        <v>24.15</v>
      </c>
      <c r="Q254">
        <v>0</v>
      </c>
      <c r="R254">
        <v>0</v>
      </c>
    </row>
    <row r="255" spans="1:18" x14ac:dyDescent="0.2">
      <c r="A255" t="s">
        <v>2664</v>
      </c>
      <c r="B255" t="s">
        <v>2963</v>
      </c>
      <c r="C255">
        <v>0</v>
      </c>
      <c r="D255">
        <v>52.32</v>
      </c>
      <c r="E255">
        <v>52.32</v>
      </c>
      <c r="F255">
        <v>52.32</v>
      </c>
      <c r="G255">
        <v>52.32</v>
      </c>
      <c r="H255">
        <v>52.32</v>
      </c>
      <c r="I255">
        <v>52.32</v>
      </c>
      <c r="J255">
        <v>52.32</v>
      </c>
      <c r="K255">
        <v>52.32</v>
      </c>
      <c r="L255">
        <v>52.32</v>
      </c>
      <c r="M255">
        <v>52.32</v>
      </c>
      <c r="N255">
        <v>52.32</v>
      </c>
      <c r="O255">
        <v>52.32</v>
      </c>
      <c r="P255">
        <v>52.32</v>
      </c>
      <c r="Q255">
        <v>0</v>
      </c>
      <c r="R255">
        <v>0</v>
      </c>
    </row>
    <row r="256" spans="1:18" x14ac:dyDescent="0.2">
      <c r="A256" t="s">
        <v>2964</v>
      </c>
      <c r="B256" t="s">
        <v>2963</v>
      </c>
      <c r="C256">
        <v>0</v>
      </c>
      <c r="D256">
        <v>57.68</v>
      </c>
      <c r="E256">
        <v>57.68</v>
      </c>
      <c r="F256">
        <v>57.68</v>
      </c>
      <c r="G256">
        <v>57.68</v>
      </c>
      <c r="H256">
        <v>57.68</v>
      </c>
      <c r="I256">
        <v>57.68</v>
      </c>
      <c r="J256">
        <v>57.68</v>
      </c>
      <c r="K256">
        <v>57.68</v>
      </c>
      <c r="L256">
        <v>57.68</v>
      </c>
      <c r="M256">
        <v>57.68</v>
      </c>
      <c r="N256">
        <v>57.68</v>
      </c>
      <c r="O256">
        <v>57.68</v>
      </c>
      <c r="P256">
        <v>57.68</v>
      </c>
      <c r="Q256">
        <v>0</v>
      </c>
      <c r="R256">
        <v>0</v>
      </c>
    </row>
    <row r="257" spans="1:18" x14ac:dyDescent="0.2">
      <c r="A257" t="s">
        <v>2965</v>
      </c>
      <c r="B257" t="s">
        <v>2966</v>
      </c>
      <c r="C257">
        <v>0</v>
      </c>
      <c r="D257">
        <v>3.49</v>
      </c>
      <c r="E257">
        <v>3.49</v>
      </c>
      <c r="F257">
        <v>3.49</v>
      </c>
      <c r="G257">
        <v>3.49</v>
      </c>
      <c r="H257">
        <v>3.49</v>
      </c>
      <c r="I257">
        <v>3.49</v>
      </c>
      <c r="J257">
        <v>3.49</v>
      </c>
      <c r="K257">
        <v>3.49</v>
      </c>
      <c r="L257">
        <v>3.49</v>
      </c>
      <c r="M257">
        <v>3.49</v>
      </c>
      <c r="N257">
        <v>3.49</v>
      </c>
      <c r="O257">
        <v>3.49</v>
      </c>
      <c r="P257">
        <v>3.49</v>
      </c>
      <c r="Q257">
        <v>0</v>
      </c>
      <c r="R257">
        <v>0</v>
      </c>
    </row>
    <row r="258" spans="1:18" x14ac:dyDescent="0.2">
      <c r="A258" t="s">
        <v>2967</v>
      </c>
      <c r="B258" t="s">
        <v>2966</v>
      </c>
      <c r="C258">
        <v>0</v>
      </c>
      <c r="D258">
        <v>3.76</v>
      </c>
      <c r="E258">
        <v>3.76</v>
      </c>
      <c r="F258">
        <v>3.76</v>
      </c>
      <c r="G258">
        <v>3.76</v>
      </c>
      <c r="H258">
        <v>3.76</v>
      </c>
      <c r="I258">
        <v>3.76</v>
      </c>
      <c r="J258">
        <v>3.76</v>
      </c>
      <c r="K258">
        <v>3.76</v>
      </c>
      <c r="L258">
        <v>3.76</v>
      </c>
      <c r="M258">
        <v>3.76</v>
      </c>
      <c r="N258">
        <v>3.76</v>
      </c>
      <c r="O258">
        <v>3.76</v>
      </c>
      <c r="P258">
        <v>3.76</v>
      </c>
      <c r="Q258">
        <v>0</v>
      </c>
      <c r="R258">
        <v>0</v>
      </c>
    </row>
    <row r="259" spans="1:18" x14ac:dyDescent="0.2">
      <c r="A259" t="s">
        <v>2968</v>
      </c>
      <c r="B259" t="s">
        <v>2966</v>
      </c>
      <c r="C259">
        <v>0</v>
      </c>
      <c r="D259">
        <v>4.0199999999999996</v>
      </c>
      <c r="E259">
        <v>4.0199999999999996</v>
      </c>
      <c r="F259">
        <v>4.0199999999999996</v>
      </c>
      <c r="G259">
        <v>4.0199999999999996</v>
      </c>
      <c r="H259">
        <v>4.0199999999999996</v>
      </c>
      <c r="I259">
        <v>4.0199999999999996</v>
      </c>
      <c r="J259">
        <v>4.0199999999999996</v>
      </c>
      <c r="K259">
        <v>4.0199999999999996</v>
      </c>
      <c r="L259">
        <v>4.0199999999999996</v>
      </c>
      <c r="M259">
        <v>4.0199999999999996</v>
      </c>
      <c r="N259">
        <v>4.0199999999999996</v>
      </c>
      <c r="O259">
        <v>4.0199999999999996</v>
      </c>
      <c r="P259">
        <v>4.0199999999999996</v>
      </c>
      <c r="Q259">
        <v>0</v>
      </c>
      <c r="R259">
        <v>0</v>
      </c>
    </row>
    <row r="260" spans="1:18" x14ac:dyDescent="0.2">
      <c r="A260" t="s">
        <v>883</v>
      </c>
      <c r="B260" t="s">
        <v>2969</v>
      </c>
      <c r="C260">
        <v>0</v>
      </c>
      <c r="D260">
        <v>6.17</v>
      </c>
      <c r="E260">
        <v>6.17</v>
      </c>
      <c r="F260">
        <v>6.17</v>
      </c>
      <c r="G260">
        <v>6.17</v>
      </c>
      <c r="H260">
        <v>6.17</v>
      </c>
      <c r="I260">
        <v>6.17</v>
      </c>
      <c r="J260">
        <v>6.17</v>
      </c>
      <c r="K260">
        <v>6.17</v>
      </c>
      <c r="L260">
        <v>6.17</v>
      </c>
      <c r="M260">
        <v>6.17</v>
      </c>
      <c r="N260">
        <v>6.17</v>
      </c>
      <c r="O260">
        <v>6.17</v>
      </c>
      <c r="P260">
        <v>6.17</v>
      </c>
      <c r="Q260">
        <v>0</v>
      </c>
      <c r="R260">
        <v>0</v>
      </c>
    </row>
    <row r="261" spans="1:18" x14ac:dyDescent="0.2">
      <c r="A261" t="s">
        <v>2970</v>
      </c>
      <c r="B261" t="s">
        <v>2966</v>
      </c>
      <c r="C261">
        <v>0</v>
      </c>
      <c r="D261">
        <v>10.199999999999999</v>
      </c>
      <c r="E261">
        <v>10.199999999999999</v>
      </c>
      <c r="F261">
        <v>10.199999999999999</v>
      </c>
      <c r="G261">
        <v>10.199999999999999</v>
      </c>
      <c r="H261">
        <v>10.199999999999999</v>
      </c>
      <c r="I261">
        <v>10.199999999999999</v>
      </c>
      <c r="J261">
        <v>10.199999999999999</v>
      </c>
      <c r="K261">
        <v>10.199999999999999</v>
      </c>
      <c r="L261">
        <v>10.199999999999999</v>
      </c>
      <c r="M261">
        <v>10.199999999999999</v>
      </c>
      <c r="N261">
        <v>10.199999999999999</v>
      </c>
      <c r="O261">
        <v>10.199999999999999</v>
      </c>
      <c r="P261">
        <v>10.199999999999999</v>
      </c>
      <c r="Q261">
        <v>0</v>
      </c>
      <c r="R261">
        <v>0</v>
      </c>
    </row>
    <row r="262" spans="1:18" x14ac:dyDescent="0.2">
      <c r="A262" t="s">
        <v>2971</v>
      </c>
      <c r="B262" t="s">
        <v>2972</v>
      </c>
      <c r="C262">
        <v>0</v>
      </c>
      <c r="D262">
        <v>73.78</v>
      </c>
      <c r="E262">
        <v>73.78</v>
      </c>
      <c r="F262">
        <v>73.78</v>
      </c>
      <c r="G262">
        <v>73.78</v>
      </c>
      <c r="H262">
        <v>73.78</v>
      </c>
      <c r="I262">
        <v>73.78</v>
      </c>
      <c r="J262">
        <v>73.78</v>
      </c>
      <c r="K262">
        <v>73.78</v>
      </c>
      <c r="L262">
        <v>73.78</v>
      </c>
      <c r="M262">
        <v>73.78</v>
      </c>
      <c r="N262">
        <v>0</v>
      </c>
      <c r="O262">
        <v>73.78</v>
      </c>
      <c r="P262">
        <v>73.78</v>
      </c>
      <c r="Q262">
        <v>0</v>
      </c>
      <c r="R262">
        <v>0</v>
      </c>
    </row>
    <row r="263" spans="1:18" x14ac:dyDescent="0.2">
      <c r="A263" t="s">
        <v>2973</v>
      </c>
      <c r="B263" t="s">
        <v>2974</v>
      </c>
      <c r="C263">
        <v>0</v>
      </c>
      <c r="D263">
        <v>167.68</v>
      </c>
      <c r="E263">
        <v>167.68</v>
      </c>
      <c r="F263">
        <v>167.68</v>
      </c>
      <c r="G263">
        <v>167.68</v>
      </c>
      <c r="H263">
        <v>167.68</v>
      </c>
      <c r="I263">
        <v>167.68</v>
      </c>
      <c r="J263">
        <v>167.68</v>
      </c>
      <c r="K263">
        <v>167.68</v>
      </c>
      <c r="L263">
        <v>167.68</v>
      </c>
      <c r="M263">
        <v>167.68</v>
      </c>
      <c r="N263">
        <v>167.68</v>
      </c>
      <c r="O263">
        <v>167.68</v>
      </c>
      <c r="P263">
        <v>167.68</v>
      </c>
      <c r="Q263">
        <v>0</v>
      </c>
      <c r="R263">
        <v>0</v>
      </c>
    </row>
    <row r="264" spans="1:18" x14ac:dyDescent="0.2">
      <c r="A264" t="s">
        <v>2975</v>
      </c>
      <c r="B264" t="s">
        <v>2976</v>
      </c>
      <c r="C264">
        <v>0</v>
      </c>
      <c r="D264">
        <v>80.489999999999995</v>
      </c>
      <c r="E264">
        <v>80.489999999999995</v>
      </c>
      <c r="F264">
        <v>80.489999999999995</v>
      </c>
      <c r="G264">
        <v>80.489999999999995</v>
      </c>
      <c r="H264">
        <v>80.489999999999995</v>
      </c>
      <c r="I264">
        <v>80.489999999999995</v>
      </c>
      <c r="J264">
        <v>80.489999999999995</v>
      </c>
      <c r="K264">
        <v>80.489999999999995</v>
      </c>
      <c r="L264">
        <v>80.489999999999995</v>
      </c>
      <c r="M264">
        <v>80.489999999999995</v>
      </c>
      <c r="N264">
        <v>80.489999999999995</v>
      </c>
      <c r="O264">
        <v>80.489999999999995</v>
      </c>
      <c r="P264">
        <v>80.489999999999995</v>
      </c>
      <c r="Q264">
        <v>0</v>
      </c>
      <c r="R264">
        <v>0</v>
      </c>
    </row>
    <row r="265" spans="1:18" x14ac:dyDescent="0.2">
      <c r="A265" t="s">
        <v>2488</v>
      </c>
      <c r="B265" t="s">
        <v>2977</v>
      </c>
      <c r="C265">
        <v>0</v>
      </c>
      <c r="D265">
        <v>41.59</v>
      </c>
      <c r="E265">
        <v>41.59</v>
      </c>
      <c r="F265">
        <v>41.59</v>
      </c>
      <c r="G265">
        <v>41.59</v>
      </c>
      <c r="H265">
        <v>41.59</v>
      </c>
      <c r="I265">
        <v>41.59</v>
      </c>
      <c r="J265">
        <v>41.59</v>
      </c>
      <c r="K265">
        <v>41.59</v>
      </c>
      <c r="L265">
        <v>41.59</v>
      </c>
      <c r="M265">
        <v>41.59</v>
      </c>
      <c r="N265">
        <v>41.59</v>
      </c>
      <c r="O265">
        <v>41.59</v>
      </c>
      <c r="P265">
        <v>41.59</v>
      </c>
      <c r="Q265">
        <v>0</v>
      </c>
      <c r="R265">
        <f t="shared" ref="R265:R270" si="1">1/3</f>
        <v>0.33333333333333331</v>
      </c>
    </row>
    <row r="266" spans="1:18" x14ac:dyDescent="0.2">
      <c r="A266" t="s">
        <v>2490</v>
      </c>
      <c r="B266" t="s">
        <v>2978</v>
      </c>
      <c r="C266">
        <v>0</v>
      </c>
      <c r="D266">
        <v>44.27</v>
      </c>
      <c r="E266">
        <v>44.27</v>
      </c>
      <c r="F266">
        <v>44.27</v>
      </c>
      <c r="G266">
        <v>44.27</v>
      </c>
      <c r="H266">
        <v>44.27</v>
      </c>
      <c r="I266">
        <v>44.27</v>
      </c>
      <c r="J266">
        <v>44.27</v>
      </c>
      <c r="K266">
        <v>44.27</v>
      </c>
      <c r="L266">
        <v>44.27</v>
      </c>
      <c r="M266">
        <v>44.27</v>
      </c>
      <c r="N266">
        <v>44.27</v>
      </c>
      <c r="O266">
        <v>44.27</v>
      </c>
      <c r="P266">
        <v>44.27</v>
      </c>
      <c r="Q266">
        <v>0</v>
      </c>
      <c r="R266">
        <f t="shared" si="1"/>
        <v>0.33333333333333331</v>
      </c>
    </row>
    <row r="267" spans="1:18" x14ac:dyDescent="0.2">
      <c r="A267" t="s">
        <v>2491</v>
      </c>
      <c r="B267" t="s">
        <v>2979</v>
      </c>
      <c r="C267">
        <v>0</v>
      </c>
      <c r="D267">
        <v>48.29</v>
      </c>
      <c r="E267">
        <v>48.29</v>
      </c>
      <c r="F267">
        <v>48.29</v>
      </c>
      <c r="G267">
        <v>48.29</v>
      </c>
      <c r="H267">
        <v>48.29</v>
      </c>
      <c r="I267">
        <v>48.29</v>
      </c>
      <c r="J267">
        <v>48.29</v>
      </c>
      <c r="K267">
        <v>48.29</v>
      </c>
      <c r="L267">
        <v>48.29</v>
      </c>
      <c r="M267">
        <v>48.29</v>
      </c>
      <c r="N267">
        <v>48.29</v>
      </c>
      <c r="O267">
        <v>48.29</v>
      </c>
      <c r="P267">
        <v>48.29</v>
      </c>
      <c r="Q267">
        <v>0</v>
      </c>
      <c r="R267">
        <f t="shared" si="1"/>
        <v>0.33333333333333331</v>
      </c>
    </row>
    <row r="268" spans="1:18" x14ac:dyDescent="0.2">
      <c r="A268" t="s">
        <v>582</v>
      </c>
      <c r="B268" t="s">
        <v>2980</v>
      </c>
      <c r="C268">
        <v>0</v>
      </c>
      <c r="D268">
        <v>50.98</v>
      </c>
      <c r="E268">
        <v>50.98</v>
      </c>
      <c r="F268">
        <v>50.98</v>
      </c>
      <c r="G268">
        <v>50.98</v>
      </c>
      <c r="H268">
        <v>50.98</v>
      </c>
      <c r="I268">
        <v>50.98</v>
      </c>
      <c r="J268">
        <v>50.98</v>
      </c>
      <c r="K268">
        <v>50.98</v>
      </c>
      <c r="L268">
        <v>50.98</v>
      </c>
      <c r="M268">
        <v>50.98</v>
      </c>
      <c r="N268">
        <v>50.98</v>
      </c>
      <c r="O268">
        <v>50.98</v>
      </c>
      <c r="P268">
        <v>50.98</v>
      </c>
      <c r="Q268">
        <v>0</v>
      </c>
      <c r="R268">
        <f t="shared" si="1"/>
        <v>0.33333333333333331</v>
      </c>
    </row>
    <row r="269" spans="1:18" x14ac:dyDescent="0.2">
      <c r="A269" t="s">
        <v>584</v>
      </c>
      <c r="B269" t="s">
        <v>2981</v>
      </c>
      <c r="C269">
        <v>0</v>
      </c>
      <c r="D269">
        <v>57.68</v>
      </c>
      <c r="E269">
        <v>57.68</v>
      </c>
      <c r="F269">
        <v>57.68</v>
      </c>
      <c r="G269">
        <v>57.68</v>
      </c>
      <c r="H269">
        <v>57.68</v>
      </c>
      <c r="I269">
        <v>57.68</v>
      </c>
      <c r="J269">
        <v>57.68</v>
      </c>
      <c r="K269">
        <v>57.68</v>
      </c>
      <c r="L269">
        <v>57.68</v>
      </c>
      <c r="M269">
        <v>57.68</v>
      </c>
      <c r="N269">
        <v>57.68</v>
      </c>
      <c r="O269">
        <v>57.68</v>
      </c>
      <c r="P269">
        <v>57.68</v>
      </c>
      <c r="Q269">
        <v>0</v>
      </c>
      <c r="R269">
        <f t="shared" si="1"/>
        <v>0.33333333333333331</v>
      </c>
    </row>
    <row r="270" spans="1:18" x14ac:dyDescent="0.2">
      <c r="A270" t="s">
        <v>2494</v>
      </c>
      <c r="B270" t="s">
        <v>2982</v>
      </c>
      <c r="C270">
        <v>0</v>
      </c>
      <c r="D270">
        <v>64.39</v>
      </c>
      <c r="E270">
        <v>64.39</v>
      </c>
      <c r="F270">
        <v>64.39</v>
      </c>
      <c r="G270">
        <v>64.39</v>
      </c>
      <c r="H270">
        <v>64.39</v>
      </c>
      <c r="I270">
        <v>64.39</v>
      </c>
      <c r="J270">
        <v>64.39</v>
      </c>
      <c r="K270">
        <v>64.39</v>
      </c>
      <c r="L270">
        <v>64.39</v>
      </c>
      <c r="M270">
        <v>64.39</v>
      </c>
      <c r="N270">
        <v>64.39</v>
      </c>
      <c r="O270">
        <v>64.39</v>
      </c>
      <c r="P270">
        <v>64.39</v>
      </c>
      <c r="Q270">
        <v>0</v>
      </c>
      <c r="R270">
        <f t="shared" si="1"/>
        <v>0.33333333333333331</v>
      </c>
    </row>
    <row r="271" spans="1:18" x14ac:dyDescent="0.2">
      <c r="A271" t="s">
        <v>429</v>
      </c>
      <c r="B271" t="s">
        <v>2983</v>
      </c>
      <c r="C271">
        <v>0</v>
      </c>
      <c r="D271">
        <v>16.100000000000001</v>
      </c>
      <c r="E271">
        <v>16.100000000000001</v>
      </c>
      <c r="F271">
        <v>16.100000000000001</v>
      </c>
      <c r="G271">
        <v>16.100000000000001</v>
      </c>
      <c r="H271">
        <v>16.100000000000001</v>
      </c>
      <c r="I271">
        <v>16.100000000000001</v>
      </c>
      <c r="J271">
        <v>16.100000000000001</v>
      </c>
      <c r="K271">
        <v>16.100000000000001</v>
      </c>
      <c r="L271">
        <v>16.100000000000001</v>
      </c>
      <c r="M271">
        <v>16.100000000000001</v>
      </c>
      <c r="N271">
        <v>16.100000000000001</v>
      </c>
      <c r="O271">
        <v>16.100000000000001</v>
      </c>
      <c r="P271">
        <v>16.100000000000001</v>
      </c>
      <c r="Q271">
        <v>0</v>
      </c>
      <c r="R271">
        <v>0</v>
      </c>
    </row>
    <row r="272" spans="1:18" x14ac:dyDescent="0.2">
      <c r="A272" t="s">
        <v>2984</v>
      </c>
      <c r="B272" t="s">
        <v>2985</v>
      </c>
      <c r="C272">
        <v>0</v>
      </c>
      <c r="D272">
        <v>0</v>
      </c>
      <c r="E272">
        <v>0</v>
      </c>
      <c r="F272">
        <v>374.54</v>
      </c>
      <c r="G272">
        <v>374.54</v>
      </c>
      <c r="H272">
        <v>0</v>
      </c>
      <c r="I272">
        <v>369.17</v>
      </c>
      <c r="J272">
        <v>339.39</v>
      </c>
      <c r="K272">
        <v>339.39</v>
      </c>
      <c r="L272">
        <v>339.39</v>
      </c>
      <c r="M272">
        <v>0</v>
      </c>
      <c r="N272">
        <v>0</v>
      </c>
      <c r="O272">
        <v>0</v>
      </c>
      <c r="P272">
        <v>0</v>
      </c>
      <c r="Q272">
        <v>0</v>
      </c>
      <c r="R272">
        <v>1</v>
      </c>
    </row>
    <row r="273" spans="1:19" x14ac:dyDescent="0.2">
      <c r="A273" t="s">
        <v>2986</v>
      </c>
      <c r="B273" t="s">
        <v>2987</v>
      </c>
      <c r="C273">
        <v>0</v>
      </c>
      <c r="D273">
        <v>33</v>
      </c>
      <c r="E273">
        <v>33</v>
      </c>
      <c r="F273">
        <v>31.66</v>
      </c>
      <c r="G273">
        <v>31.66</v>
      </c>
      <c r="H273">
        <v>31.66</v>
      </c>
      <c r="I273">
        <v>30.85</v>
      </c>
      <c r="J273">
        <v>26.83</v>
      </c>
      <c r="K273">
        <v>26.83</v>
      </c>
      <c r="L273">
        <v>26.83</v>
      </c>
      <c r="M273">
        <v>26.83</v>
      </c>
      <c r="N273">
        <v>24.41</v>
      </c>
      <c r="O273">
        <v>24.41</v>
      </c>
      <c r="P273">
        <v>0</v>
      </c>
      <c r="Q273">
        <v>0</v>
      </c>
      <c r="R273">
        <v>0</v>
      </c>
    </row>
    <row r="274" spans="1:19" x14ac:dyDescent="0.2">
      <c r="A274" t="s">
        <v>2988</v>
      </c>
      <c r="B274" t="s">
        <v>2987</v>
      </c>
      <c r="C274">
        <v>0</v>
      </c>
      <c r="D274">
        <v>39.71</v>
      </c>
      <c r="E274">
        <v>39.71</v>
      </c>
      <c r="F274">
        <v>38.369999999999997</v>
      </c>
      <c r="G274">
        <v>38.369999999999997</v>
      </c>
      <c r="H274">
        <v>38.369999999999997</v>
      </c>
      <c r="I274">
        <v>37.020000000000003</v>
      </c>
      <c r="J274">
        <v>32.200000000000003</v>
      </c>
      <c r="K274">
        <v>32.200000000000003</v>
      </c>
      <c r="L274">
        <v>32.200000000000003</v>
      </c>
      <c r="M274">
        <v>32.200000000000003</v>
      </c>
      <c r="N274">
        <v>29.24</v>
      </c>
      <c r="O274">
        <v>29.24</v>
      </c>
      <c r="P274">
        <v>0</v>
      </c>
      <c r="Q274">
        <v>0</v>
      </c>
      <c r="R274">
        <v>0</v>
      </c>
    </row>
    <row r="275" spans="1:19" x14ac:dyDescent="0.2">
      <c r="A275" t="s">
        <v>2989</v>
      </c>
      <c r="B275" t="s">
        <v>2987</v>
      </c>
      <c r="C275">
        <v>0</v>
      </c>
      <c r="D275">
        <v>46.41</v>
      </c>
      <c r="E275">
        <v>46.41</v>
      </c>
      <c r="F275">
        <v>44.8</v>
      </c>
      <c r="G275">
        <v>44.8</v>
      </c>
      <c r="H275">
        <v>44.8</v>
      </c>
      <c r="I275">
        <v>43.46</v>
      </c>
      <c r="J275">
        <v>37.83</v>
      </c>
      <c r="K275">
        <v>37.83</v>
      </c>
      <c r="L275">
        <v>37.83</v>
      </c>
      <c r="M275">
        <v>37.83</v>
      </c>
      <c r="N275">
        <v>34.340000000000003</v>
      </c>
      <c r="O275">
        <v>34.340000000000003</v>
      </c>
      <c r="P275">
        <v>0</v>
      </c>
      <c r="Q275">
        <v>0</v>
      </c>
      <c r="R275">
        <v>0</v>
      </c>
    </row>
    <row r="276" spans="1:19" x14ac:dyDescent="0.2">
      <c r="A276" t="s">
        <v>2990</v>
      </c>
      <c r="B276" t="s">
        <v>2991</v>
      </c>
      <c r="C276">
        <v>0</v>
      </c>
      <c r="D276">
        <v>58.76</v>
      </c>
      <c r="E276">
        <v>58.76</v>
      </c>
      <c r="F276">
        <v>56.88</v>
      </c>
      <c r="G276">
        <v>56.88</v>
      </c>
      <c r="H276">
        <v>56.88</v>
      </c>
      <c r="I276">
        <v>54.2</v>
      </c>
      <c r="J276">
        <v>46.15</v>
      </c>
      <c r="K276">
        <v>46.15</v>
      </c>
      <c r="L276">
        <v>46.15</v>
      </c>
      <c r="M276">
        <v>46.15</v>
      </c>
      <c r="N276">
        <v>44.8</v>
      </c>
      <c r="O276">
        <v>44.8</v>
      </c>
      <c r="P276">
        <v>0</v>
      </c>
      <c r="Q276">
        <v>0</v>
      </c>
      <c r="R276">
        <v>0</v>
      </c>
    </row>
    <row r="277" spans="1:19" x14ac:dyDescent="0.2">
      <c r="A277" t="s">
        <v>2992</v>
      </c>
      <c r="B277" t="s">
        <v>2991</v>
      </c>
      <c r="C277">
        <v>0</v>
      </c>
      <c r="D277">
        <v>64.930000000000007</v>
      </c>
      <c r="E277">
        <v>64.930000000000007</v>
      </c>
      <c r="F277">
        <v>63.32</v>
      </c>
      <c r="G277">
        <v>63.32</v>
      </c>
      <c r="H277">
        <v>63.32</v>
      </c>
      <c r="I277">
        <v>60.63</v>
      </c>
      <c r="J277">
        <v>51.24</v>
      </c>
      <c r="K277">
        <v>51.24</v>
      </c>
      <c r="L277">
        <v>51.24</v>
      </c>
      <c r="M277">
        <v>51.24</v>
      </c>
      <c r="N277">
        <v>49.9</v>
      </c>
      <c r="O277">
        <v>49.9</v>
      </c>
      <c r="P277">
        <v>0</v>
      </c>
      <c r="Q277">
        <v>0</v>
      </c>
      <c r="R277">
        <v>0</v>
      </c>
    </row>
    <row r="278" spans="1:19" x14ac:dyDescent="0.2">
      <c r="D278">
        <f t="array" ref="D278">SUM('GROUP TN'!$A$5:$A$265*D17:D277)</f>
        <v>0</v>
      </c>
      <c r="E278">
        <f t="array" ref="E278">SUM('GROUP TN'!$A$5:$A$265*E17:E277)</f>
        <v>0</v>
      </c>
      <c r="F278">
        <f t="array" ref="F278">SUM('GROUP TN'!$A$5:$A$265*F17:F277)</f>
        <v>0</v>
      </c>
      <c r="G278">
        <f t="array" ref="G278">SUM('GROUP TN'!$A$5:$A$265*G17:G277)</f>
        <v>0</v>
      </c>
      <c r="H278">
        <f t="array" ref="H278">SUM('GROUP TN'!$A$5:$A$265*H17:H277)</f>
        <v>0</v>
      </c>
      <c r="I278">
        <f t="array" ref="I278">SUM('GROUP TN'!$A$5:$A$265*I17:I277)</f>
        <v>0</v>
      </c>
      <c r="J278">
        <f t="array" ref="J278">SUM('GROUP TN'!$A$5:$A$265*J17:J277)</f>
        <v>0</v>
      </c>
      <c r="K278">
        <f t="array" ref="K278">SUM('GROUP TN'!$A$5:$A$265*K17:K277)</f>
        <v>0</v>
      </c>
      <c r="L278">
        <f t="array" ref="L278">SUM('GROUP TN'!$A$5:$A$265*L17:L277)</f>
        <v>0</v>
      </c>
      <c r="M278">
        <f t="array" ref="M278">SUM('GROUP TN'!$A$5:$A$265*M17:M277)</f>
        <v>0</v>
      </c>
      <c r="N278">
        <f t="array" ref="N278">SUM('GROUP TN'!$A$5:$A$265*N17:N277)</f>
        <v>0</v>
      </c>
      <c r="O278">
        <f t="array" ref="O278">SUM('GROUP TN'!$A$5:$A$265*O17:O277)</f>
        <v>0</v>
      </c>
      <c r="P278">
        <f t="array" ref="P278">SUM('GROUP TN'!$A$5:$A$265*P17:P277)</f>
        <v>0</v>
      </c>
      <c r="Q278">
        <f t="array" ref="Q278">SUM('GROUP TN'!$A$5:$A$265*Q17:Q277)</f>
        <v>0</v>
      </c>
      <c r="R278">
        <f t="array" ref="R278">SUM('GROUP TN'!$A$5:$A$265*R17:R277)</f>
        <v>0</v>
      </c>
      <c r="S278">
        <f t="array" ref="S278">SUM('GROUP TN'!$A$5:$A$265*C17:C277)</f>
        <v>0</v>
      </c>
    </row>
  </sheetData>
  <sheetProtection password="D824" sheet="1" objects="1" scenarios="1" formatRows="0" autoFilter="0"/>
  <pageMargins left="0.7" right="0.7" top="0.75" bottom="0.75" header="0.3" footer="0.3"/>
  <pageSetup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A1:F357"/>
  <sheetViews>
    <sheetView showGridLines="0" showRowColHeaders="0" workbookViewId="0">
      <pane ySplit="3" topLeftCell="A4" activePane="bottomLeft" state="frozen"/>
      <selection pane="bottomLeft" activeCell="A5" sqref="A5"/>
    </sheetView>
  </sheetViews>
  <sheetFormatPr defaultRowHeight="12.75" x14ac:dyDescent="0.2"/>
  <cols>
    <col min="1" max="1" width="5.7109375" customWidth="1"/>
    <col min="2" max="2" width="15.7109375" customWidth="1"/>
    <col min="3" max="3" width="74.7109375" customWidth="1"/>
    <col min="4" max="4" width="9.7109375" customWidth="1"/>
    <col min="5" max="5" width="14.7109375" customWidth="1"/>
    <col min="6" max="6" width="1.7109375" customWidth="1"/>
  </cols>
  <sheetData>
    <row r="1" spans="1:6" ht="35.1" customHeight="1" x14ac:dyDescent="0.55000000000000004">
      <c r="A1" s="1"/>
      <c r="C1" s="130" t="str">
        <f>DWOFtype&amp;" Direct Order Form"</f>
        <v>Dealer Direct Order Form</v>
      </c>
      <c r="D1" s="1"/>
      <c r="E1" s="78"/>
    </row>
    <row r="2" spans="1:6" ht="24.95" customHeight="1" x14ac:dyDescent="0.4">
      <c r="A2" s="1"/>
      <c r="C2" s="131" t="str">
        <f>INDEX(GroupJStyles,GroupJindex)</f>
        <v>Please select door style</v>
      </c>
      <c r="D2" s="1"/>
      <c r="E2" s="79"/>
    </row>
    <row r="3" spans="1:6" ht="15" customHeight="1" thickBot="1" x14ac:dyDescent="0.3">
      <c r="A3" s="213" t="s">
        <v>5</v>
      </c>
      <c r="B3" s="315" t="s">
        <v>4</v>
      </c>
      <c r="C3" s="316" t="str">
        <f>"Group J, "&amp;TEXT(ModificationDate,"mm/dd/yyyy")</f>
        <v>Group J, 04/10/2018</v>
      </c>
      <c r="D3" s="337" t="s">
        <v>643</v>
      </c>
      <c r="E3" s="216" t="s">
        <v>7</v>
      </c>
      <c r="F3" s="217"/>
    </row>
    <row r="4" spans="1:6" ht="15" customHeight="1" thickBot="1" x14ac:dyDescent="0.25">
      <c r="A4" s="317"/>
      <c r="B4" s="318" t="str">
        <f>IF(ISBLANK(Jprices!A24),"",Jprices!A24)</f>
        <v/>
      </c>
      <c r="C4" s="320" t="str">
        <f>IF(ISBLANK(Jprices!B24),"",Jprices!B24)</f>
        <v>Base Cabinets</v>
      </c>
      <c r="D4" s="318"/>
      <c r="E4" s="318"/>
      <c r="F4" s="319"/>
    </row>
    <row r="5" spans="1:6" ht="15" customHeight="1" thickBot="1" x14ac:dyDescent="0.3">
      <c r="A5" s="171"/>
      <c r="B5" s="204" t="str">
        <f>IF(ISBLANK(Jprices!A25),"",Jprices!A25)</f>
        <v>BF09</v>
      </c>
      <c r="C5" s="25" t="str">
        <f>IF(ISBLANK(Jprices!B25),"",Jprices!B25)</f>
        <v>Base Cabinet (full height door)</v>
      </c>
      <c r="D5" s="321">
        <f>IF(B5="","",INDEX(Jprices!C25:X25,GroupJindex))</f>
        <v>0</v>
      </c>
      <c r="E5" s="322" t="str">
        <f t="shared" ref="E5:E68" si="0">IF(B5="","",IF(D5=0,NotAvailable,A5*D5))</f>
        <v>N/A</v>
      </c>
      <c r="F5" s="326"/>
    </row>
    <row r="6" spans="1:6" ht="15" customHeight="1" thickBot="1" x14ac:dyDescent="0.3">
      <c r="A6" s="171"/>
      <c r="B6" s="204" t="str">
        <f>IF(ISBLANK(Jprices!A26),"",Jprices!A26)</f>
        <v>B12</v>
      </c>
      <c r="C6" s="25" t="str">
        <f>IF(ISBLANK(Jprices!B26),"",Jprices!B26)</f>
        <v>Base Cabinet</v>
      </c>
      <c r="D6" s="321">
        <f>IF(B6="","",INDEX(Jprices!C26:X26,GroupJindex))</f>
        <v>0</v>
      </c>
      <c r="E6" s="206" t="str">
        <f t="shared" si="0"/>
        <v>N/A</v>
      </c>
      <c r="F6" s="326"/>
    </row>
    <row r="7" spans="1:6" ht="15" customHeight="1" thickBot="1" x14ac:dyDescent="0.3">
      <c r="A7" s="171"/>
      <c r="B7" s="204" t="str">
        <f>IF(ISBLANK(Jprices!A27),"",Jprices!A27)</f>
        <v>B15</v>
      </c>
      <c r="C7" s="25" t="str">
        <f>IF(ISBLANK(Jprices!B27),"",Jprices!B27)</f>
        <v>Base Cabinet</v>
      </c>
      <c r="D7" s="321">
        <f>IF(B7="","",INDEX(Jprices!C27:X27,GroupJindex))</f>
        <v>0</v>
      </c>
      <c r="E7" s="206" t="str">
        <f t="shared" si="0"/>
        <v>N/A</v>
      </c>
      <c r="F7" s="326"/>
    </row>
    <row r="8" spans="1:6" ht="15" customHeight="1" thickBot="1" x14ac:dyDescent="0.3">
      <c r="A8" s="171"/>
      <c r="B8" s="204" t="str">
        <f>IF(ISBLANK(Jprices!A28),"",Jprices!A28)</f>
        <v>B18</v>
      </c>
      <c r="C8" s="25" t="str">
        <f>IF(ISBLANK(Jprices!B28),"",Jprices!B28)</f>
        <v>Base Cabinet</v>
      </c>
      <c r="D8" s="321">
        <f>IF(B8="","",INDEX(Jprices!C28:X28,GroupJindex))</f>
        <v>0</v>
      </c>
      <c r="E8" s="206" t="str">
        <f t="shared" si="0"/>
        <v>N/A</v>
      </c>
      <c r="F8" s="326"/>
    </row>
    <row r="9" spans="1:6" ht="15" customHeight="1" thickBot="1" x14ac:dyDescent="0.3">
      <c r="A9" s="171"/>
      <c r="B9" s="204" t="str">
        <f>IF(ISBLANK(Jprices!A29),"",Jprices!A29)</f>
        <v>B21</v>
      </c>
      <c r="C9" s="25" t="str">
        <f>IF(ISBLANK(Jprices!B29),"",Jprices!B29)</f>
        <v>Base Cabinet</v>
      </c>
      <c r="D9" s="321">
        <f>IF(B9="","",INDEX(Jprices!C29:X29,GroupJindex))</f>
        <v>0</v>
      </c>
      <c r="E9" s="206" t="str">
        <f t="shared" si="0"/>
        <v>N/A</v>
      </c>
      <c r="F9" s="326"/>
    </row>
    <row r="10" spans="1:6" ht="15" customHeight="1" thickBot="1" x14ac:dyDescent="0.3">
      <c r="A10" s="171"/>
      <c r="B10" s="204" t="str">
        <f>IF(ISBLANK(Jprices!A30),"",Jprices!A30)</f>
        <v>B24B</v>
      </c>
      <c r="C10" s="25" t="str">
        <f>IF(ISBLANK(Jprices!B30),"",Jprices!B30)</f>
        <v>Base Cabinet Butt Doors</v>
      </c>
      <c r="D10" s="321">
        <f>IF(B10="","",INDEX(Jprices!C30:X30,GroupJindex))</f>
        <v>0</v>
      </c>
      <c r="E10" s="206" t="str">
        <f t="shared" si="0"/>
        <v>N/A</v>
      </c>
      <c r="F10" s="326"/>
    </row>
    <row r="11" spans="1:6" ht="15" customHeight="1" thickBot="1" x14ac:dyDescent="0.3">
      <c r="A11" s="171"/>
      <c r="B11" s="204" t="str">
        <f>IF(ISBLANK(Jprices!A31),"",Jprices!A31)</f>
        <v>B27B</v>
      </c>
      <c r="C11" s="25" t="str">
        <f>IF(ISBLANK(Jprices!B31),"",Jprices!B31)</f>
        <v>Base Cabinet Butt Doors</v>
      </c>
      <c r="D11" s="321">
        <f>IF(B11="","",INDEX(Jprices!C31:X31,GroupJindex))</f>
        <v>0</v>
      </c>
      <c r="E11" s="206" t="str">
        <f t="shared" si="0"/>
        <v>N/A</v>
      </c>
      <c r="F11" s="326"/>
    </row>
    <row r="12" spans="1:6" ht="15" customHeight="1" thickBot="1" x14ac:dyDescent="0.3">
      <c r="A12" s="171"/>
      <c r="B12" s="204" t="str">
        <f>IF(ISBLANK(Jprices!A32),"",Jprices!A32)</f>
        <v>B30B</v>
      </c>
      <c r="C12" s="25" t="str">
        <f>IF(ISBLANK(Jprices!B32),"",Jprices!B32)</f>
        <v>Base Cabinet Butt Doors</v>
      </c>
      <c r="D12" s="321">
        <f>IF(B12="","",INDEX(Jprices!C32:X32,GroupJindex))</f>
        <v>0</v>
      </c>
      <c r="E12" s="206" t="str">
        <f t="shared" si="0"/>
        <v>N/A</v>
      </c>
      <c r="F12" s="326"/>
    </row>
    <row r="13" spans="1:6" ht="15" customHeight="1" thickBot="1" x14ac:dyDescent="0.3">
      <c r="A13" s="171"/>
      <c r="B13" s="204" t="str">
        <f>IF(ISBLANK(Jprices!A33),"",Jprices!A33)</f>
        <v>B33</v>
      </c>
      <c r="C13" s="25" t="str">
        <f>IF(ISBLANK(Jprices!B33),"",Jprices!B33)</f>
        <v>Base Cabinet</v>
      </c>
      <c r="D13" s="321">
        <f>IF(B13="","",INDEX(Jprices!C33:X33,GroupJindex))</f>
        <v>0</v>
      </c>
      <c r="E13" s="206" t="str">
        <f t="shared" si="0"/>
        <v>N/A</v>
      </c>
      <c r="F13" s="326"/>
    </row>
    <row r="14" spans="1:6" ht="15" customHeight="1" thickBot="1" x14ac:dyDescent="0.3">
      <c r="A14" s="171"/>
      <c r="B14" s="204" t="str">
        <f>IF(ISBLANK(Jprices!A34),"",Jprices!A34)</f>
        <v>B36</v>
      </c>
      <c r="C14" s="25" t="str">
        <f>IF(ISBLANK(Jprices!B34),"",Jprices!B34)</f>
        <v>Base Cabinet</v>
      </c>
      <c r="D14" s="321">
        <f>IF(B14="","",INDEX(Jprices!C34:X34,GroupJindex))</f>
        <v>0</v>
      </c>
      <c r="E14" s="206" t="str">
        <f t="shared" si="0"/>
        <v>N/A</v>
      </c>
      <c r="F14" s="326"/>
    </row>
    <row r="15" spans="1:6" ht="15" customHeight="1" thickBot="1" x14ac:dyDescent="0.3">
      <c r="A15" s="171"/>
      <c r="B15" s="204" t="str">
        <f>IF(ISBLANK(Jprices!A35),"",Jprices!A35)</f>
        <v>B42</v>
      </c>
      <c r="C15" s="25" t="str">
        <f>IF(ISBLANK(Jprices!B35),"",Jprices!B35)</f>
        <v>Base Cabinet</v>
      </c>
      <c r="D15" s="321">
        <f>IF(B15="","",INDEX(Jprices!C35:X35,GroupJindex))</f>
        <v>0</v>
      </c>
      <c r="E15" s="206" t="str">
        <f t="shared" si="0"/>
        <v>N/A</v>
      </c>
      <c r="F15" s="326"/>
    </row>
    <row r="16" spans="1:6" ht="15" customHeight="1" thickBot="1" x14ac:dyDescent="0.3">
      <c r="A16" s="171"/>
      <c r="B16" s="204" t="str">
        <f>IF(ISBLANK(Jprices!A36),"",Jprices!A36)</f>
        <v>B15RT</v>
      </c>
      <c r="C16" s="25" t="str">
        <f>IF(ISBLANK(Jprices!B36),"",Jprices!B36)</f>
        <v>Base Cabinets with 2 Rollouts</v>
      </c>
      <c r="D16" s="321">
        <f>IF(B16="","",INDEX(Jprices!C36:X36,GroupJindex))</f>
        <v>0</v>
      </c>
      <c r="E16" s="206" t="str">
        <f t="shared" si="0"/>
        <v>N/A</v>
      </c>
      <c r="F16" s="326"/>
    </row>
    <row r="17" spans="1:6" ht="15" customHeight="1" thickBot="1" x14ac:dyDescent="0.3">
      <c r="A17" s="171"/>
      <c r="B17" s="204" t="str">
        <f>IF(ISBLANK(Jprices!A37),"",Jprices!A37)</f>
        <v>B18RT</v>
      </c>
      <c r="C17" s="25" t="str">
        <f>IF(ISBLANK(Jprices!B37),"",Jprices!B37)</f>
        <v>Base Cabinets with 2 Rollouts</v>
      </c>
      <c r="D17" s="321">
        <f>IF(B17="","",INDEX(Jprices!C37:X37,GroupJindex))</f>
        <v>0</v>
      </c>
      <c r="E17" s="206" t="str">
        <f t="shared" si="0"/>
        <v>N/A</v>
      </c>
      <c r="F17" s="326"/>
    </row>
    <row r="18" spans="1:6" ht="15" customHeight="1" thickBot="1" x14ac:dyDescent="0.3">
      <c r="A18" s="171"/>
      <c r="B18" s="204" t="str">
        <f>IF(ISBLANK(Jprices!A38),"",Jprices!A38)</f>
        <v>B21RT</v>
      </c>
      <c r="C18" s="25" t="str">
        <f>IF(ISBLANK(Jprices!B38),"",Jprices!B38)</f>
        <v>Base Cabinets with 2 Rollouts</v>
      </c>
      <c r="D18" s="321">
        <f>IF(B18="","",INDEX(Jprices!C38:X38,GroupJindex))</f>
        <v>0</v>
      </c>
      <c r="E18" s="206" t="str">
        <f t="shared" si="0"/>
        <v>N/A</v>
      </c>
      <c r="F18" s="326"/>
    </row>
    <row r="19" spans="1:6" ht="15" customHeight="1" thickBot="1" x14ac:dyDescent="0.3">
      <c r="A19" s="171"/>
      <c r="B19" s="204" t="str">
        <f>IF(ISBLANK(Jprices!A39),"",Jprices!A39)</f>
        <v>B24BRT</v>
      </c>
      <c r="C19" s="25" t="str">
        <f>IF(ISBLANK(Jprices!B39),"",Jprices!B39)</f>
        <v>Base Cabinets with 2 Rollouts, Butt Doors</v>
      </c>
      <c r="D19" s="321">
        <f>IF(B19="","",INDEX(Jprices!C39:X39,GroupJindex))</f>
        <v>0</v>
      </c>
      <c r="E19" s="206" t="str">
        <f t="shared" si="0"/>
        <v>N/A</v>
      </c>
      <c r="F19" s="326"/>
    </row>
    <row r="20" spans="1:6" ht="15" customHeight="1" thickBot="1" x14ac:dyDescent="0.3">
      <c r="A20" s="171"/>
      <c r="B20" s="204" t="str">
        <f>IF(ISBLANK(Jprices!A40),"",Jprices!A40)</f>
        <v>B27BRT</v>
      </c>
      <c r="C20" s="25" t="str">
        <f>IF(ISBLANK(Jprices!B40),"",Jprices!B40)</f>
        <v>Base Cabinets with 2 Rollouts, Butt Doors</v>
      </c>
      <c r="D20" s="321">
        <f>IF(B20="","",INDEX(Jprices!C40:X40,GroupJindex))</f>
        <v>0</v>
      </c>
      <c r="E20" s="206" t="str">
        <f t="shared" si="0"/>
        <v>N/A</v>
      </c>
      <c r="F20" s="326"/>
    </row>
    <row r="21" spans="1:6" ht="15" customHeight="1" thickBot="1" x14ac:dyDescent="0.3">
      <c r="A21" s="171"/>
      <c r="B21" s="204" t="str">
        <f>IF(ISBLANK(Jprices!A41),"",Jprices!A41)</f>
        <v>B30BRT</v>
      </c>
      <c r="C21" s="25" t="str">
        <f>IF(ISBLANK(Jprices!B41),"",Jprices!B41)</f>
        <v>Base Cabinets with 2 Rollouts, Butt Doors</v>
      </c>
      <c r="D21" s="321">
        <f>IF(B21="","",INDEX(Jprices!C41:X41,GroupJindex))</f>
        <v>0</v>
      </c>
      <c r="E21" s="206" t="str">
        <f t="shared" si="0"/>
        <v>N/A</v>
      </c>
      <c r="F21" s="326"/>
    </row>
    <row r="22" spans="1:6" ht="15" customHeight="1" thickBot="1" x14ac:dyDescent="0.3">
      <c r="A22" s="171"/>
      <c r="B22" s="204" t="str">
        <f>IF(ISBLANK(Jprices!A42),"",Jprices!A42)</f>
        <v>B36RT</v>
      </c>
      <c r="C22" s="25" t="str">
        <f>IF(ISBLANK(Jprices!B42),"",Jprices!B42)</f>
        <v>Base Cabinets with 2 Rollouts</v>
      </c>
      <c r="D22" s="321">
        <f>IF(B22="","",INDEX(Jprices!C42:X42,GroupJindex))</f>
        <v>0</v>
      </c>
      <c r="E22" s="206" t="str">
        <f t="shared" si="0"/>
        <v>N/A</v>
      </c>
      <c r="F22" s="326"/>
    </row>
    <row r="23" spans="1:6" ht="15" customHeight="1" thickBot="1" x14ac:dyDescent="0.3">
      <c r="A23" s="171"/>
      <c r="B23" s="204" t="str">
        <f>IF(ISBLANK(Jprices!A43),"",Jprices!A43)</f>
        <v>B42RT</v>
      </c>
      <c r="C23" s="25" t="str">
        <f>IF(ISBLANK(Jprices!B43),"",Jprices!B43)</f>
        <v>Base Cabinets with 2 Rollouts</v>
      </c>
      <c r="D23" s="321">
        <f>IF(B23="","",INDEX(Jprices!C43:X43,GroupJindex))</f>
        <v>0</v>
      </c>
      <c r="E23" s="206" t="str">
        <f t="shared" si="0"/>
        <v>N/A</v>
      </c>
      <c r="F23" s="326"/>
    </row>
    <row r="24" spans="1:6" ht="15" customHeight="1" thickBot="1" x14ac:dyDescent="0.3">
      <c r="A24" s="171"/>
      <c r="B24" s="204" t="str">
        <f>IF(ISBLANK(Jprices!A44),"",Jprices!A44)</f>
        <v>DB12</v>
      </c>
      <c r="C24" s="25" t="str">
        <f>IF(ISBLANK(Jprices!B44),"",Jprices!B44)</f>
        <v>Base Cabinets - 3 Drawer Base</v>
      </c>
      <c r="D24" s="321">
        <f>IF(B24="","",INDEX(Jprices!C44:X44,GroupJindex))</f>
        <v>0</v>
      </c>
      <c r="E24" s="206" t="str">
        <f t="shared" si="0"/>
        <v>N/A</v>
      </c>
      <c r="F24" s="326"/>
    </row>
    <row r="25" spans="1:6" ht="15" customHeight="1" thickBot="1" x14ac:dyDescent="0.3">
      <c r="A25" s="171"/>
      <c r="B25" s="204" t="str">
        <f>IF(ISBLANK(Jprices!A45),"",Jprices!A45)</f>
        <v>DB15</v>
      </c>
      <c r="C25" s="25" t="str">
        <f>IF(ISBLANK(Jprices!B45),"",Jprices!B45)</f>
        <v>Base Cabinets - 3 Drawer Base</v>
      </c>
      <c r="D25" s="321">
        <f>IF(B25="","",INDEX(Jprices!C45:X45,GroupJindex))</f>
        <v>0</v>
      </c>
      <c r="E25" s="206" t="str">
        <f t="shared" si="0"/>
        <v>N/A</v>
      </c>
      <c r="F25" s="326"/>
    </row>
    <row r="26" spans="1:6" ht="15" customHeight="1" thickBot="1" x14ac:dyDescent="0.3">
      <c r="A26" s="171"/>
      <c r="B26" s="204" t="str">
        <f>IF(ISBLANK(Jprices!A46),"",Jprices!A46)</f>
        <v>DB18</v>
      </c>
      <c r="C26" s="25" t="str">
        <f>IF(ISBLANK(Jprices!B46),"",Jprices!B46)</f>
        <v>Base Cabinets - 3 Drawer Base</v>
      </c>
      <c r="D26" s="321">
        <f>IF(B26="","",INDEX(Jprices!C46:X46,GroupJindex))</f>
        <v>0</v>
      </c>
      <c r="E26" s="206" t="str">
        <f t="shared" si="0"/>
        <v>N/A</v>
      </c>
      <c r="F26" s="326"/>
    </row>
    <row r="27" spans="1:6" ht="15" customHeight="1" thickBot="1" x14ac:dyDescent="0.3">
      <c r="A27" s="171"/>
      <c r="B27" s="204" t="str">
        <f>IF(ISBLANK(Jprices!A47),"",Jprices!A47)</f>
        <v>DB21</v>
      </c>
      <c r="C27" s="25" t="str">
        <f>IF(ISBLANK(Jprices!B47),"",Jprices!B47)</f>
        <v>Base Cabinets - 3 Drawer Base</v>
      </c>
      <c r="D27" s="321">
        <f>IF(B27="","",INDEX(Jprices!C47:X47,GroupJindex))</f>
        <v>0</v>
      </c>
      <c r="E27" s="206" t="str">
        <f t="shared" si="0"/>
        <v>N/A</v>
      </c>
      <c r="F27" s="326"/>
    </row>
    <row r="28" spans="1:6" ht="15" customHeight="1" thickBot="1" x14ac:dyDescent="0.3">
      <c r="A28" s="171"/>
      <c r="B28" s="204" t="str">
        <f>IF(ISBLANK(Jprices!A48),"",Jprices!A48)</f>
        <v>DB24</v>
      </c>
      <c r="C28" s="25" t="str">
        <f>IF(ISBLANK(Jprices!B48),"",Jprices!B48)</f>
        <v>Base Cabinets - 3 Drawer Base</v>
      </c>
      <c r="D28" s="321">
        <f>IF(B28="","",INDEX(Jprices!C48:X48,GroupJindex))</f>
        <v>0</v>
      </c>
      <c r="E28" s="206" t="str">
        <f t="shared" si="0"/>
        <v>N/A</v>
      </c>
      <c r="F28" s="326"/>
    </row>
    <row r="29" spans="1:6" ht="15" customHeight="1" thickBot="1" x14ac:dyDescent="0.3">
      <c r="A29" s="171"/>
      <c r="B29" s="204" t="str">
        <f>IF(ISBLANK(Jprices!A49),"",Jprices!A49)</f>
        <v>DB30</v>
      </c>
      <c r="C29" s="25" t="str">
        <f>IF(ISBLANK(Jprices!B49),"",Jprices!B49)</f>
        <v>Base Cabinets - 3 Drawer Base</v>
      </c>
      <c r="D29" s="321">
        <f>IF(B29="","",INDEX(Jprices!C49:X49,GroupJindex))</f>
        <v>0</v>
      </c>
      <c r="E29" s="206" t="str">
        <f t="shared" si="0"/>
        <v>N/A</v>
      </c>
      <c r="F29" s="326"/>
    </row>
    <row r="30" spans="1:6" ht="15" customHeight="1" thickBot="1" x14ac:dyDescent="0.3">
      <c r="A30" s="171"/>
      <c r="B30" s="204" t="str">
        <f>IF(ISBLANK(Jprices!A50),"",Jprices!A50)</f>
        <v>DB36</v>
      </c>
      <c r="C30" s="25" t="str">
        <f>IF(ISBLANK(Jprices!B50),"",Jprices!B50)</f>
        <v>Base Cabinets - 3 Drawer Base</v>
      </c>
      <c r="D30" s="321">
        <f>IF(B30="","",INDEX(Jprices!C50:X50,GroupJindex))</f>
        <v>0</v>
      </c>
      <c r="E30" s="206" t="str">
        <f t="shared" si="0"/>
        <v>N/A</v>
      </c>
      <c r="F30" s="326"/>
    </row>
    <row r="31" spans="1:6" ht="15" customHeight="1" thickBot="1" x14ac:dyDescent="0.3">
      <c r="A31" s="171"/>
      <c r="B31" s="204" t="str">
        <f>IF(ISBLANK(Jprices!A51),"",Jprices!A51)</f>
        <v>2DB30</v>
      </c>
      <c r="C31" s="25" t="str">
        <f>IF(ISBLANK(Jprices!B51),"",Jprices!B51)</f>
        <v>Pots and Pans Base Cabinets - 2 Drawer Base</v>
      </c>
      <c r="D31" s="321">
        <f>IF(B31="","",INDEX(Jprices!C51:X51,GroupJindex))</f>
        <v>0</v>
      </c>
      <c r="E31" s="206" t="str">
        <f t="shared" si="0"/>
        <v>N/A</v>
      </c>
      <c r="F31" s="326"/>
    </row>
    <row r="32" spans="1:6" ht="15" customHeight="1" thickBot="1" x14ac:dyDescent="0.3">
      <c r="A32" s="171"/>
      <c r="B32" s="204" t="str">
        <f>IF(ISBLANK(Jprices!A52),"",Jprices!A52)</f>
        <v>2DB36</v>
      </c>
      <c r="C32" s="25" t="str">
        <f>IF(ISBLANK(Jprices!B52),"",Jprices!B52)</f>
        <v>Pots and Pans Base Cabinets - 2 Drawer Base</v>
      </c>
      <c r="D32" s="321">
        <f>IF(B32="","",INDEX(Jprices!C52:X52,GroupJindex))</f>
        <v>0</v>
      </c>
      <c r="E32" s="206" t="str">
        <f t="shared" si="0"/>
        <v>N/A</v>
      </c>
      <c r="F32" s="326"/>
    </row>
    <row r="33" spans="1:6" ht="15" customHeight="1" thickBot="1" x14ac:dyDescent="0.3">
      <c r="A33" s="171"/>
      <c r="B33" s="204" t="str">
        <f>IF(ISBLANK(Jprices!A53),"",Jprices!A53)</f>
        <v>SB24B</v>
      </c>
      <c r="C33" s="25" t="str">
        <f>IF(ISBLANK(Jprices!B53),"",Jprices!B53)</f>
        <v>Sink Base Buttt Doors</v>
      </c>
      <c r="D33" s="321">
        <f>IF(B33="","",INDEX(Jprices!C53:X53,GroupJindex))</f>
        <v>0</v>
      </c>
      <c r="E33" s="206" t="str">
        <f t="shared" si="0"/>
        <v>N/A</v>
      </c>
      <c r="F33" s="326"/>
    </row>
    <row r="34" spans="1:6" ht="15" customHeight="1" thickBot="1" x14ac:dyDescent="0.3">
      <c r="A34" s="171"/>
      <c r="B34" s="204" t="str">
        <f>IF(ISBLANK(Jprices!A54),"",Jprices!A54)</f>
        <v>SB27B</v>
      </c>
      <c r="C34" s="25" t="str">
        <f>IF(ISBLANK(Jprices!B54),"",Jprices!B54)</f>
        <v>Sink Base Buttt Doors</v>
      </c>
      <c r="D34" s="321">
        <f>IF(B34="","",INDEX(Jprices!C54:X54,GroupJindex))</f>
        <v>0</v>
      </c>
      <c r="E34" s="206" t="str">
        <f t="shared" si="0"/>
        <v>N/A</v>
      </c>
      <c r="F34" s="326"/>
    </row>
    <row r="35" spans="1:6" ht="15" customHeight="1" thickBot="1" x14ac:dyDescent="0.3">
      <c r="A35" s="171"/>
      <c r="B35" s="204" t="str">
        <f>IF(ISBLANK(Jprices!A55),"",Jprices!A55)</f>
        <v>SB30B</v>
      </c>
      <c r="C35" s="25" t="str">
        <f>IF(ISBLANK(Jprices!B55),"",Jprices!B55)</f>
        <v>Sink Base Buttt Doors</v>
      </c>
      <c r="D35" s="321">
        <f>IF(B35="","",INDEX(Jprices!C55:X55,GroupJindex))</f>
        <v>0</v>
      </c>
      <c r="E35" s="206" t="str">
        <f t="shared" si="0"/>
        <v>N/A</v>
      </c>
      <c r="F35" s="326"/>
    </row>
    <row r="36" spans="1:6" ht="15" customHeight="1" thickBot="1" x14ac:dyDescent="0.3">
      <c r="A36" s="171"/>
      <c r="B36" s="204" t="str">
        <f>IF(ISBLANK(Jprices!A56),"",Jprices!A56)</f>
        <v>SB33</v>
      </c>
      <c r="C36" s="25" t="str">
        <f>IF(ISBLANK(Jprices!B56),"",Jprices!B56)</f>
        <v>Sink Base</v>
      </c>
      <c r="D36" s="321">
        <f>IF(B36="","",INDEX(Jprices!C56:X56,GroupJindex))</f>
        <v>0</v>
      </c>
      <c r="E36" s="206" t="str">
        <f t="shared" si="0"/>
        <v>N/A</v>
      </c>
      <c r="F36" s="326"/>
    </row>
    <row r="37" spans="1:6" ht="15" customHeight="1" thickBot="1" x14ac:dyDescent="0.3">
      <c r="A37" s="171"/>
      <c r="B37" s="204" t="str">
        <f>IF(ISBLANK(Jprices!A57),"",Jprices!A57)</f>
        <v>SB36</v>
      </c>
      <c r="C37" s="25" t="str">
        <f>IF(ISBLANK(Jprices!B57),"",Jprices!B57)</f>
        <v>Sink Base</v>
      </c>
      <c r="D37" s="321">
        <f>IF(B37="","",INDEX(Jprices!C57:X57,GroupJindex))</f>
        <v>0</v>
      </c>
      <c r="E37" s="206" t="str">
        <f t="shared" si="0"/>
        <v>N/A</v>
      </c>
      <c r="F37" s="326"/>
    </row>
    <row r="38" spans="1:6" ht="15" customHeight="1" thickBot="1" x14ac:dyDescent="0.3">
      <c r="A38" s="171"/>
      <c r="B38" s="204" t="str">
        <f>IF(ISBLANK(Jprices!A58),"",Jprices!A58)</f>
        <v>SB42</v>
      </c>
      <c r="C38" s="25" t="str">
        <f>IF(ISBLANK(Jprices!B58),"",Jprices!B58)</f>
        <v>Sink Base</v>
      </c>
      <c r="D38" s="321">
        <f>IF(B38="","",INDEX(Jprices!C58:X58,GroupJindex))</f>
        <v>0</v>
      </c>
      <c r="E38" s="206" t="str">
        <f t="shared" si="0"/>
        <v>N/A</v>
      </c>
      <c r="F38" s="326"/>
    </row>
    <row r="39" spans="1:6" ht="15" customHeight="1" thickBot="1" x14ac:dyDescent="0.3">
      <c r="A39" s="171"/>
      <c r="B39" s="204" t="str">
        <f>IF(ISBLANK(Jprices!A59),"",Jprices!A59)</f>
        <v>FSB30B</v>
      </c>
      <c r="C39" s="25" t="str">
        <f>IF(ISBLANK(Jprices!B59),"",Jprices!B59)</f>
        <v>Farmer Sink Base</v>
      </c>
      <c r="D39" s="321">
        <f>IF(B39="","",INDEX(Jprices!C59:X59,GroupJindex))</f>
        <v>0</v>
      </c>
      <c r="E39" s="206" t="str">
        <f t="shared" si="0"/>
        <v>N/A</v>
      </c>
      <c r="F39" s="326"/>
    </row>
    <row r="40" spans="1:6" ht="15" customHeight="1" thickBot="1" x14ac:dyDescent="0.3">
      <c r="A40" s="171"/>
      <c r="B40" s="204" t="str">
        <f>IF(ISBLANK(Jprices!A60),"",Jprices!A60)</f>
        <v>FSB36</v>
      </c>
      <c r="C40" s="25" t="str">
        <f>IF(ISBLANK(Jprices!B60),"",Jprices!B60)</f>
        <v>Farmer Sink Base</v>
      </c>
      <c r="D40" s="321">
        <f>IF(B40="","",INDEX(Jprices!C60:X60,GroupJindex))</f>
        <v>0</v>
      </c>
      <c r="E40" s="206" t="str">
        <f t="shared" si="0"/>
        <v>N/A</v>
      </c>
      <c r="F40" s="326"/>
    </row>
    <row r="41" spans="1:6" ht="15" customHeight="1" thickBot="1" x14ac:dyDescent="0.3">
      <c r="A41" s="171"/>
      <c r="B41" s="204" t="str">
        <f>IF(ISBLANK(Jprices!A61),"",Jprices!A61)</f>
        <v>DSB36</v>
      </c>
      <c r="C41" s="25" t="str">
        <f>IF(ISBLANK(Jprices!B61),"",Jprices!B61)</f>
        <v>Diagonal Sink Base</v>
      </c>
      <c r="D41" s="321">
        <f>IF(B41="","",INDEX(Jprices!C61:X61,GroupJindex))</f>
        <v>0</v>
      </c>
      <c r="E41" s="206" t="str">
        <f t="shared" si="0"/>
        <v>N/A</v>
      </c>
      <c r="F41" s="326"/>
    </row>
    <row r="42" spans="1:6" ht="15" customHeight="1" thickBot="1" x14ac:dyDescent="0.3">
      <c r="A42" s="171"/>
      <c r="B42" s="204" t="str">
        <f>IF(ISBLANK(Jprices!A62),"",Jprices!A62)</f>
        <v>BBC36/39</v>
      </c>
      <c r="C42" s="25" t="str">
        <f>IF(ISBLANK(Jprices!B62),"",Jprices!B62)</f>
        <v>Base Blind Corner</v>
      </c>
      <c r="D42" s="321">
        <f>IF(B42="","",INDEX(Jprices!C62:X62,GroupJindex))</f>
        <v>0</v>
      </c>
      <c r="E42" s="206" t="str">
        <f t="shared" si="0"/>
        <v>N/A</v>
      </c>
      <c r="F42" s="326"/>
    </row>
    <row r="43" spans="1:6" ht="15" customHeight="1" thickBot="1" x14ac:dyDescent="0.3">
      <c r="A43" s="171"/>
      <c r="B43" s="204" t="str">
        <f>IF(ISBLANK(Jprices!A63),"",Jprices!A63)</f>
        <v>BBC42/45</v>
      </c>
      <c r="C43" s="25" t="str">
        <f>IF(ISBLANK(Jprices!B63),"",Jprices!B63)</f>
        <v>Base Blind Corner</v>
      </c>
      <c r="D43" s="321">
        <f>IF(B43="","",INDEX(Jprices!C63:X63,GroupJindex))</f>
        <v>0</v>
      </c>
      <c r="E43" s="206" t="str">
        <f t="shared" si="0"/>
        <v>N/A</v>
      </c>
      <c r="F43" s="326"/>
    </row>
    <row r="44" spans="1:6" ht="15" customHeight="1" thickBot="1" x14ac:dyDescent="0.3">
      <c r="A44" s="171"/>
      <c r="B44" s="204" t="str">
        <f>IF(ISBLANK(Jprices!A64),"",Jprices!A64)</f>
        <v>CSF36</v>
      </c>
      <c r="C44" s="25" t="str">
        <f>IF(ISBLANK(Jprices!B64),"",Jprices!B64)</f>
        <v>Corner Sink Front</v>
      </c>
      <c r="D44" s="321">
        <f>IF(B44="","",INDEX(Jprices!C64:X64,GroupJindex))</f>
        <v>0</v>
      </c>
      <c r="E44" s="206" t="str">
        <f t="shared" si="0"/>
        <v>N/A</v>
      </c>
      <c r="F44" s="326"/>
    </row>
    <row r="45" spans="1:6" ht="15" customHeight="1" thickBot="1" x14ac:dyDescent="0.3">
      <c r="A45" s="171"/>
      <c r="B45" s="204" t="str">
        <f>IF(ISBLANK(Jprices!A65),"",Jprices!A65)</f>
        <v>LS33</v>
      </c>
      <c r="C45" s="25" t="str">
        <f>IF(ISBLANK(Jprices!B65),"",Jprices!B65)</f>
        <v>Lazy Susan 33 R</v>
      </c>
      <c r="D45" s="321">
        <f>IF(B45="","",INDEX(Jprices!C65:X65,GroupJindex))</f>
        <v>0</v>
      </c>
      <c r="E45" s="206" t="str">
        <f t="shared" si="0"/>
        <v>N/A</v>
      </c>
      <c r="F45" s="326"/>
    </row>
    <row r="46" spans="1:6" ht="15" customHeight="1" thickBot="1" x14ac:dyDescent="0.3">
      <c r="A46" s="171"/>
      <c r="B46" s="204" t="str">
        <f>IF(ISBLANK(Jprices!A66),"",Jprices!A66)</f>
        <v>LS36</v>
      </c>
      <c r="C46" s="25" t="str">
        <f>IF(ISBLANK(Jprices!B66),"",Jprices!B66)</f>
        <v>Lazy Susan 36 R</v>
      </c>
      <c r="D46" s="321">
        <f>IF(B46="","",INDEX(Jprices!C66:X66,GroupJindex))</f>
        <v>0</v>
      </c>
      <c r="E46" s="206" t="str">
        <f t="shared" si="0"/>
        <v>N/A</v>
      </c>
      <c r="F46" s="326"/>
    </row>
    <row r="47" spans="1:6" ht="15" customHeight="1" thickBot="1" x14ac:dyDescent="0.3">
      <c r="A47" s="171"/>
      <c r="B47" s="204" t="str">
        <f>IF(ISBLANK(Jprices!A67),"",Jprices!A67)</f>
        <v>MB30</v>
      </c>
      <c r="C47" s="25" t="str">
        <f>IF(ISBLANK(Jprices!B67),"",Jprices!B67)</f>
        <v>30" W Microwave Base</v>
      </c>
      <c r="D47" s="321">
        <f>IF(B47="","",INDEX(Jprices!C67:X67,GroupJindex))</f>
        <v>0</v>
      </c>
      <c r="E47" s="206" t="str">
        <f t="shared" si="0"/>
        <v>N/A</v>
      </c>
      <c r="F47" s="326"/>
    </row>
    <row r="48" spans="1:6" ht="15" customHeight="1" thickBot="1" x14ac:dyDescent="0.3">
      <c r="A48" s="171"/>
      <c r="B48" s="204" t="str">
        <f>IF(ISBLANK(Jprices!A68),"",Jprices!A68)</f>
        <v>AB24</v>
      </c>
      <c r="C48" s="25" t="str">
        <f>IF(ISBLANK(Jprices!B68),"",Jprices!B68)</f>
        <v>Base End Cabinet</v>
      </c>
      <c r="D48" s="321">
        <f>IF(B48="","",INDEX(Jprices!C68:X68,GroupJindex))</f>
        <v>0</v>
      </c>
      <c r="E48" s="206" t="str">
        <f t="shared" si="0"/>
        <v>N/A</v>
      </c>
      <c r="F48" s="326"/>
    </row>
    <row r="49" spans="1:6" ht="15" customHeight="1" thickBot="1" x14ac:dyDescent="0.3">
      <c r="A49" s="171"/>
      <c r="B49" s="204" t="str">
        <f>IF(ISBLANK(Jprices!A69),"",Jprices!A69)</f>
        <v>DU3021</v>
      </c>
      <c r="C49" s="25" t="str">
        <f>IF(ISBLANK(Jprices!B69),"",Jprices!B69)</f>
        <v>Desk Drawer Unit</v>
      </c>
      <c r="D49" s="321">
        <f>IF(B49="","",INDEX(Jprices!C69:X69,GroupJindex))</f>
        <v>0</v>
      </c>
      <c r="E49" s="206" t="str">
        <f t="shared" si="0"/>
        <v>N/A</v>
      </c>
      <c r="F49" s="326"/>
    </row>
    <row r="50" spans="1:6" ht="15" customHeight="1" thickBot="1" x14ac:dyDescent="0.3">
      <c r="A50" s="171"/>
      <c r="B50" s="204" t="str">
        <f>IF(ISBLANK(Jprices!A70),"",Jprices!A70)</f>
        <v>BFD1821</v>
      </c>
      <c r="C50" s="25" t="str">
        <f>IF(ISBLANK(Jprices!B70),"",Jprices!B70)</f>
        <v>File Cabinet / 30"H w/ 2 drawers</v>
      </c>
      <c r="D50" s="321">
        <f>IF(B50="","",INDEX(Jprices!C70:X70,GroupJindex))</f>
        <v>0</v>
      </c>
      <c r="E50" s="206" t="str">
        <f t="shared" si="0"/>
        <v>N/A</v>
      </c>
      <c r="F50" s="326"/>
    </row>
    <row r="51" spans="1:6" ht="15" customHeight="1" thickBot="1" x14ac:dyDescent="0.3">
      <c r="A51" s="171"/>
      <c r="B51" s="204" t="str">
        <f>IF(ISBLANK(Jprices!A71),"",Jprices!A71)</f>
        <v>WP1884</v>
      </c>
      <c r="C51" s="25" t="str">
        <f>IF(ISBLANK(Jprices!B71),"",Jprices!B71)</f>
        <v>84"H x 24"D Pantry Cabinet</v>
      </c>
      <c r="D51" s="321">
        <f>IF(B51="","",INDEX(Jprices!C71:X71,GroupJindex))</f>
        <v>0</v>
      </c>
      <c r="E51" s="206" t="str">
        <f t="shared" si="0"/>
        <v>N/A</v>
      </c>
      <c r="F51" s="326"/>
    </row>
    <row r="52" spans="1:6" ht="15" customHeight="1" thickBot="1" x14ac:dyDescent="0.3">
      <c r="A52" s="171"/>
      <c r="B52" s="204" t="str">
        <f>IF(ISBLANK(Jprices!A72),"",Jprices!A72)</f>
        <v>WP1884PO</v>
      </c>
      <c r="C52" s="25" t="str">
        <f>IF(ISBLANK(Jprices!B72),"",Jprices!B72)</f>
        <v>Pantry Cabinet Single Door Pull-out</v>
      </c>
      <c r="D52" s="321">
        <f>IF(B52="","",INDEX(Jprices!C72:X72,GroupJindex))</f>
        <v>0</v>
      </c>
      <c r="E52" s="206" t="str">
        <f t="shared" si="0"/>
        <v>N/A</v>
      </c>
      <c r="F52" s="326"/>
    </row>
    <row r="53" spans="1:6" ht="15" customHeight="1" thickBot="1" x14ac:dyDescent="0.3">
      <c r="A53" s="171"/>
      <c r="B53" s="204" t="str">
        <f>IF(ISBLANK(Jprices!A73),"",Jprices!A73)</f>
        <v>WP18PULL</v>
      </c>
      <c r="C53" s="25" t="str">
        <f>IF(ISBLANK(Jprices!B73),"",Jprices!B73)</f>
        <v>Pantry Pull-out</v>
      </c>
      <c r="D53" s="321">
        <f>IF(B53="","",INDEX(Jprices!C73:X73,GroupJindex))</f>
        <v>0</v>
      </c>
      <c r="E53" s="206" t="str">
        <f t="shared" si="0"/>
        <v>N/A</v>
      </c>
      <c r="F53" s="326"/>
    </row>
    <row r="54" spans="1:6" ht="15" customHeight="1" thickBot="1" x14ac:dyDescent="0.3">
      <c r="A54" s="171"/>
      <c r="B54" s="204" t="str">
        <f>IF(ISBLANK(Jprices!A74),"",Jprices!A74)</f>
        <v>WP2484B</v>
      </c>
      <c r="C54" s="25" t="str">
        <f>IF(ISBLANK(Jprices!B74),"",Jprices!B74)</f>
        <v>84"H x 24"D Pantry Cabinet</v>
      </c>
      <c r="D54" s="321">
        <f>IF(B54="","",INDEX(Jprices!C74:X74,GroupJindex))</f>
        <v>0</v>
      </c>
      <c r="E54" s="206" t="str">
        <f t="shared" si="0"/>
        <v>N/A</v>
      </c>
      <c r="F54" s="326"/>
    </row>
    <row r="55" spans="1:6" ht="15" customHeight="1" thickBot="1" x14ac:dyDescent="0.3">
      <c r="A55" s="171"/>
      <c r="B55" s="204" t="str">
        <f>IF(ISBLANK(Jprices!A75),"",Jprices!A75)</f>
        <v>WP3084B</v>
      </c>
      <c r="C55" s="25" t="str">
        <f>IF(ISBLANK(Jprices!B75),"",Jprices!B75)</f>
        <v>84"H x 24"D Pantry Cabinet</v>
      </c>
      <c r="D55" s="321">
        <f>IF(B55="","",INDEX(Jprices!C75:X75,GroupJindex))</f>
        <v>0</v>
      </c>
      <c r="E55" s="206" t="str">
        <f t="shared" si="0"/>
        <v>N/A</v>
      </c>
      <c r="F55" s="326"/>
    </row>
    <row r="56" spans="1:6" ht="15" customHeight="1" thickBot="1" x14ac:dyDescent="0.3">
      <c r="A56" s="171"/>
      <c r="B56" s="204" t="str">
        <f>IF(ISBLANK(Jprices!A76),"",Jprices!A76)</f>
        <v>WP1890</v>
      </c>
      <c r="C56" s="25" t="str">
        <f>IF(ISBLANK(Jprices!B76),"",Jprices!B76)</f>
        <v>90"H x 24"D Pantry Cabinet</v>
      </c>
      <c r="D56" s="321">
        <f>IF(B56="","",INDEX(Jprices!C76:X76,GroupJindex))</f>
        <v>0</v>
      </c>
      <c r="E56" s="206" t="str">
        <f t="shared" si="0"/>
        <v>N/A</v>
      </c>
      <c r="F56" s="326"/>
    </row>
    <row r="57" spans="1:6" ht="15" customHeight="1" thickBot="1" x14ac:dyDescent="0.3">
      <c r="A57" s="171"/>
      <c r="B57" s="204" t="str">
        <f>IF(ISBLANK(Jprices!A77),"",Jprices!A77)</f>
        <v>WP1890PO</v>
      </c>
      <c r="C57" s="25" t="str">
        <f>IF(ISBLANK(Jprices!B77),"",Jprices!B77)</f>
        <v>Pantry Cabinet Single Door Pull-out</v>
      </c>
      <c r="D57" s="321">
        <f>IF(B57="","",INDEX(Jprices!C77:X77,GroupJindex))</f>
        <v>0</v>
      </c>
      <c r="E57" s="206" t="str">
        <f t="shared" si="0"/>
        <v>N/A</v>
      </c>
      <c r="F57" s="326"/>
    </row>
    <row r="58" spans="1:6" ht="15" customHeight="1" thickBot="1" x14ac:dyDescent="0.3">
      <c r="A58" s="171"/>
      <c r="B58" s="204" t="str">
        <f>IF(ISBLANK(Jprices!A78),"",Jprices!A78)</f>
        <v>WP2490B</v>
      </c>
      <c r="C58" s="25" t="str">
        <f>IF(ISBLANK(Jprices!B78),"",Jprices!B78)</f>
        <v>90"H x 24"D Pantry Cabinet</v>
      </c>
      <c r="D58" s="321">
        <f>IF(B58="","",INDEX(Jprices!C78:X78,GroupJindex))</f>
        <v>0</v>
      </c>
      <c r="E58" s="206" t="str">
        <f t="shared" si="0"/>
        <v>N/A</v>
      </c>
      <c r="F58" s="326"/>
    </row>
    <row r="59" spans="1:6" ht="15" customHeight="1" thickBot="1" x14ac:dyDescent="0.3">
      <c r="A59" s="171"/>
      <c r="B59" s="204" t="str">
        <f>IF(ISBLANK(Jprices!A79),"",Jprices!A79)</f>
        <v>WP3090B</v>
      </c>
      <c r="C59" s="25" t="str">
        <f>IF(ISBLANK(Jprices!B79),"",Jprices!B79)</f>
        <v>90"H x 24"D Pantry Cabinet</v>
      </c>
      <c r="D59" s="321">
        <f>IF(B59="","",INDEX(Jprices!C79:X79,GroupJindex))</f>
        <v>0</v>
      </c>
      <c r="E59" s="206" t="str">
        <f t="shared" si="0"/>
        <v>N/A</v>
      </c>
      <c r="F59" s="326"/>
    </row>
    <row r="60" spans="1:6" ht="15" customHeight="1" thickBot="1" x14ac:dyDescent="0.3">
      <c r="A60" s="171"/>
      <c r="B60" s="204" t="str">
        <f>IF(ISBLANK(Jprices!A80),"",Jprices!A80)</f>
        <v>WP1896</v>
      </c>
      <c r="C60" s="25" t="str">
        <f>IF(ISBLANK(Jprices!B80),"",Jprices!B80)</f>
        <v>96"H x 24"D Pantry Cabinet</v>
      </c>
      <c r="D60" s="321">
        <f>IF(B60="","",INDEX(Jprices!C80:X80,GroupJindex))</f>
        <v>0</v>
      </c>
      <c r="E60" s="206" t="str">
        <f t="shared" si="0"/>
        <v>N/A</v>
      </c>
      <c r="F60" s="326"/>
    </row>
    <row r="61" spans="1:6" ht="15" customHeight="1" thickBot="1" x14ac:dyDescent="0.3">
      <c r="A61" s="171"/>
      <c r="B61" s="204" t="str">
        <f>IF(ISBLANK(Jprices!A81),"",Jprices!A81)</f>
        <v>WP1896PO</v>
      </c>
      <c r="C61" s="25" t="str">
        <f>IF(ISBLANK(Jprices!B81),"",Jprices!B81)</f>
        <v>Pantry Cabinet Single Door Pull-out</v>
      </c>
      <c r="D61" s="321">
        <f>IF(B61="","",INDEX(Jprices!C81:X81,GroupJindex))</f>
        <v>0</v>
      </c>
      <c r="E61" s="206" t="str">
        <f t="shared" si="0"/>
        <v>N/A</v>
      </c>
      <c r="F61" s="326"/>
    </row>
    <row r="62" spans="1:6" ht="15" customHeight="1" thickBot="1" x14ac:dyDescent="0.3">
      <c r="A62" s="171"/>
      <c r="B62" s="204" t="str">
        <f>IF(ISBLANK(Jprices!A82),"",Jprices!A82)</f>
        <v>WP2496B</v>
      </c>
      <c r="C62" s="25" t="str">
        <f>IF(ISBLANK(Jprices!B82),"",Jprices!B82)</f>
        <v>96"H x 24"D Pantry Cabinet</v>
      </c>
      <c r="D62" s="321">
        <f>IF(B62="","",INDEX(Jprices!C82:X82,GroupJindex))</f>
        <v>0</v>
      </c>
      <c r="E62" s="206" t="str">
        <f t="shared" si="0"/>
        <v>N/A</v>
      </c>
      <c r="F62" s="326"/>
    </row>
    <row r="63" spans="1:6" ht="15" customHeight="1" thickBot="1" x14ac:dyDescent="0.3">
      <c r="A63" s="171"/>
      <c r="B63" s="204" t="str">
        <f>IF(ISBLANK(Jprices!A83),"",Jprices!A83)</f>
        <v>WP3096B</v>
      </c>
      <c r="C63" s="25" t="str">
        <f>IF(ISBLANK(Jprices!B83),"",Jprices!B83)</f>
        <v>96"H x 24"D Pantry Cabinet</v>
      </c>
      <c r="D63" s="321">
        <f>IF(B63="","",INDEX(Jprices!C83:X83,GroupJindex))</f>
        <v>0</v>
      </c>
      <c r="E63" s="206" t="str">
        <f t="shared" si="0"/>
        <v>N/A</v>
      </c>
      <c r="F63" s="326"/>
    </row>
    <row r="64" spans="1:6" ht="15" customHeight="1" thickBot="1" x14ac:dyDescent="0.3">
      <c r="A64" s="171"/>
      <c r="B64" s="204" t="str">
        <f>IF(ISBLANK(Jprices!A84),"",Jprices!A84)</f>
        <v>B18TR</v>
      </c>
      <c r="C64" s="25" t="str">
        <f>IF(ISBLANK(Jprices!B84),"",Jprices!B84)</f>
        <v>Base Cabinet/Trash Pull</v>
      </c>
      <c r="D64" s="321">
        <f>IF(B64="","",INDEX(Jprices!C84:X84,GroupJindex))</f>
        <v>0</v>
      </c>
      <c r="E64" s="206" t="str">
        <f t="shared" si="0"/>
        <v>N/A</v>
      </c>
      <c r="F64" s="326"/>
    </row>
    <row r="65" spans="1:6" ht="15" customHeight="1" thickBot="1" x14ac:dyDescent="0.3">
      <c r="A65" s="171"/>
      <c r="B65" s="204" t="str">
        <f>IF(ISBLANK(Jprices!A85),"",Jprices!A85)</f>
        <v>B18TR-DMK</v>
      </c>
      <c r="C65" s="25" t="str">
        <f>IF(ISBLANK(Jprices!B85),"",Jprices!B85)</f>
        <v>Base Cabinet/Trash Pull w/ Door Mount Kit</v>
      </c>
      <c r="D65" s="321">
        <f>IF(B65="","",INDEX(Jprices!C85:X85,GroupJindex))</f>
        <v>0</v>
      </c>
      <c r="E65" s="206" t="str">
        <f t="shared" si="0"/>
        <v>N/A</v>
      </c>
      <c r="F65" s="326"/>
    </row>
    <row r="66" spans="1:6" ht="15" customHeight="1" thickBot="1" x14ac:dyDescent="0.3">
      <c r="A66" s="171"/>
      <c r="B66" s="204" t="str">
        <f>IF(ISBLANK(Jprices!A86),"",Jprices!A86)</f>
        <v>B18SFTTR-DMK</v>
      </c>
      <c r="C66" s="25" t="str">
        <f>IF(ISBLANK(Jprices!B86),"",Jprices!B86)</f>
        <v>Base Cabinet/ Soft-close Trash Pull</v>
      </c>
      <c r="D66" s="321">
        <f>IF(B66="","",INDEX(Jprices!C86:X86,GroupJindex))</f>
        <v>0</v>
      </c>
      <c r="E66" s="206" t="str">
        <f t="shared" si="0"/>
        <v>N/A</v>
      </c>
      <c r="F66" s="326"/>
    </row>
    <row r="67" spans="1:6" ht="15" customHeight="1" thickBot="1" x14ac:dyDescent="0.3">
      <c r="A67" s="171"/>
      <c r="B67" s="204" t="str">
        <f>IF(ISBLANK(Jprices!A87),"",Jprices!A87)</f>
        <v>BF09PO</v>
      </c>
      <c r="C67" s="25" t="str">
        <f>IF(ISBLANK(Jprices!B87),"",Jprices!B87)</f>
        <v>Base 1 Door w/Pullout</v>
      </c>
      <c r="D67" s="321">
        <f>IF(B67="","",INDEX(Jprices!C87:X87,GroupJindex))</f>
        <v>0</v>
      </c>
      <c r="E67" s="206" t="str">
        <f t="shared" si="0"/>
        <v>N/A</v>
      </c>
      <c r="F67" s="326"/>
    </row>
    <row r="68" spans="1:6" ht="15" customHeight="1" thickBot="1" x14ac:dyDescent="0.3">
      <c r="A68" s="171"/>
      <c r="B68" s="204" t="str">
        <f>IF(ISBLANK(Jprices!A88),"",Jprices!A88)</f>
        <v>WP1884RT</v>
      </c>
      <c r="C68" s="25" t="str">
        <f>IF(ISBLANK(Jprices!B88),"",Jprices!B88)</f>
        <v>Pantry Cabinet Single Door, 4 Rollouts, 18"W x 24"D</v>
      </c>
      <c r="D68" s="321">
        <f>IF(B68="","",INDEX(Jprices!C88:X88,GroupJindex))</f>
        <v>0</v>
      </c>
      <c r="E68" s="206" t="str">
        <f t="shared" si="0"/>
        <v>N/A</v>
      </c>
      <c r="F68" s="326"/>
    </row>
    <row r="69" spans="1:6" ht="15" customHeight="1" thickBot="1" x14ac:dyDescent="0.3">
      <c r="A69" s="171"/>
      <c r="B69" s="204" t="str">
        <f>IF(ISBLANK(Jprices!A89),"",Jprices!A89)</f>
        <v>WP1890RT</v>
      </c>
      <c r="C69" s="25" t="str">
        <f>IF(ISBLANK(Jprices!B89),"",Jprices!B89)</f>
        <v>Pantry Cabinet Single Door, 4 Rollouts, 18"W x 24"D</v>
      </c>
      <c r="D69" s="321">
        <f>IF(B69="","",INDEX(Jprices!C89:X89,GroupJindex))</f>
        <v>0</v>
      </c>
      <c r="E69" s="206" t="str">
        <f t="shared" ref="E69:E132" si="1">IF(B69="","",IF(D69=0,NotAvailable,A69*D69))</f>
        <v>N/A</v>
      </c>
      <c r="F69" s="326"/>
    </row>
    <row r="70" spans="1:6" ht="15" customHeight="1" thickBot="1" x14ac:dyDescent="0.3">
      <c r="A70" s="171"/>
      <c r="B70" s="204" t="str">
        <f>IF(ISBLANK(Jprices!A90),"",Jprices!A90)</f>
        <v>WP1896RT</v>
      </c>
      <c r="C70" s="25" t="str">
        <f>IF(ISBLANK(Jprices!B90),"",Jprices!B90)</f>
        <v>Pantry Cabinet Single Door, 4 Rollouts, 18"W x 24"D</v>
      </c>
      <c r="D70" s="321">
        <f>IF(B70="","",INDEX(Jprices!C90:X90,GroupJindex))</f>
        <v>0</v>
      </c>
      <c r="E70" s="206" t="str">
        <f t="shared" si="1"/>
        <v>N/A</v>
      </c>
      <c r="F70" s="326"/>
    </row>
    <row r="71" spans="1:6" ht="15" customHeight="1" thickBot="1" x14ac:dyDescent="0.3">
      <c r="A71" s="171"/>
      <c r="B71" s="204" t="str">
        <f>IF(ISBLANK(Jprices!A91),"",Jprices!A91)</f>
        <v>WP2484BRT</v>
      </c>
      <c r="C71" s="25" t="str">
        <f>IF(ISBLANK(Jprices!B91),"",Jprices!B91)</f>
        <v>Pantry Cabinet Butt Door, 4 Rollouts, 24"W x 24"D</v>
      </c>
      <c r="D71" s="321">
        <f>IF(B71="","",INDEX(Jprices!C91:X91,GroupJindex))</f>
        <v>0</v>
      </c>
      <c r="E71" s="206" t="str">
        <f t="shared" si="1"/>
        <v>N/A</v>
      </c>
      <c r="F71" s="326"/>
    </row>
    <row r="72" spans="1:6" ht="15" customHeight="1" thickBot="1" x14ac:dyDescent="0.3">
      <c r="A72" s="171"/>
      <c r="B72" s="204" t="str">
        <f>IF(ISBLANK(Jprices!A92),"",Jprices!A92)</f>
        <v>WP2490BRT</v>
      </c>
      <c r="C72" s="25" t="str">
        <f>IF(ISBLANK(Jprices!B92),"",Jprices!B92)</f>
        <v>Pantry Cabinet Butt Door, 4 Rollouts, 24"W x 24"D</v>
      </c>
      <c r="D72" s="321">
        <f>IF(B72="","",INDEX(Jprices!C92:X92,GroupJindex))</f>
        <v>0</v>
      </c>
      <c r="E72" s="206" t="str">
        <f t="shared" si="1"/>
        <v>N/A</v>
      </c>
      <c r="F72" s="326"/>
    </row>
    <row r="73" spans="1:6" ht="15" customHeight="1" thickBot="1" x14ac:dyDescent="0.3">
      <c r="A73" s="171"/>
      <c r="B73" s="204" t="str">
        <f>IF(ISBLANK(Jprices!A93),"",Jprices!A93)</f>
        <v>WP2496BRT</v>
      </c>
      <c r="C73" s="25" t="str">
        <f>IF(ISBLANK(Jprices!B93),"",Jprices!B93)</f>
        <v>Pantry Cabinet Butt Door, 4 Rollouts, 24"W x 24"D</v>
      </c>
      <c r="D73" s="321">
        <f>IF(B73="","",INDEX(Jprices!C93:X93,GroupJindex))</f>
        <v>0</v>
      </c>
      <c r="E73" s="206" t="str">
        <f t="shared" si="1"/>
        <v>N/A</v>
      </c>
      <c r="F73" s="326"/>
    </row>
    <row r="74" spans="1:6" ht="15" customHeight="1" thickBot="1" x14ac:dyDescent="0.3">
      <c r="A74" s="171"/>
      <c r="B74" s="204" t="str">
        <f>IF(ISBLANK(Jprices!A94),"",Jprices!A94)</f>
        <v>WP3084BRT</v>
      </c>
      <c r="C74" s="25" t="str">
        <f>IF(ISBLANK(Jprices!B94),"",Jprices!B94)</f>
        <v>Pantry Cabinet Butt Door, 4 Rollouts, 30"W x 24"D</v>
      </c>
      <c r="D74" s="321">
        <f>IF(B74="","",INDEX(Jprices!C94:X94,GroupJindex))</f>
        <v>0</v>
      </c>
      <c r="E74" s="206" t="str">
        <f t="shared" si="1"/>
        <v>N/A</v>
      </c>
      <c r="F74" s="326"/>
    </row>
    <row r="75" spans="1:6" ht="15" customHeight="1" thickBot="1" x14ac:dyDescent="0.3">
      <c r="A75" s="171"/>
      <c r="B75" s="204" t="str">
        <f>IF(ISBLANK(Jprices!A95),"",Jprices!A95)</f>
        <v>WP3090BRT</v>
      </c>
      <c r="C75" s="25" t="str">
        <f>IF(ISBLANK(Jprices!B95),"",Jprices!B95)</f>
        <v>Pantry Cabinet Butt Door, 4 Rollouts, 30"W x 24"D</v>
      </c>
      <c r="D75" s="321">
        <f>IF(B75="","",INDEX(Jprices!C95:X95,GroupJindex))</f>
        <v>0</v>
      </c>
      <c r="E75" s="206" t="str">
        <f t="shared" si="1"/>
        <v>N/A</v>
      </c>
      <c r="F75" s="326"/>
    </row>
    <row r="76" spans="1:6" ht="15" customHeight="1" thickBot="1" x14ac:dyDescent="0.3">
      <c r="A76" s="171"/>
      <c r="B76" s="204" t="str">
        <f>IF(ISBLANK(Jprices!A96),"",Jprices!A96)</f>
        <v>WP3096BRT</v>
      </c>
      <c r="C76" s="25" t="str">
        <f>IF(ISBLANK(Jprices!B96),"",Jprices!B96)</f>
        <v>Pantry Cabinet Butt Door, 4 Rollouts, 30"W x 24"D</v>
      </c>
      <c r="D76" s="321">
        <f>IF(B76="","",INDEX(Jprices!C96:X96,GroupJindex))</f>
        <v>0</v>
      </c>
      <c r="E76" s="206" t="str">
        <f t="shared" si="1"/>
        <v>N/A</v>
      </c>
      <c r="F76" s="326"/>
    </row>
    <row r="77" spans="1:6" ht="15" customHeight="1" thickBot="1" x14ac:dyDescent="0.3">
      <c r="A77" s="171"/>
      <c r="B77" s="204" t="str">
        <f>IF(ISBLANK(Jprices!A97),"",Jprices!A97)</f>
        <v>OC3384</v>
      </c>
      <c r="C77" s="25" t="str">
        <f>IF(ISBLANK(Jprices!B97),"",Jprices!B97)</f>
        <v>Single Oven Cabinet</v>
      </c>
      <c r="D77" s="321">
        <f>IF(B77="","",INDEX(Jprices!C97:X97,GroupJindex))</f>
        <v>0</v>
      </c>
      <c r="E77" s="206" t="str">
        <f t="shared" si="1"/>
        <v>N/A</v>
      </c>
      <c r="F77" s="326"/>
    </row>
    <row r="78" spans="1:6" ht="15" customHeight="1" thickBot="1" x14ac:dyDescent="0.3">
      <c r="A78" s="171"/>
      <c r="B78" s="204" t="str">
        <f>IF(ISBLANK(Jprices!A98),"",Jprices!A98)</f>
        <v>OC3390</v>
      </c>
      <c r="C78" s="25" t="str">
        <f>IF(ISBLANK(Jprices!B98),"",Jprices!B98)</f>
        <v>Single Oven Cabinet</v>
      </c>
      <c r="D78" s="321">
        <f>IF(B78="","",INDEX(Jprices!C98:X98,GroupJindex))</f>
        <v>0</v>
      </c>
      <c r="E78" s="206" t="str">
        <f t="shared" si="1"/>
        <v>N/A</v>
      </c>
      <c r="F78" s="326"/>
    </row>
    <row r="79" spans="1:6" ht="15" customHeight="1" thickBot="1" x14ac:dyDescent="0.3">
      <c r="A79" s="171"/>
      <c r="B79" s="204" t="str">
        <f>IF(ISBLANK(Jprices!A99),"",Jprices!A99)</f>
        <v>OC3396</v>
      </c>
      <c r="C79" s="25" t="str">
        <f>IF(ISBLANK(Jprices!B99),"",Jprices!B99)</f>
        <v>Single Oven Cabinet</v>
      </c>
      <c r="D79" s="321">
        <f>IF(B79="","",INDEX(Jprices!C99:X99,GroupJindex))</f>
        <v>0</v>
      </c>
      <c r="E79" s="206" t="str">
        <f t="shared" si="1"/>
        <v>N/A</v>
      </c>
      <c r="F79" s="326"/>
    </row>
    <row r="80" spans="1:6" ht="15" customHeight="1" thickBot="1" x14ac:dyDescent="0.3">
      <c r="A80" s="171"/>
      <c r="B80" s="204" t="str">
        <f>IF(ISBLANK(Jprices!A100),"",Jprices!A100)</f>
        <v/>
      </c>
      <c r="C80" s="25" t="str">
        <f>IF(ISBLANK(Jprices!B100),"",Jprices!B100)</f>
        <v>Wall Cabinets</v>
      </c>
      <c r="D80" s="321" t="str">
        <f>IF(B80="","",INDEX(Jprices!C100:X100,GroupJindex))</f>
        <v/>
      </c>
      <c r="E80" s="206" t="str">
        <f t="shared" si="1"/>
        <v/>
      </c>
      <c r="F80" s="326"/>
    </row>
    <row r="81" spans="1:6" ht="15" customHeight="1" thickBot="1" x14ac:dyDescent="0.3">
      <c r="A81" s="171"/>
      <c r="B81" s="204" t="str">
        <f>IF(ISBLANK(Jprices!A101),"",Jprices!A101)</f>
        <v>W2412B</v>
      </c>
      <c r="C81" s="25" t="str">
        <f>IF(ISBLANK(Jprices!B101),"",Jprices!B101)</f>
        <v>Bridge Cabinet Butt Door</v>
      </c>
      <c r="D81" s="321">
        <f>IF(B81="","",INDEX(Jprices!C101:X101,GroupJindex))</f>
        <v>0</v>
      </c>
      <c r="E81" s="206" t="str">
        <f t="shared" si="1"/>
        <v>N/A</v>
      </c>
      <c r="F81" s="326"/>
    </row>
    <row r="82" spans="1:6" ht="15" customHeight="1" thickBot="1" x14ac:dyDescent="0.3">
      <c r="A82" s="171"/>
      <c r="B82" s="204" t="str">
        <f>IF(ISBLANK(Jprices!A102),"",Jprices!A102)</f>
        <v>W3012B</v>
      </c>
      <c r="C82" s="25" t="str">
        <f>IF(ISBLANK(Jprices!B102),"",Jprices!B102)</f>
        <v>Bridge Cabinet Butt Door</v>
      </c>
      <c r="D82" s="321">
        <f>IF(B82="","",INDEX(Jprices!C102:X102,GroupJindex))</f>
        <v>0</v>
      </c>
      <c r="E82" s="206" t="str">
        <f t="shared" si="1"/>
        <v>N/A</v>
      </c>
      <c r="F82" s="326"/>
    </row>
    <row r="83" spans="1:6" ht="15" customHeight="1" thickBot="1" x14ac:dyDescent="0.3">
      <c r="A83" s="171"/>
      <c r="B83" s="204" t="str">
        <f>IF(ISBLANK(Jprices!A103),"",Jprices!A103)</f>
        <v>W3312</v>
      </c>
      <c r="C83" s="25" t="str">
        <f>IF(ISBLANK(Jprices!B103),"",Jprices!B103)</f>
        <v>Bridge Cabinet</v>
      </c>
      <c r="D83" s="321">
        <f>IF(B83="","",INDEX(Jprices!C103:X103,GroupJindex))</f>
        <v>0</v>
      </c>
      <c r="E83" s="206" t="str">
        <f t="shared" si="1"/>
        <v>N/A</v>
      </c>
      <c r="F83" s="326"/>
    </row>
    <row r="84" spans="1:6" ht="15" customHeight="1" thickBot="1" x14ac:dyDescent="0.3">
      <c r="A84" s="171"/>
      <c r="B84" s="204" t="str">
        <f>IF(ISBLANK(Jprices!A104),"",Jprices!A104)</f>
        <v>W3612</v>
      </c>
      <c r="C84" s="25" t="str">
        <f>IF(ISBLANK(Jprices!B104),"",Jprices!B104)</f>
        <v>Bridge Cabinet</v>
      </c>
      <c r="D84" s="321">
        <f>IF(B84="","",INDEX(Jprices!C104:X104,GroupJindex))</f>
        <v>0</v>
      </c>
      <c r="E84" s="206" t="str">
        <f t="shared" si="1"/>
        <v>N/A</v>
      </c>
      <c r="F84" s="326"/>
    </row>
    <row r="85" spans="1:6" ht="15" customHeight="1" thickBot="1" x14ac:dyDescent="0.3">
      <c r="A85" s="171"/>
      <c r="B85" s="204" t="str">
        <f>IF(ISBLANK(Jprices!A105),"",Jprices!A105)</f>
        <v>W2415B</v>
      </c>
      <c r="C85" s="25" t="str">
        <f>IF(ISBLANK(Jprices!B105),"",Jprices!B105)</f>
        <v>Bridge Cabinet Butt Door</v>
      </c>
      <c r="D85" s="321">
        <f>IF(B85="","",INDEX(Jprices!C105:X105,GroupJindex))</f>
        <v>0</v>
      </c>
      <c r="E85" s="206" t="str">
        <f t="shared" si="1"/>
        <v>N/A</v>
      </c>
      <c r="F85" s="326"/>
    </row>
    <row r="86" spans="1:6" ht="15" customHeight="1" thickBot="1" x14ac:dyDescent="0.3">
      <c r="A86" s="171"/>
      <c r="B86" s="204" t="str">
        <f>IF(ISBLANK(Jprices!A106),"",Jprices!A106)</f>
        <v>W3015B</v>
      </c>
      <c r="C86" s="25" t="str">
        <f>IF(ISBLANK(Jprices!B106),"",Jprices!B106)</f>
        <v>Bridge Cabinet Butt Door</v>
      </c>
      <c r="D86" s="321">
        <f>IF(B86="","",INDEX(Jprices!C106:X106,GroupJindex))</f>
        <v>0</v>
      </c>
      <c r="E86" s="206" t="str">
        <f t="shared" si="1"/>
        <v>N/A</v>
      </c>
      <c r="F86" s="326"/>
    </row>
    <row r="87" spans="1:6" ht="15" customHeight="1" thickBot="1" x14ac:dyDescent="0.3">
      <c r="A87" s="171"/>
      <c r="B87" s="204" t="str">
        <f>IF(ISBLANK(Jprices!A107),"",Jprices!A107)</f>
        <v>W3315</v>
      </c>
      <c r="C87" s="25" t="str">
        <f>IF(ISBLANK(Jprices!B107),"",Jprices!B107)</f>
        <v>Bridge Cabinet</v>
      </c>
      <c r="D87" s="321">
        <f>IF(B87="","",INDEX(Jprices!C107:X107,GroupJindex))</f>
        <v>0</v>
      </c>
      <c r="E87" s="206" t="str">
        <f t="shared" si="1"/>
        <v>N/A</v>
      </c>
      <c r="F87" s="326"/>
    </row>
    <row r="88" spans="1:6" ht="15" customHeight="1" thickBot="1" x14ac:dyDescent="0.3">
      <c r="A88" s="171"/>
      <c r="B88" s="204" t="str">
        <f>IF(ISBLANK(Jprices!A108),"",Jprices!A108)</f>
        <v>W3615</v>
      </c>
      <c r="C88" s="25" t="str">
        <f>IF(ISBLANK(Jprices!B108),"",Jprices!B108)</f>
        <v>Bridge Cabinet</v>
      </c>
      <c r="D88" s="321">
        <f>IF(B88="","",INDEX(Jprices!C108:X108,GroupJindex))</f>
        <v>0</v>
      </c>
      <c r="E88" s="206" t="str">
        <f t="shared" si="1"/>
        <v>N/A</v>
      </c>
      <c r="F88" s="326"/>
    </row>
    <row r="89" spans="1:6" ht="15" customHeight="1" thickBot="1" x14ac:dyDescent="0.3">
      <c r="A89" s="171"/>
      <c r="B89" s="204" t="str">
        <f>IF(ISBLANK(Jprices!A109),"",Jprices!A109)</f>
        <v>W2418B</v>
      </c>
      <c r="C89" s="25" t="str">
        <f>IF(ISBLANK(Jprices!B109),"",Jprices!B109)</f>
        <v>Bridge Cabinet Butt Door</v>
      </c>
      <c r="D89" s="321">
        <f>IF(B89="","",INDEX(Jprices!C109:X109,GroupJindex))</f>
        <v>0</v>
      </c>
      <c r="E89" s="206" t="str">
        <f t="shared" si="1"/>
        <v>N/A</v>
      </c>
      <c r="F89" s="326"/>
    </row>
    <row r="90" spans="1:6" ht="15" customHeight="1" thickBot="1" x14ac:dyDescent="0.3">
      <c r="A90" s="171"/>
      <c r="B90" s="204" t="str">
        <f>IF(ISBLANK(Jprices!A110),"",Jprices!A110)</f>
        <v>W3018B</v>
      </c>
      <c r="C90" s="25" t="str">
        <f>IF(ISBLANK(Jprices!B110),"",Jprices!B110)</f>
        <v>Bridge Cabinet Butt Door</v>
      </c>
      <c r="D90" s="321">
        <f>IF(B90="","",INDEX(Jprices!C110:X110,GroupJindex))</f>
        <v>0</v>
      </c>
      <c r="E90" s="206" t="str">
        <f t="shared" si="1"/>
        <v>N/A</v>
      </c>
      <c r="F90" s="326"/>
    </row>
    <row r="91" spans="1:6" ht="15" customHeight="1" thickBot="1" x14ac:dyDescent="0.3">
      <c r="A91" s="171"/>
      <c r="B91" s="204" t="str">
        <f>IF(ISBLANK(Jprices!A111),"",Jprices!A111)</f>
        <v>W3318</v>
      </c>
      <c r="C91" s="25" t="str">
        <f>IF(ISBLANK(Jprices!B111),"",Jprices!B111)</f>
        <v>Bridge Cabinet</v>
      </c>
      <c r="D91" s="321">
        <f>IF(B91="","",INDEX(Jprices!C111:X111,GroupJindex))</f>
        <v>0</v>
      </c>
      <c r="E91" s="206" t="str">
        <f t="shared" si="1"/>
        <v>N/A</v>
      </c>
      <c r="F91" s="326"/>
    </row>
    <row r="92" spans="1:6" ht="15" customHeight="1" thickBot="1" x14ac:dyDescent="0.3">
      <c r="A92" s="171"/>
      <c r="B92" s="204" t="str">
        <f>IF(ISBLANK(Jprices!A112),"",Jprices!A112)</f>
        <v>W3618</v>
      </c>
      <c r="C92" s="25" t="str">
        <f>IF(ISBLANK(Jprices!B112),"",Jprices!B112)</f>
        <v>Bridge Cabinet</v>
      </c>
      <c r="D92" s="321">
        <f>IF(B92="","",INDEX(Jprices!C112:X112,GroupJindex))</f>
        <v>0</v>
      </c>
      <c r="E92" s="206" t="str">
        <f t="shared" si="1"/>
        <v>N/A</v>
      </c>
      <c r="F92" s="326"/>
    </row>
    <row r="93" spans="1:6" ht="15" customHeight="1" thickBot="1" x14ac:dyDescent="0.3">
      <c r="A93" s="171"/>
      <c r="B93" s="204" t="str">
        <f>IF(ISBLANK(Jprices!A113),"",Jprices!A113)</f>
        <v>W2424B</v>
      </c>
      <c r="C93" s="25" t="str">
        <f>IF(ISBLANK(Jprices!B113),"",Jprices!B113)</f>
        <v>Bridge Cabinet Butt Door</v>
      </c>
      <c r="D93" s="321">
        <f>IF(B93="","",INDEX(Jprices!C113:X113,GroupJindex))</f>
        <v>0</v>
      </c>
      <c r="E93" s="206" t="str">
        <f t="shared" si="1"/>
        <v>N/A</v>
      </c>
      <c r="F93" s="326"/>
    </row>
    <row r="94" spans="1:6" ht="15" customHeight="1" thickBot="1" x14ac:dyDescent="0.3">
      <c r="A94" s="171"/>
      <c r="B94" s="204" t="str">
        <f>IF(ISBLANK(Jprices!A114),"",Jprices!A114)</f>
        <v>W3024B</v>
      </c>
      <c r="C94" s="25" t="str">
        <f>IF(ISBLANK(Jprices!B114),"",Jprices!B114)</f>
        <v>Bridge Cabinet Butt Door</v>
      </c>
      <c r="D94" s="321">
        <f>IF(B94="","",INDEX(Jprices!C114:X114,GroupJindex))</f>
        <v>0</v>
      </c>
      <c r="E94" s="206" t="str">
        <f t="shared" si="1"/>
        <v>N/A</v>
      </c>
      <c r="F94" s="326"/>
    </row>
    <row r="95" spans="1:6" ht="15" customHeight="1" thickBot="1" x14ac:dyDescent="0.3">
      <c r="A95" s="171"/>
      <c r="B95" s="204" t="str">
        <f>IF(ISBLANK(Jprices!A115),"",Jprices!A115)</f>
        <v>W3324</v>
      </c>
      <c r="C95" s="25" t="str">
        <f>IF(ISBLANK(Jprices!B115),"",Jprices!B115)</f>
        <v>Bridge Cabinet</v>
      </c>
      <c r="D95" s="321">
        <f>IF(B95="","",INDEX(Jprices!C115:X115,GroupJindex))</f>
        <v>0</v>
      </c>
      <c r="E95" s="206" t="str">
        <f t="shared" si="1"/>
        <v>N/A</v>
      </c>
      <c r="F95" s="326"/>
    </row>
    <row r="96" spans="1:6" ht="15" customHeight="1" thickBot="1" x14ac:dyDescent="0.3">
      <c r="A96" s="171"/>
      <c r="B96" s="204" t="str">
        <f>IF(ISBLANK(Jprices!A116),"",Jprices!A116)</f>
        <v>W3624</v>
      </c>
      <c r="C96" s="25" t="str">
        <f>IF(ISBLANK(Jprices!B116),"",Jprices!B116)</f>
        <v>Bridge Cabinet</v>
      </c>
      <c r="D96" s="321">
        <f>IF(B96="","",INDEX(Jprices!C116:X116,GroupJindex))</f>
        <v>0</v>
      </c>
      <c r="E96" s="206" t="str">
        <f t="shared" si="1"/>
        <v>N/A</v>
      </c>
      <c r="F96" s="326"/>
    </row>
    <row r="97" spans="1:6" ht="15" customHeight="1" thickBot="1" x14ac:dyDescent="0.3">
      <c r="A97" s="171"/>
      <c r="B97" s="204" t="str">
        <f>IF(ISBLANK(Jprices!A117),"",Jprices!A117)</f>
        <v>W0930</v>
      </c>
      <c r="C97" s="25" t="str">
        <f>IF(ISBLANK(Jprices!B117),"",Jprices!B117)</f>
        <v>Wall Cabinet</v>
      </c>
      <c r="D97" s="321">
        <f>IF(B97="","",INDEX(Jprices!C117:X117,GroupJindex))</f>
        <v>0</v>
      </c>
      <c r="E97" s="206" t="str">
        <f t="shared" si="1"/>
        <v>N/A</v>
      </c>
      <c r="F97" s="326"/>
    </row>
    <row r="98" spans="1:6" ht="15" customHeight="1" thickBot="1" x14ac:dyDescent="0.3">
      <c r="A98" s="171"/>
      <c r="B98" s="204" t="str">
        <f>IF(ISBLANK(Jprices!A118),"",Jprices!A118)</f>
        <v>W1230</v>
      </c>
      <c r="C98" s="25" t="str">
        <f>IF(ISBLANK(Jprices!B118),"",Jprices!B118)</f>
        <v>Wall Cabinet</v>
      </c>
      <c r="D98" s="321">
        <f>IF(B98="","",INDEX(Jprices!C118:X118,GroupJindex))</f>
        <v>0</v>
      </c>
      <c r="E98" s="206" t="str">
        <f t="shared" si="1"/>
        <v>N/A</v>
      </c>
      <c r="F98" s="326"/>
    </row>
    <row r="99" spans="1:6" ht="15" customHeight="1" thickBot="1" x14ac:dyDescent="0.3">
      <c r="A99" s="171"/>
      <c r="B99" s="204" t="str">
        <f>IF(ISBLANK(Jprices!A119),"",Jprices!A119)</f>
        <v>W1530</v>
      </c>
      <c r="C99" s="25" t="str">
        <f>IF(ISBLANK(Jprices!B119),"",Jprices!B119)</f>
        <v>Wall Cabinet</v>
      </c>
      <c r="D99" s="321">
        <f>IF(B99="","",INDEX(Jprices!C119:X119,GroupJindex))</f>
        <v>0</v>
      </c>
      <c r="E99" s="206" t="str">
        <f t="shared" si="1"/>
        <v>N/A</v>
      </c>
      <c r="F99" s="326"/>
    </row>
    <row r="100" spans="1:6" ht="15" customHeight="1" thickBot="1" x14ac:dyDescent="0.3">
      <c r="A100" s="171"/>
      <c r="B100" s="204" t="str">
        <f>IF(ISBLANK(Jprices!A120),"",Jprices!A120)</f>
        <v>W1830</v>
      </c>
      <c r="C100" s="25" t="str">
        <f>IF(ISBLANK(Jprices!B120),"",Jprices!B120)</f>
        <v>Wall Cabinet</v>
      </c>
      <c r="D100" s="321">
        <f>IF(B100="","",INDEX(Jprices!C120:X120,GroupJindex))</f>
        <v>0</v>
      </c>
      <c r="E100" s="206" t="str">
        <f t="shared" si="1"/>
        <v>N/A</v>
      </c>
      <c r="F100" s="326"/>
    </row>
    <row r="101" spans="1:6" ht="15" customHeight="1" thickBot="1" x14ac:dyDescent="0.3">
      <c r="A101" s="171"/>
      <c r="B101" s="204" t="str">
        <f>IF(ISBLANK(Jprices!A121),"",Jprices!A121)</f>
        <v>W2130</v>
      </c>
      <c r="C101" s="25" t="str">
        <f>IF(ISBLANK(Jprices!B121),"",Jprices!B121)</f>
        <v>Wall Cabinet</v>
      </c>
      <c r="D101" s="321">
        <f>IF(B101="","",INDEX(Jprices!C121:X121,GroupJindex))</f>
        <v>0</v>
      </c>
      <c r="E101" s="206" t="str">
        <f t="shared" si="1"/>
        <v>N/A</v>
      </c>
      <c r="F101" s="326"/>
    </row>
    <row r="102" spans="1:6" ht="15" customHeight="1" thickBot="1" x14ac:dyDescent="0.3">
      <c r="A102" s="171"/>
      <c r="B102" s="204" t="str">
        <f>IF(ISBLANK(Jprices!A122),"",Jprices!A122)</f>
        <v>W2430B</v>
      </c>
      <c r="C102" s="25" t="str">
        <f>IF(ISBLANK(Jprices!B122),"",Jprices!B122)</f>
        <v>Wall Cabinet Butt Door</v>
      </c>
      <c r="D102" s="321">
        <f>IF(B102="","",INDEX(Jprices!C122:X122,GroupJindex))</f>
        <v>0</v>
      </c>
      <c r="E102" s="206" t="str">
        <f t="shared" si="1"/>
        <v>N/A</v>
      </c>
      <c r="F102" s="326"/>
    </row>
    <row r="103" spans="1:6" ht="15" customHeight="1" thickBot="1" x14ac:dyDescent="0.3">
      <c r="A103" s="171"/>
      <c r="B103" s="204" t="str">
        <f>IF(ISBLANK(Jprices!A123),"",Jprices!A123)</f>
        <v>W2730B</v>
      </c>
      <c r="C103" s="25" t="str">
        <f>IF(ISBLANK(Jprices!B123),"",Jprices!B123)</f>
        <v>Wall Cabinet Butt Door</v>
      </c>
      <c r="D103" s="321">
        <f>IF(B103="","",INDEX(Jprices!C123:X123,GroupJindex))</f>
        <v>0</v>
      </c>
      <c r="E103" s="206" t="str">
        <f t="shared" si="1"/>
        <v>N/A</v>
      </c>
      <c r="F103" s="326"/>
    </row>
    <row r="104" spans="1:6" ht="15" customHeight="1" thickBot="1" x14ac:dyDescent="0.3">
      <c r="A104" s="171"/>
      <c r="B104" s="204" t="str">
        <f>IF(ISBLANK(Jprices!A124),"",Jprices!A124)</f>
        <v>W3030B</v>
      </c>
      <c r="C104" s="25" t="str">
        <f>IF(ISBLANK(Jprices!B124),"",Jprices!B124)</f>
        <v>Wall Cabinet Butt Door</v>
      </c>
      <c r="D104" s="321">
        <f>IF(B104="","",INDEX(Jprices!C124:X124,GroupJindex))</f>
        <v>0</v>
      </c>
      <c r="E104" s="206" t="str">
        <f t="shared" si="1"/>
        <v>N/A</v>
      </c>
      <c r="F104" s="326"/>
    </row>
    <row r="105" spans="1:6" ht="15" customHeight="1" thickBot="1" x14ac:dyDescent="0.3">
      <c r="A105" s="171"/>
      <c r="B105" s="204" t="str">
        <f>IF(ISBLANK(Jprices!A125),"",Jprices!A125)</f>
        <v>W3330</v>
      </c>
      <c r="C105" s="25" t="str">
        <f>IF(ISBLANK(Jprices!B125),"",Jprices!B125)</f>
        <v>Wall Cabinet</v>
      </c>
      <c r="D105" s="321">
        <f>IF(B105="","",INDEX(Jprices!C125:X125,GroupJindex))</f>
        <v>0</v>
      </c>
      <c r="E105" s="206" t="str">
        <f t="shared" si="1"/>
        <v>N/A</v>
      </c>
      <c r="F105" s="326"/>
    </row>
    <row r="106" spans="1:6" ht="15" customHeight="1" thickBot="1" x14ac:dyDescent="0.3">
      <c r="A106" s="171"/>
      <c r="B106" s="204" t="str">
        <f>IF(ISBLANK(Jprices!A126),"",Jprices!A126)</f>
        <v>W3630</v>
      </c>
      <c r="C106" s="25" t="str">
        <f>IF(ISBLANK(Jprices!B126),"",Jprices!B126)</f>
        <v>Wall Cabinet</v>
      </c>
      <c r="D106" s="321">
        <f>IF(B106="","",INDEX(Jprices!C126:X126,GroupJindex))</f>
        <v>0</v>
      </c>
      <c r="E106" s="206" t="str">
        <f t="shared" si="1"/>
        <v>N/A</v>
      </c>
      <c r="F106" s="326"/>
    </row>
    <row r="107" spans="1:6" ht="15" customHeight="1" thickBot="1" x14ac:dyDescent="0.3">
      <c r="A107" s="171"/>
      <c r="B107" s="204" t="str">
        <f>IF(ISBLANK(Jprices!A127),"",Jprices!A127)</f>
        <v>W4230</v>
      </c>
      <c r="C107" s="25" t="str">
        <f>IF(ISBLANK(Jprices!B127),"",Jprices!B127)</f>
        <v>Wall Cabinet</v>
      </c>
      <c r="D107" s="321">
        <f>IF(B107="","",INDEX(Jprices!C127:X127,GroupJindex))</f>
        <v>0</v>
      </c>
      <c r="E107" s="206" t="str">
        <f t="shared" si="1"/>
        <v>N/A</v>
      </c>
      <c r="F107" s="326"/>
    </row>
    <row r="108" spans="1:6" ht="15" customHeight="1" thickBot="1" x14ac:dyDescent="0.3">
      <c r="A108" s="171"/>
      <c r="B108" s="204" t="str">
        <f>IF(ISBLANK(Jprices!A128),"",Jprices!A128)</f>
        <v>GW1530</v>
      </c>
      <c r="C108" s="25" t="str">
        <f>IF(ISBLANK(Jprices!B128),"",Jprices!B128)</f>
        <v>Wall Cabinet 1 Glass Door</v>
      </c>
      <c r="D108" s="321">
        <f>IF(B108="","",INDEX(Jprices!C128:X128,GroupJindex))</f>
        <v>0</v>
      </c>
      <c r="E108" s="206" t="str">
        <f t="shared" si="1"/>
        <v>N/A</v>
      </c>
      <c r="F108" s="326"/>
    </row>
    <row r="109" spans="1:6" ht="15" customHeight="1" thickBot="1" x14ac:dyDescent="0.3">
      <c r="A109" s="171"/>
      <c r="B109" s="204" t="str">
        <f>IF(ISBLANK(Jprices!A129),"",Jprices!A129)</f>
        <v>PGW1530</v>
      </c>
      <c r="C109" s="25" t="str">
        <f>IF(ISBLANK(Jprices!B129),"",Jprices!B129)</f>
        <v>Wall Cabinet Praire Glass Door</v>
      </c>
      <c r="D109" s="321">
        <f>IF(B109="","",INDEX(Jprices!C129:X129,GroupJindex))</f>
        <v>0</v>
      </c>
      <c r="E109" s="206" t="str">
        <f t="shared" si="1"/>
        <v>N/A</v>
      </c>
      <c r="F109" s="326"/>
    </row>
    <row r="110" spans="1:6" ht="15" customHeight="1" thickBot="1" x14ac:dyDescent="0.3">
      <c r="A110" s="171"/>
      <c r="B110" s="204" t="str">
        <f>IF(ISBLANK(Jprices!A130),"",Jprices!A130)</f>
        <v>GW1830</v>
      </c>
      <c r="C110" s="25" t="str">
        <f>IF(ISBLANK(Jprices!B130),"",Jprices!B130)</f>
        <v>Wall Cabinet 1 Glass Door</v>
      </c>
      <c r="D110" s="321">
        <f>IF(B110="","",INDEX(Jprices!C130:X130,GroupJindex))</f>
        <v>0</v>
      </c>
      <c r="E110" s="206" t="str">
        <f t="shared" si="1"/>
        <v>N/A</v>
      </c>
      <c r="F110" s="326"/>
    </row>
    <row r="111" spans="1:6" ht="15" customHeight="1" thickBot="1" x14ac:dyDescent="0.3">
      <c r="A111" s="171"/>
      <c r="B111" s="204" t="str">
        <f>IF(ISBLANK(Jprices!A131),"",Jprices!A131)</f>
        <v>PGW1830</v>
      </c>
      <c r="C111" s="25" t="str">
        <f>IF(ISBLANK(Jprices!B131),"",Jprices!B131)</f>
        <v>Wall Cabinet Praire Glass Door</v>
      </c>
      <c r="D111" s="321">
        <f>IF(B111="","",INDEX(Jprices!C131:X131,GroupJindex))</f>
        <v>0</v>
      </c>
      <c r="E111" s="206" t="str">
        <f t="shared" si="1"/>
        <v>N/A</v>
      </c>
      <c r="F111" s="326"/>
    </row>
    <row r="112" spans="1:6" ht="15" customHeight="1" thickBot="1" x14ac:dyDescent="0.3">
      <c r="A112" s="171"/>
      <c r="B112" s="204" t="str">
        <f>IF(ISBLANK(Jprices!A132),"",Jprices!A132)</f>
        <v>GW3030B</v>
      </c>
      <c r="C112" s="25" t="str">
        <f>IF(ISBLANK(Jprices!B132),"",Jprices!B132)</f>
        <v>Wall Cabinet Butt Doors</v>
      </c>
      <c r="D112" s="321">
        <f>IF(B112="","",INDEX(Jprices!C132:X132,GroupJindex))</f>
        <v>0</v>
      </c>
      <c r="E112" s="206" t="str">
        <f t="shared" si="1"/>
        <v>N/A</v>
      </c>
      <c r="F112" s="326"/>
    </row>
    <row r="113" spans="1:6" ht="15" customHeight="1" thickBot="1" x14ac:dyDescent="0.3">
      <c r="A113" s="171"/>
      <c r="B113" s="204" t="str">
        <f>IF(ISBLANK(Jprices!A133),"",Jprices!A133)</f>
        <v>PGW3030B</v>
      </c>
      <c r="C113" s="25" t="str">
        <f>IF(ISBLANK(Jprices!B133),"",Jprices!B133)</f>
        <v>Wall Cabinet Butt Doors Praire Glass</v>
      </c>
      <c r="D113" s="321">
        <f>IF(B113="","",INDEX(Jprices!C133:X133,GroupJindex))</f>
        <v>0</v>
      </c>
      <c r="E113" s="206" t="str">
        <f t="shared" si="1"/>
        <v>N/A</v>
      </c>
      <c r="F113" s="326"/>
    </row>
    <row r="114" spans="1:6" ht="15" customHeight="1" thickBot="1" x14ac:dyDescent="0.3">
      <c r="A114" s="171"/>
      <c r="B114" s="204" t="str">
        <f>IF(ISBLANK(Jprices!A134),"",Jprices!A134)</f>
        <v>GW3630</v>
      </c>
      <c r="C114" s="25" t="str">
        <f>IF(ISBLANK(Jprices!B134),"",Jprices!B134)</f>
        <v>Wall Cabinet 2 Glass Doors</v>
      </c>
      <c r="D114" s="321">
        <f>IF(B114="","",INDEX(Jprices!C134:X134,GroupJindex))</f>
        <v>0</v>
      </c>
      <c r="E114" s="206" t="str">
        <f t="shared" si="1"/>
        <v>N/A</v>
      </c>
      <c r="F114" s="326"/>
    </row>
    <row r="115" spans="1:6" ht="15" customHeight="1" thickBot="1" x14ac:dyDescent="0.3">
      <c r="A115" s="171"/>
      <c r="B115" s="204" t="str">
        <f>IF(ISBLANK(Jprices!A135),"",Jprices!A135)</f>
        <v>PGW3630</v>
      </c>
      <c r="C115" s="25" t="str">
        <f>IF(ISBLANK(Jprices!B135),"",Jprices!B135)</f>
        <v>Wall Cabinet Priare Glass</v>
      </c>
      <c r="D115" s="321">
        <f>IF(B115="","",INDEX(Jprices!C135:X135,GroupJindex))</f>
        <v>0</v>
      </c>
      <c r="E115" s="206" t="str">
        <f t="shared" si="1"/>
        <v>N/A</v>
      </c>
      <c r="F115" s="326"/>
    </row>
    <row r="116" spans="1:6" ht="15" customHeight="1" thickBot="1" x14ac:dyDescent="0.3">
      <c r="A116" s="171"/>
      <c r="B116" s="204" t="str">
        <f>IF(ISBLANK(Jprices!A136),"",Jprices!A136)</f>
        <v>W0936</v>
      </c>
      <c r="C116" s="25" t="str">
        <f>IF(ISBLANK(Jprices!B136),"",Jprices!B136)</f>
        <v>Wall Cabinet</v>
      </c>
      <c r="D116" s="321">
        <f>IF(B116="","",INDEX(Jprices!C136:X136,GroupJindex))</f>
        <v>0</v>
      </c>
      <c r="E116" s="206" t="str">
        <f t="shared" si="1"/>
        <v>N/A</v>
      </c>
      <c r="F116" s="326"/>
    </row>
    <row r="117" spans="1:6" ht="15" customHeight="1" thickBot="1" x14ac:dyDescent="0.3">
      <c r="A117" s="171"/>
      <c r="B117" s="204" t="str">
        <f>IF(ISBLANK(Jprices!A137),"",Jprices!A137)</f>
        <v>W1236</v>
      </c>
      <c r="C117" s="25" t="str">
        <f>IF(ISBLANK(Jprices!B137),"",Jprices!B137)</f>
        <v>Wall Cabinet</v>
      </c>
      <c r="D117" s="321">
        <f>IF(B117="","",INDEX(Jprices!C137:X137,GroupJindex))</f>
        <v>0</v>
      </c>
      <c r="E117" s="206" t="str">
        <f t="shared" si="1"/>
        <v>N/A</v>
      </c>
      <c r="F117" s="326"/>
    </row>
    <row r="118" spans="1:6" ht="15" customHeight="1" thickBot="1" x14ac:dyDescent="0.3">
      <c r="A118" s="171"/>
      <c r="B118" s="204" t="str">
        <f>IF(ISBLANK(Jprices!A138),"",Jprices!A138)</f>
        <v>W1536</v>
      </c>
      <c r="C118" s="25" t="str">
        <f>IF(ISBLANK(Jprices!B138),"",Jprices!B138)</f>
        <v>Wall Cabinet</v>
      </c>
      <c r="D118" s="321">
        <f>IF(B118="","",INDEX(Jprices!C138:X138,GroupJindex))</f>
        <v>0</v>
      </c>
      <c r="E118" s="206" t="str">
        <f t="shared" si="1"/>
        <v>N/A</v>
      </c>
      <c r="F118" s="326"/>
    </row>
    <row r="119" spans="1:6" ht="15" customHeight="1" thickBot="1" x14ac:dyDescent="0.3">
      <c r="A119" s="171"/>
      <c r="B119" s="204" t="str">
        <f>IF(ISBLANK(Jprices!A139),"",Jprices!A139)</f>
        <v>W1836</v>
      </c>
      <c r="C119" s="25" t="str">
        <f>IF(ISBLANK(Jprices!B139),"",Jprices!B139)</f>
        <v>Wall Cabinet</v>
      </c>
      <c r="D119" s="321">
        <f>IF(B119="","",INDEX(Jprices!C139:X139,GroupJindex))</f>
        <v>0</v>
      </c>
      <c r="E119" s="206" t="str">
        <f t="shared" si="1"/>
        <v>N/A</v>
      </c>
      <c r="F119" s="326"/>
    </row>
    <row r="120" spans="1:6" ht="15" customHeight="1" thickBot="1" x14ac:dyDescent="0.3">
      <c r="A120" s="171"/>
      <c r="B120" s="204" t="str">
        <f>IF(ISBLANK(Jprices!A140),"",Jprices!A140)</f>
        <v>W2136</v>
      </c>
      <c r="C120" s="25" t="str">
        <f>IF(ISBLANK(Jprices!B140),"",Jprices!B140)</f>
        <v>Wall Cabinet</v>
      </c>
      <c r="D120" s="321">
        <f>IF(B120="","",INDEX(Jprices!C140:X140,GroupJindex))</f>
        <v>0</v>
      </c>
      <c r="E120" s="206" t="str">
        <f t="shared" si="1"/>
        <v>N/A</v>
      </c>
      <c r="F120" s="326"/>
    </row>
    <row r="121" spans="1:6" ht="15" customHeight="1" thickBot="1" x14ac:dyDescent="0.3">
      <c r="A121" s="171"/>
      <c r="B121" s="204" t="str">
        <f>IF(ISBLANK(Jprices!A141),"",Jprices!A141)</f>
        <v>W2436B</v>
      </c>
      <c r="C121" s="25" t="str">
        <f>IF(ISBLANK(Jprices!B141),"",Jprices!B141)</f>
        <v>Wall Cabinet Butt Door</v>
      </c>
      <c r="D121" s="321">
        <f>IF(B121="","",INDEX(Jprices!C141:X141,GroupJindex))</f>
        <v>0</v>
      </c>
      <c r="E121" s="206" t="str">
        <f t="shared" si="1"/>
        <v>N/A</v>
      </c>
      <c r="F121" s="326"/>
    </row>
    <row r="122" spans="1:6" ht="15" customHeight="1" thickBot="1" x14ac:dyDescent="0.3">
      <c r="A122" s="171"/>
      <c r="B122" s="204" t="str">
        <f>IF(ISBLANK(Jprices!A142),"",Jprices!A142)</f>
        <v>W2736B</v>
      </c>
      <c r="C122" s="25" t="str">
        <f>IF(ISBLANK(Jprices!B142),"",Jprices!B142)</f>
        <v>Wall Cabinet Butt Door</v>
      </c>
      <c r="D122" s="321">
        <f>IF(B122="","",INDEX(Jprices!C142:X142,GroupJindex))</f>
        <v>0</v>
      </c>
      <c r="E122" s="206" t="str">
        <f t="shared" si="1"/>
        <v>N/A</v>
      </c>
      <c r="F122" s="326"/>
    </row>
    <row r="123" spans="1:6" ht="15" customHeight="1" thickBot="1" x14ac:dyDescent="0.3">
      <c r="A123" s="171"/>
      <c r="B123" s="204" t="str">
        <f>IF(ISBLANK(Jprices!A143),"",Jprices!A143)</f>
        <v>W3036B</v>
      </c>
      <c r="C123" s="25" t="str">
        <f>IF(ISBLANK(Jprices!B143),"",Jprices!B143)</f>
        <v>Wall Cabinet Butt Door</v>
      </c>
      <c r="D123" s="321">
        <f>IF(B123="","",INDEX(Jprices!C143:X143,GroupJindex))</f>
        <v>0</v>
      </c>
      <c r="E123" s="206" t="str">
        <f t="shared" si="1"/>
        <v>N/A</v>
      </c>
      <c r="F123" s="326"/>
    </row>
    <row r="124" spans="1:6" ht="15" customHeight="1" thickBot="1" x14ac:dyDescent="0.3">
      <c r="A124" s="171"/>
      <c r="B124" s="204" t="str">
        <f>IF(ISBLANK(Jprices!A144),"",Jprices!A144)</f>
        <v>W3336</v>
      </c>
      <c r="C124" s="25" t="str">
        <f>IF(ISBLANK(Jprices!B144),"",Jprices!B144)</f>
        <v>Wall Cabinet</v>
      </c>
      <c r="D124" s="321">
        <f>IF(B124="","",INDEX(Jprices!C144:X144,GroupJindex))</f>
        <v>0</v>
      </c>
      <c r="E124" s="206" t="str">
        <f t="shared" si="1"/>
        <v>N/A</v>
      </c>
      <c r="F124" s="326"/>
    </row>
    <row r="125" spans="1:6" ht="15" customHeight="1" thickBot="1" x14ac:dyDescent="0.3">
      <c r="A125" s="171"/>
      <c r="B125" s="204" t="str">
        <f>IF(ISBLANK(Jprices!A145),"",Jprices!A145)</f>
        <v>W3636</v>
      </c>
      <c r="C125" s="25" t="str">
        <f>IF(ISBLANK(Jprices!B145),"",Jprices!B145)</f>
        <v>Wall Cabinet</v>
      </c>
      <c r="D125" s="321">
        <f>IF(B125="","",INDEX(Jprices!C145:X145,GroupJindex))</f>
        <v>0</v>
      </c>
      <c r="E125" s="206" t="str">
        <f t="shared" si="1"/>
        <v>N/A</v>
      </c>
      <c r="F125" s="326"/>
    </row>
    <row r="126" spans="1:6" ht="15" customHeight="1" thickBot="1" x14ac:dyDescent="0.3">
      <c r="A126" s="171"/>
      <c r="B126" s="204" t="str">
        <f>IF(ISBLANK(Jprices!A146),"",Jprices!A146)</f>
        <v>W4236</v>
      </c>
      <c r="C126" s="25" t="str">
        <f>IF(ISBLANK(Jprices!B146),"",Jprices!B146)</f>
        <v>Wall Cabinet</v>
      </c>
      <c r="D126" s="321">
        <f>IF(B126="","",INDEX(Jprices!C146:X146,GroupJindex))</f>
        <v>0</v>
      </c>
      <c r="E126" s="206" t="str">
        <f t="shared" si="1"/>
        <v>N/A</v>
      </c>
      <c r="F126" s="326"/>
    </row>
    <row r="127" spans="1:6" ht="15" customHeight="1" thickBot="1" x14ac:dyDescent="0.3">
      <c r="A127" s="171"/>
      <c r="B127" s="204" t="str">
        <f>IF(ISBLANK(Jprices!A147),"",Jprices!A147)</f>
        <v>GW1536</v>
      </c>
      <c r="C127" s="25" t="str">
        <f>IF(ISBLANK(Jprices!B147),"",Jprices!B147)</f>
        <v>Wall Cabinet 1 Glass Door</v>
      </c>
      <c r="D127" s="321">
        <f>IF(B127="","",INDEX(Jprices!C147:X147,GroupJindex))</f>
        <v>0</v>
      </c>
      <c r="E127" s="206" t="str">
        <f t="shared" si="1"/>
        <v>N/A</v>
      </c>
      <c r="F127" s="326"/>
    </row>
    <row r="128" spans="1:6" ht="15" customHeight="1" thickBot="1" x14ac:dyDescent="0.3">
      <c r="A128" s="171"/>
      <c r="B128" s="204" t="str">
        <f>IF(ISBLANK(Jprices!A148),"",Jprices!A148)</f>
        <v>PGW1536</v>
      </c>
      <c r="C128" s="25" t="str">
        <f>IF(ISBLANK(Jprices!B148),"",Jprices!B148)</f>
        <v>Wall Cabinet Praire Glass Door</v>
      </c>
      <c r="D128" s="321">
        <f>IF(B128="","",INDEX(Jprices!C148:X148,GroupJindex))</f>
        <v>0</v>
      </c>
      <c r="E128" s="206" t="str">
        <f t="shared" si="1"/>
        <v>N/A</v>
      </c>
      <c r="F128" s="326"/>
    </row>
    <row r="129" spans="1:6" ht="15" customHeight="1" thickBot="1" x14ac:dyDescent="0.3">
      <c r="A129" s="171"/>
      <c r="B129" s="204" t="str">
        <f>IF(ISBLANK(Jprices!A149),"",Jprices!A149)</f>
        <v>GW1836</v>
      </c>
      <c r="C129" s="25" t="str">
        <f>IF(ISBLANK(Jprices!B149),"",Jprices!B149)</f>
        <v>Wall Cabinet 1 Glass Door</v>
      </c>
      <c r="D129" s="321">
        <f>IF(B129="","",INDEX(Jprices!C149:X149,GroupJindex))</f>
        <v>0</v>
      </c>
      <c r="E129" s="206" t="str">
        <f t="shared" si="1"/>
        <v>N/A</v>
      </c>
      <c r="F129" s="326"/>
    </row>
    <row r="130" spans="1:6" ht="15" customHeight="1" thickBot="1" x14ac:dyDescent="0.3">
      <c r="A130" s="171"/>
      <c r="B130" s="204" t="str">
        <f>IF(ISBLANK(Jprices!A150),"",Jprices!A150)</f>
        <v>PGW1836</v>
      </c>
      <c r="C130" s="25" t="str">
        <f>IF(ISBLANK(Jprices!B150),"",Jprices!B150)</f>
        <v>Wall Cabinet Praire Glass Door</v>
      </c>
      <c r="D130" s="321">
        <f>IF(B130="","",INDEX(Jprices!C150:X150,GroupJindex))</f>
        <v>0</v>
      </c>
      <c r="E130" s="206" t="str">
        <f t="shared" si="1"/>
        <v>N/A</v>
      </c>
      <c r="F130" s="326"/>
    </row>
    <row r="131" spans="1:6" ht="15" customHeight="1" thickBot="1" x14ac:dyDescent="0.3">
      <c r="A131" s="171"/>
      <c r="B131" s="204" t="str">
        <f>IF(ISBLANK(Jprices!A151),"",Jprices!A151)</f>
        <v>GW3036B</v>
      </c>
      <c r="C131" s="25" t="str">
        <f>IF(ISBLANK(Jprices!B151),"",Jprices!B151)</f>
        <v>Wall Cabinet Butt Doors</v>
      </c>
      <c r="D131" s="321">
        <f>IF(B131="","",INDEX(Jprices!C151:X151,GroupJindex))</f>
        <v>0</v>
      </c>
      <c r="E131" s="206" t="str">
        <f t="shared" si="1"/>
        <v>N/A</v>
      </c>
      <c r="F131" s="326"/>
    </row>
    <row r="132" spans="1:6" ht="15" customHeight="1" thickBot="1" x14ac:dyDescent="0.3">
      <c r="A132" s="171"/>
      <c r="B132" s="204" t="str">
        <f>IF(ISBLANK(Jprices!A152),"",Jprices!A152)</f>
        <v>PGW3036B</v>
      </c>
      <c r="C132" s="25" t="str">
        <f>IF(ISBLANK(Jprices!B152),"",Jprices!B152)</f>
        <v>Wall Cabinet Butt Doors Praire Glass</v>
      </c>
      <c r="D132" s="321">
        <f>IF(B132="","",INDEX(Jprices!C152:X152,GroupJindex))</f>
        <v>0</v>
      </c>
      <c r="E132" s="206" t="str">
        <f t="shared" si="1"/>
        <v>N/A</v>
      </c>
      <c r="F132" s="326"/>
    </row>
    <row r="133" spans="1:6" ht="15" customHeight="1" thickBot="1" x14ac:dyDescent="0.3">
      <c r="A133" s="171"/>
      <c r="B133" s="204" t="str">
        <f>IF(ISBLANK(Jprices!A153),"",Jprices!A153)</f>
        <v>GW3636</v>
      </c>
      <c r="C133" s="25" t="str">
        <f>IF(ISBLANK(Jprices!B153),"",Jprices!B153)</f>
        <v>Wall Cabinet 2 Glass Doors</v>
      </c>
      <c r="D133" s="321">
        <f>IF(B133="","",INDEX(Jprices!C153:X153,GroupJindex))</f>
        <v>0</v>
      </c>
      <c r="E133" s="206" t="str">
        <f t="shared" ref="E133:E196" si="2">IF(B133="","",IF(D133=0,NotAvailable,A133*D133))</f>
        <v>N/A</v>
      </c>
      <c r="F133" s="326"/>
    </row>
    <row r="134" spans="1:6" ht="15" customHeight="1" thickBot="1" x14ac:dyDescent="0.3">
      <c r="A134" s="171"/>
      <c r="B134" s="204" t="str">
        <f>IF(ISBLANK(Jprices!A154),"",Jprices!A154)</f>
        <v>PGW3636</v>
      </c>
      <c r="C134" s="25" t="str">
        <f>IF(ISBLANK(Jprices!B154),"",Jprices!B154)</f>
        <v>Wall Cabinet Priare Glass</v>
      </c>
      <c r="D134" s="321">
        <f>IF(B134="","",INDEX(Jprices!C154:X154,GroupJindex))</f>
        <v>0</v>
      </c>
      <c r="E134" s="206" t="str">
        <f t="shared" si="2"/>
        <v>N/A</v>
      </c>
      <c r="F134" s="326"/>
    </row>
    <row r="135" spans="1:6" ht="15" customHeight="1" thickBot="1" x14ac:dyDescent="0.3">
      <c r="A135" s="171"/>
      <c r="B135" s="204" t="str">
        <f>IF(ISBLANK(Jprices!A155),"",Jprices!A155)</f>
        <v>W0942</v>
      </c>
      <c r="C135" s="25" t="str">
        <f>IF(ISBLANK(Jprices!B155),"",Jprices!B155)</f>
        <v>Wall Cabinet</v>
      </c>
      <c r="D135" s="321">
        <f>IF(B135="","",INDEX(Jprices!C155:X155,GroupJindex))</f>
        <v>0</v>
      </c>
      <c r="E135" s="206" t="str">
        <f t="shared" si="2"/>
        <v>N/A</v>
      </c>
      <c r="F135" s="326"/>
    </row>
    <row r="136" spans="1:6" ht="15" customHeight="1" thickBot="1" x14ac:dyDescent="0.3">
      <c r="A136" s="171"/>
      <c r="B136" s="204" t="str">
        <f>IF(ISBLANK(Jprices!A156),"",Jprices!A156)</f>
        <v>W1242</v>
      </c>
      <c r="C136" s="25" t="str">
        <f>IF(ISBLANK(Jprices!B156),"",Jprices!B156)</f>
        <v>Wall Cabinet</v>
      </c>
      <c r="D136" s="321">
        <f>IF(B136="","",INDEX(Jprices!C156:X156,GroupJindex))</f>
        <v>0</v>
      </c>
      <c r="E136" s="206" t="str">
        <f t="shared" si="2"/>
        <v>N/A</v>
      </c>
      <c r="F136" s="326"/>
    </row>
    <row r="137" spans="1:6" ht="15" customHeight="1" thickBot="1" x14ac:dyDescent="0.3">
      <c r="A137" s="171"/>
      <c r="B137" s="204" t="str">
        <f>IF(ISBLANK(Jprices!A157),"",Jprices!A157)</f>
        <v>W1542</v>
      </c>
      <c r="C137" s="25" t="str">
        <f>IF(ISBLANK(Jprices!B157),"",Jprices!B157)</f>
        <v>Wall Cabinet</v>
      </c>
      <c r="D137" s="321">
        <f>IF(B137="","",INDEX(Jprices!C157:X157,GroupJindex))</f>
        <v>0</v>
      </c>
      <c r="E137" s="206" t="str">
        <f t="shared" si="2"/>
        <v>N/A</v>
      </c>
      <c r="F137" s="326"/>
    </row>
    <row r="138" spans="1:6" ht="15" customHeight="1" thickBot="1" x14ac:dyDescent="0.3">
      <c r="A138" s="171"/>
      <c r="B138" s="204" t="str">
        <f>IF(ISBLANK(Jprices!A158),"",Jprices!A158)</f>
        <v>W1842</v>
      </c>
      <c r="C138" s="25" t="str">
        <f>IF(ISBLANK(Jprices!B158),"",Jprices!B158)</f>
        <v>Wall Cabinet</v>
      </c>
      <c r="D138" s="321">
        <f>IF(B138="","",INDEX(Jprices!C158:X158,GroupJindex))</f>
        <v>0</v>
      </c>
      <c r="E138" s="206" t="str">
        <f t="shared" si="2"/>
        <v>N/A</v>
      </c>
      <c r="F138" s="326"/>
    </row>
    <row r="139" spans="1:6" ht="15" customHeight="1" thickBot="1" x14ac:dyDescent="0.3">
      <c r="A139" s="171"/>
      <c r="B139" s="204" t="str">
        <f>IF(ISBLANK(Jprices!A159),"",Jprices!A159)</f>
        <v>W2142</v>
      </c>
      <c r="C139" s="25" t="str">
        <f>IF(ISBLANK(Jprices!B159),"",Jprices!B159)</f>
        <v>Wall Cabinet</v>
      </c>
      <c r="D139" s="321">
        <f>IF(B139="","",INDEX(Jprices!C159:X159,GroupJindex))</f>
        <v>0</v>
      </c>
      <c r="E139" s="206" t="str">
        <f t="shared" si="2"/>
        <v>N/A</v>
      </c>
      <c r="F139" s="326"/>
    </row>
    <row r="140" spans="1:6" ht="15" customHeight="1" thickBot="1" x14ac:dyDescent="0.3">
      <c r="A140" s="171"/>
      <c r="B140" s="204" t="str">
        <f>IF(ISBLANK(Jprices!A160),"",Jprices!A160)</f>
        <v>W2442B</v>
      </c>
      <c r="C140" s="25" t="str">
        <f>IF(ISBLANK(Jprices!B160),"",Jprices!B160)</f>
        <v>Wall Cabinet Butt Doors</v>
      </c>
      <c r="D140" s="321">
        <f>IF(B140="","",INDEX(Jprices!C160:X160,GroupJindex))</f>
        <v>0</v>
      </c>
      <c r="E140" s="206" t="str">
        <f t="shared" si="2"/>
        <v>N/A</v>
      </c>
      <c r="F140" s="326"/>
    </row>
    <row r="141" spans="1:6" ht="15" customHeight="1" thickBot="1" x14ac:dyDescent="0.3">
      <c r="A141" s="171"/>
      <c r="B141" s="204" t="str">
        <f>IF(ISBLANK(Jprices!A161),"",Jprices!A161)</f>
        <v>W2742B</v>
      </c>
      <c r="C141" s="25" t="str">
        <f>IF(ISBLANK(Jprices!B161),"",Jprices!B161)</f>
        <v>Wall Cabinet Butt Doors</v>
      </c>
      <c r="D141" s="321">
        <f>IF(B141="","",INDEX(Jprices!C161:X161,GroupJindex))</f>
        <v>0</v>
      </c>
      <c r="E141" s="206" t="str">
        <f t="shared" si="2"/>
        <v>N/A</v>
      </c>
      <c r="F141" s="326"/>
    </row>
    <row r="142" spans="1:6" ht="15" customHeight="1" thickBot="1" x14ac:dyDescent="0.3">
      <c r="A142" s="171"/>
      <c r="B142" s="204" t="str">
        <f>IF(ISBLANK(Jprices!A162),"",Jprices!A162)</f>
        <v>W3042B</v>
      </c>
      <c r="C142" s="25" t="str">
        <f>IF(ISBLANK(Jprices!B162),"",Jprices!B162)</f>
        <v>Wall Cabinet Butt Doors</v>
      </c>
      <c r="D142" s="321">
        <f>IF(B142="","",INDEX(Jprices!C162:X162,GroupJindex))</f>
        <v>0</v>
      </c>
      <c r="E142" s="206" t="str">
        <f t="shared" si="2"/>
        <v>N/A</v>
      </c>
      <c r="F142" s="326"/>
    </row>
    <row r="143" spans="1:6" ht="15" customHeight="1" thickBot="1" x14ac:dyDescent="0.3">
      <c r="A143" s="171"/>
      <c r="B143" s="204" t="str">
        <f>IF(ISBLANK(Jprices!A163),"",Jprices!A163)</f>
        <v>W3342</v>
      </c>
      <c r="C143" s="25" t="str">
        <f>IF(ISBLANK(Jprices!B163),"",Jprices!B163)</f>
        <v>Wall Cabinet</v>
      </c>
      <c r="D143" s="321">
        <f>IF(B143="","",INDEX(Jprices!C163:X163,GroupJindex))</f>
        <v>0</v>
      </c>
      <c r="E143" s="206" t="str">
        <f t="shared" si="2"/>
        <v>N/A</v>
      </c>
      <c r="F143" s="326"/>
    </row>
    <row r="144" spans="1:6" ht="15" customHeight="1" thickBot="1" x14ac:dyDescent="0.3">
      <c r="A144" s="171"/>
      <c r="B144" s="204" t="str">
        <f>IF(ISBLANK(Jprices!A164),"",Jprices!A164)</f>
        <v>W3642</v>
      </c>
      <c r="C144" s="25" t="str">
        <f>IF(ISBLANK(Jprices!B164),"",Jprices!B164)</f>
        <v>Wall Cabinet</v>
      </c>
      <c r="D144" s="321">
        <f>IF(B144="","",INDEX(Jprices!C164:X164,GroupJindex))</f>
        <v>0</v>
      </c>
      <c r="E144" s="206" t="str">
        <f t="shared" si="2"/>
        <v>N/A</v>
      </c>
      <c r="F144" s="326"/>
    </row>
    <row r="145" spans="1:6" ht="15" customHeight="1" thickBot="1" x14ac:dyDescent="0.3">
      <c r="A145" s="171"/>
      <c r="B145" s="204" t="str">
        <f>IF(ISBLANK(Jprices!A165),"",Jprices!A165)</f>
        <v>W4242</v>
      </c>
      <c r="C145" s="25" t="str">
        <f>IF(ISBLANK(Jprices!B165),"",Jprices!B165)</f>
        <v>Wall Cabinet</v>
      </c>
      <c r="D145" s="321">
        <f>IF(B145="","",INDEX(Jprices!C165:X165,GroupJindex))</f>
        <v>0</v>
      </c>
      <c r="E145" s="206" t="str">
        <f t="shared" si="2"/>
        <v>N/A</v>
      </c>
      <c r="F145" s="326"/>
    </row>
    <row r="146" spans="1:6" ht="15" customHeight="1" thickBot="1" x14ac:dyDescent="0.3">
      <c r="A146" s="171"/>
      <c r="B146" s="204" t="str">
        <f>IF(ISBLANK(Jprices!A166),"",Jprices!A166)</f>
        <v>GW1542</v>
      </c>
      <c r="C146" s="25" t="str">
        <f>IF(ISBLANK(Jprices!B166),"",Jprices!B166)</f>
        <v>Wall Cabinet 1 Glass Door</v>
      </c>
      <c r="D146" s="321">
        <f>IF(B146="","",INDEX(Jprices!C166:X166,GroupJindex))</f>
        <v>0</v>
      </c>
      <c r="E146" s="206" t="str">
        <f t="shared" si="2"/>
        <v>N/A</v>
      </c>
      <c r="F146" s="326"/>
    </row>
    <row r="147" spans="1:6" ht="15" customHeight="1" thickBot="1" x14ac:dyDescent="0.3">
      <c r="A147" s="171"/>
      <c r="B147" s="204" t="str">
        <f>IF(ISBLANK(Jprices!A167),"",Jprices!A167)</f>
        <v>PGW1542</v>
      </c>
      <c r="C147" s="25" t="str">
        <f>IF(ISBLANK(Jprices!B167),"",Jprices!B167)</f>
        <v>Wall Cabinet Praire Glass Door</v>
      </c>
      <c r="D147" s="321">
        <f>IF(B147="","",INDEX(Jprices!C167:X167,GroupJindex))</f>
        <v>0</v>
      </c>
      <c r="E147" s="206" t="str">
        <f t="shared" si="2"/>
        <v>N/A</v>
      </c>
      <c r="F147" s="326"/>
    </row>
    <row r="148" spans="1:6" ht="15" customHeight="1" thickBot="1" x14ac:dyDescent="0.3">
      <c r="A148" s="171"/>
      <c r="B148" s="204" t="str">
        <f>IF(ISBLANK(Jprices!A168),"",Jprices!A168)</f>
        <v>GW1842</v>
      </c>
      <c r="C148" s="25" t="str">
        <f>IF(ISBLANK(Jprices!B168),"",Jprices!B168)</f>
        <v>Wall Cabinet 1 Glass Door</v>
      </c>
      <c r="D148" s="321">
        <f>IF(B148="","",INDEX(Jprices!C168:X168,GroupJindex))</f>
        <v>0</v>
      </c>
      <c r="E148" s="206" t="str">
        <f t="shared" si="2"/>
        <v>N/A</v>
      </c>
      <c r="F148" s="326"/>
    </row>
    <row r="149" spans="1:6" ht="15" customHeight="1" thickBot="1" x14ac:dyDescent="0.3">
      <c r="A149" s="171"/>
      <c r="B149" s="204" t="str">
        <f>IF(ISBLANK(Jprices!A169),"",Jprices!A169)</f>
        <v>PGW1842</v>
      </c>
      <c r="C149" s="25" t="str">
        <f>IF(ISBLANK(Jprices!B169),"",Jprices!B169)</f>
        <v>Wall Cabinet Praire Glass Door</v>
      </c>
      <c r="D149" s="321">
        <f>IF(B149="","",INDEX(Jprices!C169:X169,GroupJindex))</f>
        <v>0</v>
      </c>
      <c r="E149" s="206" t="str">
        <f t="shared" si="2"/>
        <v>N/A</v>
      </c>
      <c r="F149" s="326"/>
    </row>
    <row r="150" spans="1:6" ht="15" customHeight="1" thickBot="1" x14ac:dyDescent="0.3">
      <c r="A150" s="171"/>
      <c r="B150" s="204" t="str">
        <f>IF(ISBLANK(Jprices!A170),"",Jprices!A170)</f>
        <v>GW3042B</v>
      </c>
      <c r="C150" s="25" t="str">
        <f>IF(ISBLANK(Jprices!B170),"",Jprices!B170)</f>
        <v>Wall Cabinet Butt Doors</v>
      </c>
      <c r="D150" s="321">
        <f>IF(B150="","",INDEX(Jprices!C170:X170,GroupJindex))</f>
        <v>0</v>
      </c>
      <c r="E150" s="206" t="str">
        <f t="shared" si="2"/>
        <v>N/A</v>
      </c>
      <c r="F150" s="326"/>
    </row>
    <row r="151" spans="1:6" ht="15" customHeight="1" thickBot="1" x14ac:dyDescent="0.3">
      <c r="A151" s="171"/>
      <c r="B151" s="204" t="str">
        <f>IF(ISBLANK(Jprices!A171),"",Jprices!A171)</f>
        <v>PGW3042B</v>
      </c>
      <c r="C151" s="25" t="str">
        <f>IF(ISBLANK(Jprices!B171),"",Jprices!B171)</f>
        <v>Wall Cabinet Butt Doors Praire Glass</v>
      </c>
      <c r="D151" s="321">
        <f>IF(B151="","",INDEX(Jprices!C171:X171,GroupJindex))</f>
        <v>0</v>
      </c>
      <c r="E151" s="206" t="str">
        <f t="shared" si="2"/>
        <v>N/A</v>
      </c>
      <c r="F151" s="326"/>
    </row>
    <row r="152" spans="1:6" ht="15" customHeight="1" thickBot="1" x14ac:dyDescent="0.3">
      <c r="A152" s="171"/>
      <c r="B152" s="204" t="str">
        <f>IF(ISBLANK(Jprices!A172),"",Jprices!A172)</f>
        <v>GW3642</v>
      </c>
      <c r="C152" s="25" t="str">
        <f>IF(ISBLANK(Jprices!B172),"",Jprices!B172)</f>
        <v>Wall Cabinet 2 Glass Doors</v>
      </c>
      <c r="D152" s="321">
        <f>IF(B152="","",INDEX(Jprices!C172:X172,GroupJindex))</f>
        <v>0</v>
      </c>
      <c r="E152" s="206" t="str">
        <f t="shared" si="2"/>
        <v>N/A</v>
      </c>
      <c r="F152" s="326"/>
    </row>
    <row r="153" spans="1:6" ht="15" customHeight="1" thickBot="1" x14ac:dyDescent="0.3">
      <c r="A153" s="171"/>
      <c r="B153" s="204" t="str">
        <f>IF(ISBLANK(Jprices!A173),"",Jprices!A173)</f>
        <v>PGW3642</v>
      </c>
      <c r="C153" s="25" t="str">
        <f>IF(ISBLANK(Jprices!B173),"",Jprices!B173)</f>
        <v>Wall Cabinet Priare Glass</v>
      </c>
      <c r="D153" s="321">
        <f>IF(B153="","",INDEX(Jprices!C173:X173,GroupJindex))</f>
        <v>0</v>
      </c>
      <c r="E153" s="206" t="str">
        <f t="shared" si="2"/>
        <v>N/A</v>
      </c>
      <c r="F153" s="326"/>
    </row>
    <row r="154" spans="1:6" ht="15" customHeight="1" thickBot="1" x14ac:dyDescent="0.3">
      <c r="A154" s="171"/>
      <c r="B154" s="204" t="str">
        <f>IF(ISBLANK(Jprices!A174),"",Jprices!A174)</f>
        <v>W361224</v>
      </c>
      <c r="C154" s="25" t="str">
        <f>IF(ISBLANK(Jprices!B174),"",Jprices!B174)</f>
        <v>Wall Refrigerator Cabinet</v>
      </c>
      <c r="D154" s="321">
        <f>IF(B154="","",INDEX(Jprices!C174:X174,GroupJindex))</f>
        <v>0</v>
      </c>
      <c r="E154" s="206" t="str">
        <f t="shared" si="2"/>
        <v>N/A</v>
      </c>
      <c r="F154" s="326"/>
    </row>
    <row r="155" spans="1:6" ht="15" customHeight="1" thickBot="1" x14ac:dyDescent="0.3">
      <c r="A155" s="171"/>
      <c r="B155" s="204" t="str">
        <f>IF(ISBLANK(Jprices!A175),"",Jprices!A175)</f>
        <v>W361524</v>
      </c>
      <c r="C155" s="25" t="str">
        <f>IF(ISBLANK(Jprices!B175),"",Jprices!B175)</f>
        <v>Wall Refrigerator Cabinet</v>
      </c>
      <c r="D155" s="321">
        <f>IF(B155="","",INDEX(Jprices!C175:X175,GroupJindex))</f>
        <v>0</v>
      </c>
      <c r="E155" s="206" t="str">
        <f t="shared" si="2"/>
        <v>N/A</v>
      </c>
      <c r="F155" s="326"/>
    </row>
    <row r="156" spans="1:6" ht="15" customHeight="1" thickBot="1" x14ac:dyDescent="0.3">
      <c r="A156" s="171"/>
      <c r="B156" s="204" t="str">
        <f>IF(ISBLANK(Jprices!A176),"",Jprices!A176)</f>
        <v>W361824</v>
      </c>
      <c r="C156" s="25" t="str">
        <f>IF(ISBLANK(Jprices!B176),"",Jprices!B176)</f>
        <v>Wall Refrigerator Cabinet</v>
      </c>
      <c r="D156" s="321">
        <f>IF(B156="","",INDEX(Jprices!C176:X176,GroupJindex))</f>
        <v>0</v>
      </c>
      <c r="E156" s="206" t="str">
        <f t="shared" si="2"/>
        <v>N/A</v>
      </c>
      <c r="F156" s="326"/>
    </row>
    <row r="157" spans="1:6" ht="15" customHeight="1" thickBot="1" x14ac:dyDescent="0.3">
      <c r="A157" s="171"/>
      <c r="B157" s="204" t="str">
        <f>IF(ISBLANK(Jprices!A177),"",Jprices!A177)</f>
        <v>W362424</v>
      </c>
      <c r="C157" s="25" t="str">
        <f>IF(ISBLANK(Jprices!B177),"",Jprices!B177)</f>
        <v>Wall Refrigerator Cabinet</v>
      </c>
      <c r="D157" s="321">
        <f>IF(B157="","",INDEX(Jprices!C177:X177,GroupJindex))</f>
        <v>0</v>
      </c>
      <c r="E157" s="206" t="str">
        <f t="shared" si="2"/>
        <v>N/A</v>
      </c>
      <c r="F157" s="326"/>
    </row>
    <row r="158" spans="1:6" ht="15" customHeight="1" thickBot="1" x14ac:dyDescent="0.3">
      <c r="A158" s="171"/>
      <c r="B158" s="204" t="str">
        <f>IF(ISBLANK(Jprices!A178),"",Jprices!A178)</f>
        <v>W391224</v>
      </c>
      <c r="C158" s="25" t="str">
        <f>IF(ISBLANK(Jprices!B178),"",Jprices!B178)</f>
        <v>Wall Refrigerator Cabinet</v>
      </c>
      <c r="D158" s="321">
        <f>IF(B158="","",INDEX(Jprices!C178:X178,GroupJindex))</f>
        <v>0</v>
      </c>
      <c r="E158" s="206" t="str">
        <f t="shared" si="2"/>
        <v>N/A</v>
      </c>
      <c r="F158" s="326"/>
    </row>
    <row r="159" spans="1:6" ht="15" customHeight="1" thickBot="1" x14ac:dyDescent="0.3">
      <c r="A159" s="171"/>
      <c r="B159" s="204" t="str">
        <f>IF(ISBLANK(Jprices!A179),"",Jprices!A179)</f>
        <v>W391524</v>
      </c>
      <c r="C159" s="25" t="str">
        <f>IF(ISBLANK(Jprices!B179),"",Jprices!B179)</f>
        <v>Wall Refrigerator Cabinet</v>
      </c>
      <c r="D159" s="321">
        <f>IF(B159="","",INDEX(Jprices!C179:X179,GroupJindex))</f>
        <v>0</v>
      </c>
      <c r="E159" s="206" t="str">
        <f t="shared" si="2"/>
        <v>N/A</v>
      </c>
      <c r="F159" s="326"/>
    </row>
    <row r="160" spans="1:6" ht="15" customHeight="1" thickBot="1" x14ac:dyDescent="0.3">
      <c r="A160" s="171"/>
      <c r="B160" s="204" t="str">
        <f>IF(ISBLANK(Jprices!A180),"",Jprices!A180)</f>
        <v>W391824</v>
      </c>
      <c r="C160" s="25" t="str">
        <f>IF(ISBLANK(Jprices!B180),"",Jprices!B180)</f>
        <v>Wall Refrigerator Cabinet</v>
      </c>
      <c r="D160" s="321">
        <f>IF(B160="","",INDEX(Jprices!C180:X180,GroupJindex))</f>
        <v>0</v>
      </c>
      <c r="E160" s="206" t="str">
        <f t="shared" si="2"/>
        <v>N/A</v>
      </c>
      <c r="F160" s="326"/>
    </row>
    <row r="161" spans="1:6" ht="15" customHeight="1" thickBot="1" x14ac:dyDescent="0.3">
      <c r="A161" s="171"/>
      <c r="B161" s="204" t="str">
        <f>IF(ISBLANK(Jprices!A181),"",Jprices!A181)</f>
        <v>AW30</v>
      </c>
      <c r="C161" s="25" t="str">
        <f>IF(ISBLANK(Jprices!B181),"",Jprices!B181)</f>
        <v>Angle Wall End Cabinets</v>
      </c>
      <c r="D161" s="321">
        <f>IF(B161="","",INDEX(Jprices!C181:X181,GroupJindex))</f>
        <v>0</v>
      </c>
      <c r="E161" s="206" t="str">
        <f t="shared" si="2"/>
        <v>N/A</v>
      </c>
      <c r="F161" s="326"/>
    </row>
    <row r="162" spans="1:6" ht="15" customHeight="1" thickBot="1" x14ac:dyDescent="0.3">
      <c r="A162" s="171"/>
      <c r="B162" s="204" t="str">
        <f>IF(ISBLANK(Jprices!A182),"",Jprices!A182)</f>
        <v>AW36</v>
      </c>
      <c r="C162" s="25" t="str">
        <f>IF(ISBLANK(Jprices!B182),"",Jprices!B182)</f>
        <v>Angle Wall End Cabinets</v>
      </c>
      <c r="D162" s="321">
        <f>IF(B162="","",INDEX(Jprices!C182:X182,GroupJindex))</f>
        <v>0</v>
      </c>
      <c r="E162" s="206" t="str">
        <f t="shared" si="2"/>
        <v>N/A</v>
      </c>
      <c r="F162" s="326"/>
    </row>
    <row r="163" spans="1:6" ht="15" customHeight="1" thickBot="1" x14ac:dyDescent="0.3">
      <c r="A163" s="171"/>
      <c r="B163" s="204" t="str">
        <f>IF(ISBLANK(Jprices!A183),"",Jprices!A183)</f>
        <v>AW42</v>
      </c>
      <c r="C163" s="25" t="str">
        <f>IF(ISBLANK(Jprices!B183),"",Jprices!B183)</f>
        <v>Angle Wall End Cabinets</v>
      </c>
      <c r="D163" s="321">
        <f>IF(B163="","",INDEX(Jprices!C183:X183,GroupJindex))</f>
        <v>0</v>
      </c>
      <c r="E163" s="206" t="str">
        <f t="shared" si="2"/>
        <v>N/A</v>
      </c>
      <c r="F163" s="326"/>
    </row>
    <row r="164" spans="1:6" ht="15" customHeight="1" thickBot="1" x14ac:dyDescent="0.3">
      <c r="A164" s="171"/>
      <c r="B164" s="204" t="str">
        <f>IF(ISBLANK(Jprices!A184),"",Jprices!A184)</f>
        <v>MO3018</v>
      </c>
      <c r="C164" s="25" t="str">
        <f>IF(ISBLANK(Jprices!B184),"",Jprices!B184)</f>
        <v>Microwave Cabinet</v>
      </c>
      <c r="D164" s="321">
        <f>IF(B164="","",INDEX(Jprices!C184:X184,GroupJindex))</f>
        <v>0</v>
      </c>
      <c r="E164" s="206" t="str">
        <f t="shared" si="2"/>
        <v>N/A</v>
      </c>
      <c r="F164" s="326"/>
    </row>
    <row r="165" spans="1:6" ht="15" customHeight="1" thickBot="1" x14ac:dyDescent="0.3">
      <c r="A165" s="171"/>
      <c r="B165" s="204" t="str">
        <f>IF(ISBLANK(Jprices!A185),"",Jprices!A185)</f>
        <v>MW3030</v>
      </c>
      <c r="C165" s="25" t="str">
        <f>IF(ISBLANK(Jprices!B185),"",Jprices!B185)</f>
        <v>Microwave Cabinet</v>
      </c>
      <c r="D165" s="321">
        <f>IF(B165="","",INDEX(Jprices!C185:X185,GroupJindex))</f>
        <v>0</v>
      </c>
      <c r="E165" s="206" t="str">
        <f t="shared" si="2"/>
        <v>N/A</v>
      </c>
      <c r="F165" s="326"/>
    </row>
    <row r="166" spans="1:6" ht="15" customHeight="1" thickBot="1" x14ac:dyDescent="0.3">
      <c r="A166" s="171"/>
      <c r="B166" s="204" t="str">
        <f>IF(ISBLANK(Jprices!A186),"",Jprices!A186)</f>
        <v>MW3036</v>
      </c>
      <c r="C166" s="25" t="str">
        <f>IF(ISBLANK(Jprices!B186),"",Jprices!B186)</f>
        <v>Microwave Cabinet</v>
      </c>
      <c r="D166" s="321">
        <f>IF(B166="","",INDEX(Jprices!C186:X186,GroupJindex))</f>
        <v>0</v>
      </c>
      <c r="E166" s="206" t="str">
        <f t="shared" si="2"/>
        <v>N/A</v>
      </c>
      <c r="F166" s="326"/>
    </row>
    <row r="167" spans="1:6" ht="15" customHeight="1" thickBot="1" x14ac:dyDescent="0.3">
      <c r="A167" s="171"/>
      <c r="B167" s="204" t="str">
        <f>IF(ISBLANK(Jprices!A187),"",Jprices!A187)</f>
        <v>MW3042</v>
      </c>
      <c r="C167" s="25" t="str">
        <f>IF(ISBLANK(Jprices!B187),"",Jprices!B187)</f>
        <v>Microwave Cabinet</v>
      </c>
      <c r="D167" s="321">
        <f>IF(B167="","",INDEX(Jprices!C187:X187,GroupJindex))</f>
        <v>0</v>
      </c>
      <c r="E167" s="206" t="str">
        <f t="shared" si="2"/>
        <v>N/A</v>
      </c>
      <c r="F167" s="326"/>
    </row>
    <row r="168" spans="1:6" ht="15" customHeight="1" thickBot="1" x14ac:dyDescent="0.3">
      <c r="A168" s="171"/>
      <c r="B168" s="204" t="str">
        <f>IF(ISBLANK(Jprices!A188),"",Jprices!A188)</f>
        <v>VAL36</v>
      </c>
      <c r="C168" s="25" t="str">
        <f>IF(ISBLANK(Jprices!B188),"",Jprices!B188)</f>
        <v>Arched Valance</v>
      </c>
      <c r="D168" s="321">
        <f>IF(B168="","",INDEX(Jprices!C188:X188,GroupJindex))</f>
        <v>0</v>
      </c>
      <c r="E168" s="206" t="str">
        <f t="shared" si="2"/>
        <v>N/A</v>
      </c>
      <c r="F168" s="326"/>
    </row>
    <row r="169" spans="1:6" ht="15" customHeight="1" thickBot="1" x14ac:dyDescent="0.3">
      <c r="A169" s="171"/>
      <c r="B169" s="204" t="str">
        <f>IF(ISBLANK(Jprices!A189),"",Jprices!A189)</f>
        <v>VAL48</v>
      </c>
      <c r="C169" s="25" t="str">
        <f>IF(ISBLANK(Jprices!B189),"",Jprices!B189)</f>
        <v>Arched Valance</v>
      </c>
      <c r="D169" s="321">
        <f>IF(B169="","",INDEX(Jprices!C189:X189,GroupJindex))</f>
        <v>0</v>
      </c>
      <c r="E169" s="206" t="str">
        <f t="shared" si="2"/>
        <v>N/A</v>
      </c>
      <c r="F169" s="326"/>
    </row>
    <row r="170" spans="1:6" ht="15" customHeight="1" thickBot="1" x14ac:dyDescent="0.3">
      <c r="A170" s="171"/>
      <c r="B170" s="204" t="str">
        <f>IF(ISBLANK(Jprices!A190),"",Jprices!A190)</f>
        <v>WBC2730</v>
      </c>
      <c r="C170" s="25" t="str">
        <f>IF(ISBLANK(Jprices!B190),"",Jprices!B190)</f>
        <v>Wall Blind Cabinets</v>
      </c>
      <c r="D170" s="321">
        <f>IF(B170="","",INDEX(Jprices!C190:X190,GroupJindex))</f>
        <v>0</v>
      </c>
      <c r="E170" s="206" t="str">
        <f t="shared" si="2"/>
        <v>N/A</v>
      </c>
      <c r="F170" s="326"/>
    </row>
    <row r="171" spans="1:6" ht="15" customHeight="1" thickBot="1" x14ac:dyDescent="0.3">
      <c r="A171" s="171"/>
      <c r="B171" s="204" t="str">
        <f>IF(ISBLANK(Jprices!A191),"",Jprices!A191)</f>
        <v>WBC2736</v>
      </c>
      <c r="C171" s="25" t="str">
        <f>IF(ISBLANK(Jprices!B191),"",Jprices!B191)</f>
        <v>Wall Blind Cabinets</v>
      </c>
      <c r="D171" s="321">
        <f>IF(B171="","",INDEX(Jprices!C191:X191,GroupJindex))</f>
        <v>0</v>
      </c>
      <c r="E171" s="206" t="str">
        <f t="shared" si="2"/>
        <v>N/A</v>
      </c>
      <c r="F171" s="326"/>
    </row>
    <row r="172" spans="1:6" ht="15" customHeight="1" thickBot="1" x14ac:dyDescent="0.3">
      <c r="A172" s="171"/>
      <c r="B172" s="204" t="str">
        <f>IF(ISBLANK(Jprices!A192),"",Jprices!A192)</f>
        <v>WBC2742</v>
      </c>
      <c r="C172" s="25" t="str">
        <f>IF(ISBLANK(Jprices!B192),"",Jprices!B192)</f>
        <v>Wall Blind Cabinets</v>
      </c>
      <c r="D172" s="321">
        <f>IF(B172="","",INDEX(Jprices!C192:X192,GroupJindex))</f>
        <v>0</v>
      </c>
      <c r="E172" s="206" t="str">
        <f t="shared" si="2"/>
        <v>N/A</v>
      </c>
      <c r="F172" s="326"/>
    </row>
    <row r="173" spans="1:6" ht="15" customHeight="1" thickBot="1" x14ac:dyDescent="0.3">
      <c r="A173" s="171"/>
      <c r="B173" s="204" t="str">
        <f>IF(ISBLANK(Jprices!A193),"",Jprices!A193)</f>
        <v>WDC2430</v>
      </c>
      <c r="C173" s="25" t="str">
        <f>IF(ISBLANK(Jprices!B193),"",Jprices!B193)</f>
        <v>Wall Diagonal Cabinets</v>
      </c>
      <c r="D173" s="321">
        <f>IF(B173="","",INDEX(Jprices!C193:X193,GroupJindex))</f>
        <v>0</v>
      </c>
      <c r="E173" s="206" t="str">
        <f t="shared" si="2"/>
        <v>N/A</v>
      </c>
      <c r="F173" s="326"/>
    </row>
    <row r="174" spans="1:6" ht="15" customHeight="1" thickBot="1" x14ac:dyDescent="0.3">
      <c r="A174" s="171"/>
      <c r="B174" s="204" t="str">
        <f>IF(ISBLANK(Jprices!A194),"",Jprices!A194)</f>
        <v>WDC2436</v>
      </c>
      <c r="C174" s="25" t="str">
        <f>IF(ISBLANK(Jprices!B194),"",Jprices!B194)</f>
        <v>Wall Diagonal Cabinets</v>
      </c>
      <c r="D174" s="321">
        <f>IF(B174="","",INDEX(Jprices!C194:X194,GroupJindex))</f>
        <v>0</v>
      </c>
      <c r="E174" s="206" t="str">
        <f t="shared" si="2"/>
        <v>N/A</v>
      </c>
      <c r="F174" s="326"/>
    </row>
    <row r="175" spans="1:6" ht="15" customHeight="1" thickBot="1" x14ac:dyDescent="0.3">
      <c r="A175" s="171"/>
      <c r="B175" s="204" t="str">
        <f>IF(ISBLANK(Jprices!A195),"",Jprices!A195)</f>
        <v>WDC2736</v>
      </c>
      <c r="C175" s="25" t="str">
        <f>IF(ISBLANK(Jprices!B195),"",Jprices!B195)</f>
        <v>Wall Diagonal Cabinets</v>
      </c>
      <c r="D175" s="321">
        <f>IF(B175="","",INDEX(Jprices!C195:X195,GroupJindex))</f>
        <v>0</v>
      </c>
      <c r="E175" s="206" t="str">
        <f t="shared" si="2"/>
        <v>N/A</v>
      </c>
      <c r="F175" s="326"/>
    </row>
    <row r="176" spans="1:6" ht="15" customHeight="1" thickBot="1" x14ac:dyDescent="0.3">
      <c r="A176" s="171"/>
      <c r="B176" s="204" t="str">
        <f>IF(ISBLANK(Jprices!A196),"",Jprices!A196)</f>
        <v>WDC2442</v>
      </c>
      <c r="C176" s="25" t="str">
        <f>IF(ISBLANK(Jprices!B196),"",Jprices!B196)</f>
        <v>Wall Diagonal Cabinets</v>
      </c>
      <c r="D176" s="321">
        <f>IF(B176="","",INDEX(Jprices!C196:X196,GroupJindex))</f>
        <v>0</v>
      </c>
      <c r="E176" s="206" t="str">
        <f t="shared" si="2"/>
        <v>N/A</v>
      </c>
      <c r="F176" s="326"/>
    </row>
    <row r="177" spans="1:6" ht="15" customHeight="1" thickBot="1" x14ac:dyDescent="0.3">
      <c r="A177" s="171"/>
      <c r="B177" s="204" t="str">
        <f>IF(ISBLANK(Jprices!A197),"",Jprices!A197)</f>
        <v>WDC2742</v>
      </c>
      <c r="C177" s="25" t="str">
        <f>IF(ISBLANK(Jprices!B197),"",Jprices!B197)</f>
        <v>Wall Diagonal Cabinets</v>
      </c>
      <c r="D177" s="321">
        <f>IF(B177="","",INDEX(Jprices!C197:X197,GroupJindex))</f>
        <v>0</v>
      </c>
      <c r="E177" s="206" t="str">
        <f t="shared" si="2"/>
        <v>N/A</v>
      </c>
      <c r="F177" s="326"/>
    </row>
    <row r="178" spans="1:6" ht="15" customHeight="1" thickBot="1" x14ac:dyDescent="0.3">
      <c r="A178" s="171"/>
      <c r="B178" s="204" t="str">
        <f>IF(ISBLANK(Jprices!A198),"",Jprices!A198)</f>
        <v>GWDC2430</v>
      </c>
      <c r="C178" s="25" t="str">
        <f>IF(ISBLANK(Jprices!B198),"",Jprices!B198)</f>
        <v>Wall Diagonal Glass Door</v>
      </c>
      <c r="D178" s="321">
        <f>IF(B178="","",INDEX(Jprices!C198:X198,GroupJindex))</f>
        <v>0</v>
      </c>
      <c r="E178" s="206" t="str">
        <f t="shared" si="2"/>
        <v>N/A</v>
      </c>
      <c r="F178" s="326"/>
    </row>
    <row r="179" spans="1:6" ht="15" customHeight="1" thickBot="1" x14ac:dyDescent="0.3">
      <c r="A179" s="171"/>
      <c r="B179" s="204" t="str">
        <f>IF(ISBLANK(Jprices!A199),"",Jprices!A199)</f>
        <v>PGWDC2430</v>
      </c>
      <c r="C179" s="25" t="str">
        <f>IF(ISBLANK(Jprices!B199),"",Jprices!B199)</f>
        <v>Diagonal Praire Glass Door</v>
      </c>
      <c r="D179" s="321">
        <f>IF(B179="","",INDEX(Jprices!C199:X199,GroupJindex))</f>
        <v>0</v>
      </c>
      <c r="E179" s="206" t="str">
        <f t="shared" si="2"/>
        <v>N/A</v>
      </c>
      <c r="F179" s="326"/>
    </row>
    <row r="180" spans="1:6" ht="15" customHeight="1" thickBot="1" x14ac:dyDescent="0.3">
      <c r="A180" s="171"/>
      <c r="B180" s="204" t="str">
        <f>IF(ISBLANK(Jprices!A200),"",Jprices!A200)</f>
        <v>GWDC2436</v>
      </c>
      <c r="C180" s="25" t="str">
        <f>IF(ISBLANK(Jprices!B200),"",Jprices!B200)</f>
        <v>Wall Diagonal Glass Door</v>
      </c>
      <c r="D180" s="321">
        <f>IF(B180="","",INDEX(Jprices!C200:X200,GroupJindex))</f>
        <v>0</v>
      </c>
      <c r="E180" s="206" t="str">
        <f t="shared" si="2"/>
        <v>N/A</v>
      </c>
      <c r="F180" s="326"/>
    </row>
    <row r="181" spans="1:6" ht="15" customHeight="1" thickBot="1" x14ac:dyDescent="0.3">
      <c r="A181" s="171"/>
      <c r="B181" s="204" t="str">
        <f>IF(ISBLANK(Jprices!A201),"",Jprices!A201)</f>
        <v>PGWDC2436</v>
      </c>
      <c r="C181" s="25" t="str">
        <f>IF(ISBLANK(Jprices!B201),"",Jprices!B201)</f>
        <v>Diagonal Praire Glass Door</v>
      </c>
      <c r="D181" s="321">
        <f>IF(B181="","",INDEX(Jprices!C201:X201,GroupJindex))</f>
        <v>0</v>
      </c>
      <c r="E181" s="206" t="str">
        <f t="shared" si="2"/>
        <v>N/A</v>
      </c>
      <c r="F181" s="326"/>
    </row>
    <row r="182" spans="1:6" ht="15" customHeight="1" thickBot="1" x14ac:dyDescent="0.3">
      <c r="A182" s="171"/>
      <c r="B182" s="204" t="str">
        <f>IF(ISBLANK(Jprices!A202),"",Jprices!A202)</f>
        <v>GWDC2736</v>
      </c>
      <c r="C182" s="25" t="str">
        <f>IF(ISBLANK(Jprices!B202),"",Jprices!B202)</f>
        <v>Wall Diagonal Glass Door</v>
      </c>
      <c r="D182" s="321">
        <f>IF(B182="","",INDEX(Jprices!C202:X202,GroupJindex))</f>
        <v>0</v>
      </c>
      <c r="E182" s="206" t="str">
        <f t="shared" si="2"/>
        <v>N/A</v>
      </c>
      <c r="F182" s="326"/>
    </row>
    <row r="183" spans="1:6" ht="15" customHeight="1" thickBot="1" x14ac:dyDescent="0.3">
      <c r="A183" s="171"/>
      <c r="B183" s="204" t="str">
        <f>IF(ISBLANK(Jprices!A203),"",Jprices!A203)</f>
        <v>PGWDC2736</v>
      </c>
      <c r="C183" s="25" t="str">
        <f>IF(ISBLANK(Jprices!B203),"",Jprices!B203)</f>
        <v>Diagonal Praire Glass Door</v>
      </c>
      <c r="D183" s="321">
        <f>IF(B183="","",INDEX(Jprices!C203:X203,GroupJindex))</f>
        <v>0</v>
      </c>
      <c r="E183" s="206" t="str">
        <f t="shared" si="2"/>
        <v>N/A</v>
      </c>
      <c r="F183" s="326"/>
    </row>
    <row r="184" spans="1:6" ht="15" customHeight="1" thickBot="1" x14ac:dyDescent="0.3">
      <c r="A184" s="171"/>
      <c r="B184" s="204" t="str">
        <f>IF(ISBLANK(Jprices!A204),"",Jprices!A204)</f>
        <v>GWDC2442</v>
      </c>
      <c r="C184" s="25" t="str">
        <f>IF(ISBLANK(Jprices!B204),"",Jprices!B204)</f>
        <v>Wall Diagonal Glass Door</v>
      </c>
      <c r="D184" s="321">
        <f>IF(B184="","",INDEX(Jprices!C204:X204,GroupJindex))</f>
        <v>0</v>
      </c>
      <c r="E184" s="206" t="str">
        <f t="shared" si="2"/>
        <v>N/A</v>
      </c>
      <c r="F184" s="326"/>
    </row>
    <row r="185" spans="1:6" ht="15" customHeight="1" thickBot="1" x14ac:dyDescent="0.3">
      <c r="A185" s="171"/>
      <c r="B185" s="204" t="str">
        <f>IF(ISBLANK(Jprices!A205),"",Jprices!A205)</f>
        <v>PGWDC2442</v>
      </c>
      <c r="C185" s="25" t="str">
        <f>IF(ISBLANK(Jprices!B205),"",Jprices!B205)</f>
        <v>Diagonal Praire Glass Door</v>
      </c>
      <c r="D185" s="321">
        <f>IF(B185="","",INDEX(Jprices!C205:X205,GroupJindex))</f>
        <v>0</v>
      </c>
      <c r="E185" s="206" t="str">
        <f t="shared" si="2"/>
        <v>N/A</v>
      </c>
      <c r="F185" s="326"/>
    </row>
    <row r="186" spans="1:6" ht="15" customHeight="1" thickBot="1" x14ac:dyDescent="0.3">
      <c r="A186" s="171"/>
      <c r="B186" s="204" t="str">
        <f>IF(ISBLANK(Jprices!A206),"",Jprices!A206)</f>
        <v>GWDC2742</v>
      </c>
      <c r="C186" s="25" t="str">
        <f>IF(ISBLANK(Jprices!B206),"",Jprices!B206)</f>
        <v>Wall Diagonal Glass Door</v>
      </c>
      <c r="D186" s="321">
        <f>IF(B186="","",INDEX(Jprices!C206:X206,GroupJindex))</f>
        <v>0</v>
      </c>
      <c r="E186" s="206" t="str">
        <f t="shared" si="2"/>
        <v>N/A</v>
      </c>
      <c r="F186" s="326"/>
    </row>
    <row r="187" spans="1:6" ht="15" customHeight="1" thickBot="1" x14ac:dyDescent="0.3">
      <c r="A187" s="171"/>
      <c r="B187" s="204" t="str">
        <f>IF(ISBLANK(Jprices!A207),"",Jprices!A207)</f>
        <v>PGWDC2742</v>
      </c>
      <c r="C187" s="25" t="str">
        <f>IF(ISBLANK(Jprices!B207),"",Jprices!B207)</f>
        <v>Diagonal Praire Glass Door</v>
      </c>
      <c r="D187" s="321">
        <f>IF(B187="","",INDEX(Jprices!C207:X207,GroupJindex))</f>
        <v>0</v>
      </c>
      <c r="E187" s="206" t="str">
        <f t="shared" si="2"/>
        <v>N/A</v>
      </c>
      <c r="F187" s="326"/>
    </row>
    <row r="188" spans="1:6" ht="15" customHeight="1" thickBot="1" x14ac:dyDescent="0.3">
      <c r="A188" s="171"/>
      <c r="B188" s="204" t="str">
        <f>IF(ISBLANK(Jprices!A208),"",Jprices!A208)</f>
        <v>SCW2430</v>
      </c>
      <c r="C188" s="25" t="str">
        <f>IF(ISBLANK(Jprices!B208),"",Jprices!B208)</f>
        <v>Wall Square Corner Cabinets 12"D Wall Bi-fold</v>
      </c>
      <c r="D188" s="321">
        <f>IF(B188="","",INDEX(Jprices!C208:X208,GroupJindex))</f>
        <v>0</v>
      </c>
      <c r="E188" s="206" t="str">
        <f t="shared" si="2"/>
        <v>N/A</v>
      </c>
      <c r="F188" s="326"/>
    </row>
    <row r="189" spans="1:6" ht="15" customHeight="1" thickBot="1" x14ac:dyDescent="0.3">
      <c r="A189" s="171"/>
      <c r="B189" s="204" t="str">
        <f>IF(ISBLANK(Jprices!A209),"",Jprices!A209)</f>
        <v>SCW2436</v>
      </c>
      <c r="C189" s="25" t="str">
        <f>IF(ISBLANK(Jprices!B209),"",Jprices!B209)</f>
        <v>Wall Square Corner Cabinets 12"D Wall Bi-fold</v>
      </c>
      <c r="D189" s="321">
        <f>IF(B189="","",INDEX(Jprices!C209:X209,GroupJindex))</f>
        <v>0</v>
      </c>
      <c r="E189" s="206" t="str">
        <f t="shared" si="2"/>
        <v>N/A</v>
      </c>
      <c r="F189" s="326"/>
    </row>
    <row r="190" spans="1:6" ht="15" customHeight="1" thickBot="1" x14ac:dyDescent="0.3">
      <c r="A190" s="171"/>
      <c r="B190" s="204" t="str">
        <f>IF(ISBLANK(Jprices!A210),"",Jprices!A210)</f>
        <v>SCW2442</v>
      </c>
      <c r="C190" s="25" t="str">
        <f>IF(ISBLANK(Jprices!B210),"",Jprices!B210)</f>
        <v>Wall Square Corner Cabinets 12"D Wall Bi-fold</v>
      </c>
      <c r="D190" s="321">
        <f>IF(B190="","",INDEX(Jprices!C210:X210,GroupJindex))</f>
        <v>0</v>
      </c>
      <c r="E190" s="206" t="str">
        <f t="shared" si="2"/>
        <v>N/A</v>
      </c>
      <c r="F190" s="326"/>
    </row>
    <row r="191" spans="1:6" ht="15" customHeight="1" thickBot="1" x14ac:dyDescent="0.3">
      <c r="A191" s="171"/>
      <c r="B191" s="204" t="str">
        <f>IF(ISBLANK(Jprices!A211),"",Jprices!A211)</f>
        <v>WR3015</v>
      </c>
      <c r="C191" s="25" t="str">
        <f>IF(ISBLANK(Jprices!B211),"",Jprices!B211)</f>
        <v>Wine Rack</v>
      </c>
      <c r="D191" s="321">
        <f>IF(B191="","",INDEX(Jprices!C211:X211,GroupJindex))</f>
        <v>0</v>
      </c>
      <c r="E191" s="206" t="str">
        <f t="shared" si="2"/>
        <v>N/A</v>
      </c>
      <c r="F191" s="326"/>
    </row>
    <row r="192" spans="1:6" ht="15" customHeight="1" thickBot="1" x14ac:dyDescent="0.3">
      <c r="A192" s="171"/>
      <c r="B192" s="204" t="str">
        <f>IF(ISBLANK(Jprices!A212),"",Jprices!A212)</f>
        <v>WR1818</v>
      </c>
      <c r="C192" s="25" t="str">
        <f>IF(ISBLANK(Jprices!B212),"",Jprices!B212)</f>
        <v>18"H X Cube Wine Rack</v>
      </c>
      <c r="D192" s="321">
        <f>IF(B192="","",INDEX(Jprices!C212:X212,GroupJindex))</f>
        <v>0</v>
      </c>
      <c r="E192" s="206" t="str">
        <f t="shared" si="2"/>
        <v>N/A</v>
      </c>
      <c r="F192" s="326"/>
    </row>
    <row r="193" spans="1:6" ht="15" customHeight="1" thickBot="1" x14ac:dyDescent="0.3">
      <c r="A193" s="171"/>
      <c r="B193" s="204" t="str">
        <f>IF(ISBLANK(Jprices!A213),"",Jprices!A213)</f>
        <v>WR30GH</v>
      </c>
      <c r="C193" s="25" t="str">
        <f>IF(ISBLANK(Jprices!B213),"",Jprices!B213)</f>
        <v>Glass Holder</v>
      </c>
      <c r="D193" s="321">
        <f>IF(B193="","",INDEX(Jprices!C213:X213,GroupJindex))</f>
        <v>0</v>
      </c>
      <c r="E193" s="206" t="str">
        <f t="shared" si="2"/>
        <v>N/A</v>
      </c>
      <c r="F193" s="326"/>
    </row>
    <row r="194" spans="1:6" ht="15" customHeight="1" thickBot="1" x14ac:dyDescent="0.3">
      <c r="A194" s="171"/>
      <c r="B194" s="204" t="str">
        <f>IF(ISBLANK(Jprices!A214),"",Jprices!A214)</f>
        <v>W3615PL</v>
      </c>
      <c r="C194" s="25" t="str">
        <f>IF(ISBLANK(Jprices!B214),"",Jprices!B214)</f>
        <v>Plate Rack</v>
      </c>
      <c r="D194" s="321">
        <f>IF(B194="","",INDEX(Jprices!C214:X214,GroupJindex))</f>
        <v>0</v>
      </c>
      <c r="E194" s="206" t="str">
        <f t="shared" si="2"/>
        <v>N/A</v>
      </c>
      <c r="F194" s="326"/>
    </row>
    <row r="195" spans="1:6" ht="15" customHeight="1" thickBot="1" x14ac:dyDescent="0.3">
      <c r="A195" s="171"/>
      <c r="B195" s="204" t="str">
        <f>IF(ISBLANK(Jprices!A215),"",Jprices!A215)</f>
        <v>WH36</v>
      </c>
      <c r="C195" s="25" t="str">
        <f>IF(ISBLANK(Jprices!B215),"",Jprices!B215)</f>
        <v>Wood Hood</v>
      </c>
      <c r="D195" s="321">
        <f>IF(B195="","",INDEX(Jprices!C215:X215,GroupJindex))</f>
        <v>0</v>
      </c>
      <c r="E195" s="206" t="str">
        <f t="shared" si="2"/>
        <v>N/A</v>
      </c>
      <c r="F195" s="326"/>
    </row>
    <row r="196" spans="1:6" ht="15" customHeight="1" thickBot="1" x14ac:dyDescent="0.3">
      <c r="A196" s="171"/>
      <c r="B196" s="204" t="str">
        <f>IF(ISBLANK(Jprices!A216),"",Jprices!A216)</f>
        <v>SH3630</v>
      </c>
      <c r="C196" s="25" t="str">
        <f>IF(ISBLANK(Jprices!B216),"",Jprices!B216)</f>
        <v>Shelf Wood Hood</v>
      </c>
      <c r="D196" s="321">
        <f>IF(B196="","",INDEX(Jprices!C216:X216,GroupJindex))</f>
        <v>0</v>
      </c>
      <c r="E196" s="206" t="str">
        <f t="shared" si="2"/>
        <v>N/A</v>
      </c>
      <c r="F196" s="326"/>
    </row>
    <row r="197" spans="1:6" ht="15" customHeight="1" thickBot="1" x14ac:dyDescent="0.3">
      <c r="A197" s="171"/>
      <c r="B197" s="204" t="str">
        <f>IF(ISBLANK(Jprices!A217),"",Jprices!A217)</f>
        <v>SH4230</v>
      </c>
      <c r="C197" s="25" t="str">
        <f>IF(ISBLANK(Jprices!B217),"",Jprices!B217)</f>
        <v>Shelf Wood Hood</v>
      </c>
      <c r="D197" s="321">
        <f>IF(B197="","",INDEX(Jprices!C217:X217,GroupJindex))</f>
        <v>0</v>
      </c>
      <c r="E197" s="206" t="str">
        <f t="shared" ref="E197:E260" si="3">IF(B197="","",IF(D197=0,NotAvailable,A197*D197))</f>
        <v>N/A</v>
      </c>
      <c r="F197" s="326"/>
    </row>
    <row r="198" spans="1:6" ht="15" customHeight="1" thickBot="1" x14ac:dyDescent="0.3">
      <c r="A198" s="171"/>
      <c r="B198" s="204" t="str">
        <f>IF(ISBLANK(Jprices!A218),"",Jprices!A218)</f>
        <v/>
      </c>
      <c r="C198" s="25" t="str">
        <f>IF(ISBLANK(Jprices!B218),"",Jprices!B218)</f>
        <v xml:space="preserve">Vanity Cabinets    </v>
      </c>
      <c r="D198" s="321" t="str">
        <f>IF(B198="","",INDEX(Jprices!C218:X218,GroupJindex))</f>
        <v/>
      </c>
      <c r="E198" s="206" t="str">
        <f t="shared" si="3"/>
        <v/>
      </c>
      <c r="F198" s="326"/>
    </row>
    <row r="199" spans="1:6" ht="15" customHeight="1" thickBot="1" x14ac:dyDescent="0.3">
      <c r="A199" s="171"/>
      <c r="B199" s="204" t="str">
        <f>IF(ISBLANK(Jprices!A219),"",Jprices!A219)</f>
        <v>V2421B</v>
      </c>
      <c r="C199" s="25" t="str">
        <f>IF(ISBLANK(Jprices!B219),"",Jprices!B219)</f>
        <v>Vanity Base Butt Doors</v>
      </c>
      <c r="D199" s="321">
        <f>IF(B199="","",INDEX(Jprices!C219:X219,GroupJindex))</f>
        <v>0</v>
      </c>
      <c r="E199" s="206" t="str">
        <f t="shared" si="3"/>
        <v>N/A</v>
      </c>
      <c r="F199" s="326"/>
    </row>
    <row r="200" spans="1:6" ht="15" customHeight="1" thickBot="1" x14ac:dyDescent="0.3">
      <c r="A200" s="171"/>
      <c r="B200" s="204" t="str">
        <f>IF(ISBLANK(Jprices!A220),"",Jprices!A220)</f>
        <v>V3621B</v>
      </c>
      <c r="C200" s="25" t="str">
        <f>IF(ISBLANK(Jprices!B220),"",Jprices!B220)</f>
        <v>Vanity Base Butt Doors</v>
      </c>
      <c r="D200" s="321">
        <f>IF(B200="","",INDEX(Jprices!C220:X220,GroupJindex))</f>
        <v>0</v>
      </c>
      <c r="E200" s="206" t="str">
        <f t="shared" si="3"/>
        <v>N/A</v>
      </c>
      <c r="F200" s="326"/>
    </row>
    <row r="201" spans="1:6" ht="15" customHeight="1" thickBot="1" x14ac:dyDescent="0.3">
      <c r="A201" s="171"/>
      <c r="B201" s="204" t="str">
        <f>IF(ISBLANK(Jprices!A221),"",Jprices!A221)</f>
        <v>V4221B</v>
      </c>
      <c r="C201" s="25" t="str">
        <f>IF(ISBLANK(Jprices!B221),"",Jprices!B221)</f>
        <v>Vanity Base Butt Doors</v>
      </c>
      <c r="D201" s="321">
        <f>IF(B201="","",INDEX(Jprices!C221:X221,GroupJindex))</f>
        <v>0</v>
      </c>
      <c r="E201" s="206" t="str">
        <f t="shared" si="3"/>
        <v>N/A</v>
      </c>
      <c r="F201" s="326"/>
    </row>
    <row r="202" spans="1:6" ht="15" customHeight="1" thickBot="1" x14ac:dyDescent="0.3">
      <c r="A202" s="171"/>
      <c r="B202" s="204" t="str">
        <f>IF(ISBLANK(Jprices!A222),"",Jprices!A222)</f>
        <v>V3021B</v>
      </c>
      <c r="C202" s="25" t="str">
        <f>IF(ISBLANK(Jprices!B222),"",Jprices!B222)</f>
        <v>Vanity Base Butt Doors</v>
      </c>
      <c r="D202" s="321">
        <f>IF(B202="","",INDEX(Jprices!C222:X222,GroupJindex))</f>
        <v>0</v>
      </c>
      <c r="E202" s="206" t="str">
        <f t="shared" si="3"/>
        <v>N/A</v>
      </c>
      <c r="F202" s="326"/>
    </row>
    <row r="203" spans="1:6" ht="15" customHeight="1" thickBot="1" x14ac:dyDescent="0.3">
      <c r="A203" s="171"/>
      <c r="B203" s="204" t="str">
        <f>IF(ISBLANK(Jprices!A223),"",Jprices!A223)</f>
        <v>V3621</v>
      </c>
      <c r="C203" s="25" t="str">
        <f>IF(ISBLANK(Jprices!B223),"",Jprices!B223)</f>
        <v>Vanity Base</v>
      </c>
      <c r="D203" s="321">
        <f>IF(B203="","",INDEX(Jprices!C223:X223,GroupJindex))</f>
        <v>0</v>
      </c>
      <c r="E203" s="206" t="str">
        <f t="shared" si="3"/>
        <v>N/A</v>
      </c>
      <c r="F203" s="326"/>
    </row>
    <row r="204" spans="1:6" ht="15" customHeight="1" thickBot="1" x14ac:dyDescent="0.3">
      <c r="A204" s="171"/>
      <c r="B204" s="204" t="str">
        <f>IF(ISBLANK(Jprices!A224),"",Jprices!A224)</f>
        <v>V4221</v>
      </c>
      <c r="C204" s="25" t="str">
        <f>IF(ISBLANK(Jprices!B224),"",Jprices!B224)</f>
        <v>Vanity Base</v>
      </c>
      <c r="D204" s="321">
        <f>IF(B204="","",INDEX(Jprices!C224:X224,GroupJindex))</f>
        <v>0</v>
      </c>
      <c r="E204" s="206" t="str">
        <f t="shared" si="3"/>
        <v>N/A</v>
      </c>
      <c r="F204" s="326"/>
    </row>
    <row r="205" spans="1:6" ht="15" customHeight="1" thickBot="1" x14ac:dyDescent="0.3">
      <c r="A205" s="171"/>
      <c r="B205" s="204" t="str">
        <f>IF(ISBLANK(Jprices!A225),"",Jprices!A225)</f>
        <v>V3021D-L</v>
      </c>
      <c r="C205" s="25" t="str">
        <f>IF(ISBLANK(Jprices!B225),"",Jprices!B225)</f>
        <v>Vanity Base Combination 1 Door, 2 Drawer</v>
      </c>
      <c r="D205" s="321">
        <f>IF(B205="","",INDEX(Jprices!C225:X225,GroupJindex))</f>
        <v>0</v>
      </c>
      <c r="E205" s="206" t="str">
        <f t="shared" si="3"/>
        <v>N/A</v>
      </c>
      <c r="F205" s="326"/>
    </row>
    <row r="206" spans="1:6" ht="15" customHeight="1" thickBot="1" x14ac:dyDescent="0.3">
      <c r="A206" s="171"/>
      <c r="B206" s="204" t="str">
        <f>IF(ISBLANK(Jprices!A226),"",Jprices!A226)</f>
        <v>V3021D-R</v>
      </c>
      <c r="C206" s="25" t="str">
        <f>IF(ISBLANK(Jprices!B226),"",Jprices!B226)</f>
        <v>Vanity Base Combination 1 Door, 2 Drawer</v>
      </c>
      <c r="D206" s="321">
        <f>IF(B206="","",INDEX(Jprices!C226:X226,GroupJindex))</f>
        <v>0</v>
      </c>
      <c r="E206" s="206" t="str">
        <f t="shared" si="3"/>
        <v>N/A</v>
      </c>
      <c r="F206" s="326"/>
    </row>
    <row r="207" spans="1:6" ht="15" customHeight="1" thickBot="1" x14ac:dyDescent="0.3">
      <c r="A207" s="171"/>
      <c r="B207" s="204" t="str">
        <f>IF(ISBLANK(Jprices!A227),"",Jprices!A227)</f>
        <v>V3621D-L</v>
      </c>
      <c r="C207" s="25" t="str">
        <f>IF(ISBLANK(Jprices!B227),"",Jprices!B227)</f>
        <v>Vanity Base Combination 2 Door, 2 Drawer</v>
      </c>
      <c r="D207" s="321">
        <f>IF(B207="","",INDEX(Jprices!C227:X227,GroupJindex))</f>
        <v>0</v>
      </c>
      <c r="E207" s="206" t="str">
        <f t="shared" si="3"/>
        <v>N/A</v>
      </c>
      <c r="F207" s="326"/>
    </row>
    <row r="208" spans="1:6" ht="15" customHeight="1" thickBot="1" x14ac:dyDescent="0.3">
      <c r="A208" s="171"/>
      <c r="B208" s="204" t="str">
        <f>IF(ISBLANK(Jprices!A228),"",Jprices!A228)</f>
        <v>V3621D-R</v>
      </c>
      <c r="C208" s="25" t="str">
        <f>IF(ISBLANK(Jprices!B228),"",Jprices!B228)</f>
        <v>Vanity Base Combination 2 Door, 2 Drawer</v>
      </c>
      <c r="D208" s="321">
        <f>IF(B208="","",INDEX(Jprices!C228:X228,GroupJindex))</f>
        <v>0</v>
      </c>
      <c r="E208" s="206" t="str">
        <f t="shared" si="3"/>
        <v>N/A</v>
      </c>
      <c r="F208" s="326"/>
    </row>
    <row r="209" spans="1:6" ht="15" customHeight="1" thickBot="1" x14ac:dyDescent="0.3">
      <c r="A209" s="171"/>
      <c r="B209" s="204" t="str">
        <f>IF(ISBLANK(Jprices!A229),"",Jprices!A229)</f>
        <v>V4221D-L</v>
      </c>
      <c r="C209" s="25" t="str">
        <f>IF(ISBLANK(Jprices!B229),"",Jprices!B229)</f>
        <v>Vanity Base Combination 2 Door, 2 Drawer</v>
      </c>
      <c r="D209" s="321">
        <f>IF(B209="","",INDEX(Jprices!C229:X229,GroupJindex))</f>
        <v>0</v>
      </c>
      <c r="E209" s="206" t="str">
        <f t="shared" si="3"/>
        <v>N/A</v>
      </c>
      <c r="F209" s="326"/>
    </row>
    <row r="210" spans="1:6" ht="15" customHeight="1" thickBot="1" x14ac:dyDescent="0.3">
      <c r="A210" s="171"/>
      <c r="B210" s="204" t="str">
        <f>IF(ISBLANK(Jprices!A230),"",Jprices!A230)</f>
        <v>V4221D-R</v>
      </c>
      <c r="C210" s="25" t="str">
        <f>IF(ISBLANK(Jprices!B230),"",Jprices!B230)</f>
        <v>Vanity Base Combination 2 Door, 2 Drawer</v>
      </c>
      <c r="D210" s="321">
        <f>IF(B210="","",INDEX(Jprices!C230:X230,GroupJindex))</f>
        <v>0</v>
      </c>
      <c r="E210" s="206" t="str">
        <f t="shared" si="3"/>
        <v>N/A</v>
      </c>
      <c r="F210" s="326"/>
    </row>
    <row r="211" spans="1:6" ht="15" customHeight="1" thickBot="1" x14ac:dyDescent="0.3">
      <c r="A211" s="171"/>
      <c r="B211" s="204" t="str">
        <f>IF(ISBLANK(Jprices!A231),"",Jprices!A231)</f>
        <v>V4821D</v>
      </c>
      <c r="C211" s="25" t="str">
        <f>IF(ISBLANK(Jprices!B231),"",Jprices!B231)</f>
        <v>Vanity Base Combination 2 Door, 4 Drawer</v>
      </c>
      <c r="D211" s="321">
        <f>IF(B211="","",INDEX(Jprices!C231:X231,GroupJindex))</f>
        <v>0</v>
      </c>
      <c r="E211" s="206" t="str">
        <f t="shared" si="3"/>
        <v>N/A</v>
      </c>
      <c r="F211" s="326"/>
    </row>
    <row r="212" spans="1:6" ht="15" customHeight="1" thickBot="1" x14ac:dyDescent="0.3">
      <c r="A212" s="171"/>
      <c r="B212" s="204" t="str">
        <f>IF(ISBLANK(Jprices!A232),"",Jprices!A232)</f>
        <v>VB1221</v>
      </c>
      <c r="C212" s="25" t="str">
        <f>IF(ISBLANK(Jprices!B232),"",Jprices!B232)</f>
        <v>1 Drawer 1 Door Vanity Base</v>
      </c>
      <c r="D212" s="321">
        <f>IF(B212="","",INDEX(Jprices!C232:X232,GroupJindex))</f>
        <v>0</v>
      </c>
      <c r="E212" s="206" t="str">
        <f t="shared" si="3"/>
        <v>N/A</v>
      </c>
      <c r="F212" s="326"/>
    </row>
    <row r="213" spans="1:6" ht="15" customHeight="1" thickBot="1" x14ac:dyDescent="0.3">
      <c r="A213" s="171"/>
      <c r="B213" s="204" t="str">
        <f>IF(ISBLANK(Jprices!A233),"",Jprices!A233)</f>
        <v>VB1521</v>
      </c>
      <c r="C213" s="25" t="str">
        <f>IF(ISBLANK(Jprices!B233),"",Jprices!B233)</f>
        <v>1 Drawer 1 Door Vanity Base</v>
      </c>
      <c r="D213" s="321">
        <f>IF(B213="","",INDEX(Jprices!C233:X233,GroupJindex))</f>
        <v>0</v>
      </c>
      <c r="E213" s="206" t="str">
        <f t="shared" si="3"/>
        <v>N/A</v>
      </c>
      <c r="F213" s="326"/>
    </row>
    <row r="214" spans="1:6" ht="15" customHeight="1" thickBot="1" x14ac:dyDescent="0.3">
      <c r="A214" s="171"/>
      <c r="B214" s="204" t="str">
        <f>IF(ISBLANK(Jprices!A234),"",Jprices!A234)</f>
        <v>VB1821</v>
      </c>
      <c r="C214" s="25" t="str">
        <f>IF(ISBLANK(Jprices!B234),"",Jprices!B234)</f>
        <v>1 Drawer 1 Door Vanity Base</v>
      </c>
      <c r="D214" s="321">
        <f>IF(B214="","",INDEX(Jprices!C234:X234,GroupJindex))</f>
        <v>0</v>
      </c>
      <c r="E214" s="206" t="str">
        <f t="shared" si="3"/>
        <v>N/A</v>
      </c>
      <c r="F214" s="326"/>
    </row>
    <row r="215" spans="1:6" ht="15" customHeight="1" thickBot="1" x14ac:dyDescent="0.3">
      <c r="A215" s="171"/>
      <c r="B215" s="204" t="str">
        <f>IF(ISBLANK(Jprices!A235),"",Jprices!A235)</f>
        <v>VDB1221</v>
      </c>
      <c r="C215" s="25" t="str">
        <f>IF(ISBLANK(Jprices!B235),"",Jprices!B235)</f>
        <v>3 Drawer Vanity Base</v>
      </c>
      <c r="D215" s="321">
        <f>IF(B215="","",INDEX(Jprices!C235:X235,GroupJindex))</f>
        <v>0</v>
      </c>
      <c r="E215" s="206" t="str">
        <f t="shared" si="3"/>
        <v>N/A</v>
      </c>
      <c r="F215" s="326"/>
    </row>
    <row r="216" spans="1:6" ht="15" customHeight="1" thickBot="1" x14ac:dyDescent="0.3">
      <c r="A216" s="171"/>
      <c r="B216" s="204" t="str">
        <f>IF(ISBLANK(Jprices!A236),"",Jprices!A236)</f>
        <v>VDB1521</v>
      </c>
      <c r="C216" s="25" t="str">
        <f>IF(ISBLANK(Jprices!B236),"",Jprices!B236)</f>
        <v>3 Drawer Vanity Base</v>
      </c>
      <c r="D216" s="321">
        <f>IF(B216="","",INDEX(Jprices!C236:X236,GroupJindex))</f>
        <v>0</v>
      </c>
      <c r="E216" s="206" t="str">
        <f t="shared" si="3"/>
        <v>N/A</v>
      </c>
      <c r="F216" s="326"/>
    </row>
    <row r="217" spans="1:6" ht="15" customHeight="1" thickBot="1" x14ac:dyDescent="0.3">
      <c r="A217" s="171"/>
      <c r="B217" s="204" t="str">
        <f>IF(ISBLANK(Jprices!A237),"",Jprices!A237)</f>
        <v>VDB1821</v>
      </c>
      <c r="C217" s="25" t="str">
        <f>IF(ISBLANK(Jprices!B237),"",Jprices!B237)</f>
        <v>3 Drawer Vanity Base</v>
      </c>
      <c r="D217" s="321">
        <f>IF(B217="","",INDEX(Jprices!C237:X237,GroupJindex))</f>
        <v>0</v>
      </c>
      <c r="E217" s="206" t="str">
        <f t="shared" si="3"/>
        <v>N/A</v>
      </c>
      <c r="F217" s="326"/>
    </row>
    <row r="218" spans="1:6" ht="15" customHeight="1" thickBot="1" x14ac:dyDescent="0.3">
      <c r="A218" s="171"/>
      <c r="B218" s="204" t="str">
        <f>IF(ISBLANK(Jprices!A238),"",Jprices!A238)</f>
        <v>VLC1884</v>
      </c>
      <c r="C218" s="25" t="str">
        <f>IF(ISBLANK(Jprices!B238),"",Jprices!B238)</f>
        <v>Linen Closet</v>
      </c>
      <c r="D218" s="321">
        <f>IF(B218="","",INDEX(Jprices!C238:X238,GroupJindex))</f>
        <v>0</v>
      </c>
      <c r="E218" s="206" t="str">
        <f t="shared" si="3"/>
        <v>N/A</v>
      </c>
      <c r="F218" s="326"/>
    </row>
    <row r="219" spans="1:6" ht="15" customHeight="1" thickBot="1" x14ac:dyDescent="0.3">
      <c r="A219" s="171"/>
      <c r="B219" s="204" t="str">
        <f>IF(ISBLANK(Jprices!A239),"",Jprices!A239)</f>
        <v>MR3036</v>
      </c>
      <c r="C219" s="25" t="str">
        <f>IF(ISBLANK(Jprices!B239),"",Jprices!B239)</f>
        <v>Bathroom Wall Mirror</v>
      </c>
      <c r="D219" s="321">
        <f>IF(B219="","",INDEX(Jprices!C239:X239,GroupJindex))</f>
        <v>0</v>
      </c>
      <c r="E219" s="206" t="str">
        <f t="shared" si="3"/>
        <v>N/A</v>
      </c>
      <c r="F219" s="326"/>
    </row>
    <row r="220" spans="1:6" ht="15" customHeight="1" thickBot="1" x14ac:dyDescent="0.3">
      <c r="A220" s="171"/>
      <c r="B220" s="204" t="str">
        <f>IF(ISBLANK(Jprices!A240),"",Jprices!A240)</f>
        <v/>
      </c>
      <c r="C220" s="25" t="str">
        <f>IF(ISBLANK(Jprices!B240),"",Jprices!B240)</f>
        <v>Accessories</v>
      </c>
      <c r="D220" s="321" t="str">
        <f>IF(B220="","",INDEX(Jprices!C240:X240,GroupJindex))</f>
        <v/>
      </c>
      <c r="E220" s="206" t="str">
        <f t="shared" si="3"/>
        <v/>
      </c>
      <c r="F220" s="326"/>
    </row>
    <row r="221" spans="1:6" ht="15" customHeight="1" thickBot="1" x14ac:dyDescent="0.3">
      <c r="A221" s="171"/>
      <c r="B221" s="204" t="str">
        <f>IF(ISBLANK(Jprices!A241),"",Jprices!A241)</f>
        <v>RT15</v>
      </c>
      <c r="C221" s="25" t="str">
        <f>IF(ISBLANK(Jprices!B241),"",Jprices!B241)</f>
        <v>15" Roll Out Tray</v>
      </c>
      <c r="D221" s="321">
        <f>IF(B221="","",INDEX(Jprices!C241:X241,GroupJindex))</f>
        <v>0</v>
      </c>
      <c r="E221" s="206" t="str">
        <f t="shared" si="3"/>
        <v>N/A</v>
      </c>
      <c r="F221" s="326"/>
    </row>
    <row r="222" spans="1:6" ht="15" customHeight="1" thickBot="1" x14ac:dyDescent="0.3">
      <c r="A222" s="171"/>
      <c r="B222" s="204" t="str">
        <f>IF(ISBLANK(Jprices!A242),"",Jprices!A242)</f>
        <v>RT18</v>
      </c>
      <c r="C222" s="25" t="str">
        <f>IF(ISBLANK(Jprices!B242),"",Jprices!B242)</f>
        <v>18" Roll Out Tray</v>
      </c>
      <c r="D222" s="321">
        <f>IF(B222="","",INDEX(Jprices!C242:X242,GroupJindex))</f>
        <v>0</v>
      </c>
      <c r="E222" s="206" t="str">
        <f t="shared" si="3"/>
        <v>N/A</v>
      </c>
      <c r="F222" s="326"/>
    </row>
    <row r="223" spans="1:6" ht="15" customHeight="1" thickBot="1" x14ac:dyDescent="0.3">
      <c r="A223" s="171"/>
      <c r="B223" s="204" t="str">
        <f>IF(ISBLANK(Jprices!A243),"",Jprices!A243)</f>
        <v>RT21</v>
      </c>
      <c r="C223" s="25" t="str">
        <f>IF(ISBLANK(Jprices!B243),"",Jprices!B243)</f>
        <v>21" Roll Out Tray</v>
      </c>
      <c r="D223" s="321">
        <f>IF(B223="","",INDEX(Jprices!C243:X243,GroupJindex))</f>
        <v>0</v>
      </c>
      <c r="E223" s="206" t="str">
        <f t="shared" si="3"/>
        <v>N/A</v>
      </c>
      <c r="F223" s="326"/>
    </row>
    <row r="224" spans="1:6" ht="15" customHeight="1" thickBot="1" x14ac:dyDescent="0.3">
      <c r="A224" s="171"/>
      <c r="B224" s="204" t="str">
        <f>IF(ISBLANK(Jprices!A244),"",Jprices!A244)</f>
        <v>RT24</v>
      </c>
      <c r="C224" s="25" t="str">
        <f>IF(ISBLANK(Jprices!B244),"",Jprices!B244)</f>
        <v>24" Roll Out Tray</v>
      </c>
      <c r="D224" s="321">
        <f>IF(B224="","",INDEX(Jprices!C244:X244,GroupJindex))</f>
        <v>0</v>
      </c>
      <c r="E224" s="206" t="str">
        <f t="shared" si="3"/>
        <v>N/A</v>
      </c>
      <c r="F224" s="326"/>
    </row>
    <row r="225" spans="1:6" ht="15" customHeight="1" thickBot="1" x14ac:dyDescent="0.3">
      <c r="A225" s="171"/>
      <c r="B225" s="204" t="str">
        <f>IF(ISBLANK(Jprices!A245),"",Jprices!A245)</f>
        <v>RT27</v>
      </c>
      <c r="C225" s="25" t="str">
        <f>IF(ISBLANK(Jprices!B245),"",Jprices!B245)</f>
        <v>27" Roll Out Tray</v>
      </c>
      <c r="D225" s="321">
        <f>IF(B225="","",INDEX(Jprices!C245:X245,GroupJindex))</f>
        <v>0</v>
      </c>
      <c r="E225" s="206" t="str">
        <f t="shared" si="3"/>
        <v>N/A</v>
      </c>
      <c r="F225" s="326"/>
    </row>
    <row r="226" spans="1:6" ht="15" customHeight="1" thickBot="1" x14ac:dyDescent="0.3">
      <c r="A226" s="171"/>
      <c r="B226" s="204" t="str">
        <f>IF(ISBLANK(Jprices!A246),"",Jprices!A246)</f>
        <v>RT30</v>
      </c>
      <c r="C226" s="25" t="str">
        <f>IF(ISBLANK(Jprices!B246),"",Jprices!B246)</f>
        <v>30" Roll Out Tray</v>
      </c>
      <c r="D226" s="321">
        <f>IF(B226="","",INDEX(Jprices!C246:X246,GroupJindex))</f>
        <v>0</v>
      </c>
      <c r="E226" s="206" t="str">
        <f t="shared" si="3"/>
        <v>N/A</v>
      </c>
      <c r="F226" s="326"/>
    </row>
    <row r="227" spans="1:6" ht="15" customHeight="1" thickBot="1" x14ac:dyDescent="0.3">
      <c r="A227" s="171"/>
      <c r="B227" s="204" t="str">
        <f>IF(ISBLANK(Jprices!A247),"",Jprices!A247)</f>
        <v>CM8-T</v>
      </c>
      <c r="C227" s="25" t="str">
        <f>IF(ISBLANK(Jprices!B247),"",Jprices!B247)</f>
        <v>Crown Molding, Traditional</v>
      </c>
      <c r="D227" s="321">
        <f>IF(B227="","",INDEX(Jprices!C247:X247,GroupJindex))</f>
        <v>0</v>
      </c>
      <c r="E227" s="206" t="str">
        <f t="shared" si="3"/>
        <v>N/A</v>
      </c>
      <c r="F227" s="326"/>
    </row>
    <row r="228" spans="1:6" ht="15" customHeight="1" thickBot="1" x14ac:dyDescent="0.3">
      <c r="A228" s="171"/>
      <c r="B228" s="204" t="str">
        <f>IF(ISBLANK(Jprices!A248),"",Jprices!A248)</f>
        <v>CM8-S</v>
      </c>
      <c r="C228" s="25" t="str">
        <f>IF(ISBLANK(Jprices!B248),"",Jprices!B248)</f>
        <v>Crown Molding, Shaker</v>
      </c>
      <c r="D228" s="321">
        <f>IF(B228="","",INDEX(Jprices!C248:X248,GroupJindex))</f>
        <v>0</v>
      </c>
      <c r="E228" s="206" t="str">
        <f t="shared" si="3"/>
        <v>N/A</v>
      </c>
      <c r="F228" s="326"/>
    </row>
    <row r="229" spans="1:6" ht="15" customHeight="1" thickBot="1" x14ac:dyDescent="0.3">
      <c r="A229" s="171"/>
      <c r="B229" s="204" t="str">
        <f>IF(ISBLANK(Jprices!A249),"",Jprices!A249)</f>
        <v>CCM8</v>
      </c>
      <c r="C229" s="25" t="str">
        <f>IF(ISBLANK(Jprices!B249),"",Jprices!B249)</f>
        <v>Cove Molding</v>
      </c>
      <c r="D229" s="321">
        <f>IF(B229="","",INDEX(Jprices!C249:X249,GroupJindex))</f>
        <v>0</v>
      </c>
      <c r="E229" s="206" t="str">
        <f t="shared" si="3"/>
        <v>N/A</v>
      </c>
      <c r="F229" s="326"/>
    </row>
    <row r="230" spans="1:6" ht="15" customHeight="1" thickBot="1" x14ac:dyDescent="0.3">
      <c r="A230" s="171"/>
      <c r="B230" s="204" t="str">
        <f>IF(ISBLANK(Jprices!A250),"",Jprices!A250)</f>
        <v>SM8</v>
      </c>
      <c r="C230" s="25" t="str">
        <f>IF(ISBLANK(Jprices!B250),"",Jprices!B250)</f>
        <v>Scribe Molding</v>
      </c>
      <c r="D230" s="321">
        <f>IF(B230="","",INDEX(Jprices!C250:X250,GroupJindex))</f>
        <v>0</v>
      </c>
      <c r="E230" s="206" t="str">
        <f t="shared" si="3"/>
        <v>N/A</v>
      </c>
      <c r="F230" s="326"/>
    </row>
    <row r="231" spans="1:6" ht="15" customHeight="1" thickBot="1" x14ac:dyDescent="0.3">
      <c r="A231" s="171"/>
      <c r="B231" s="204" t="str">
        <f>IF(ISBLANK(Jprices!A251),"",Jprices!A251)</f>
        <v>OM8</v>
      </c>
      <c r="C231" s="25" t="str">
        <f>IF(ISBLANK(Jprices!B251),"",Jprices!B251)</f>
        <v>Outside Cnr Molding</v>
      </c>
      <c r="D231" s="321">
        <f>IF(B231="","",INDEX(Jprices!C251:X251,GroupJindex))</f>
        <v>0</v>
      </c>
      <c r="E231" s="206" t="str">
        <f t="shared" si="3"/>
        <v>N/A</v>
      </c>
      <c r="F231" s="326"/>
    </row>
    <row r="232" spans="1:6" ht="15" customHeight="1" thickBot="1" x14ac:dyDescent="0.3">
      <c r="A232" s="171"/>
      <c r="B232" s="204" t="str">
        <f>IF(ISBLANK(Jprices!A252),"",Jprices!A252)</f>
        <v>SHM8</v>
      </c>
      <c r="C232" s="25" t="str">
        <f>IF(ISBLANK(Jprices!B252),"",Jprices!B252)</f>
        <v>Shoe Molding</v>
      </c>
      <c r="D232" s="321">
        <f>IF(B232="","",INDEX(Jprices!C252:X252,GroupJindex))</f>
        <v>0</v>
      </c>
      <c r="E232" s="206" t="str">
        <f t="shared" si="3"/>
        <v>N/A</v>
      </c>
      <c r="F232" s="326"/>
    </row>
    <row r="233" spans="1:6" ht="15" customHeight="1" thickBot="1" x14ac:dyDescent="0.3">
      <c r="A233" s="171"/>
      <c r="B233" s="204" t="str">
        <f>IF(ISBLANK(Jprices!A253),"",Jprices!A253)</f>
        <v>ICM8</v>
      </c>
      <c r="C233" s="25" t="str">
        <f>IF(ISBLANK(Jprices!B253),"",Jprices!B253)</f>
        <v>Inside Crn Molding</v>
      </c>
      <c r="D233" s="321">
        <f>IF(B233="","",INDEX(Jprices!C253:X253,GroupJindex))</f>
        <v>0</v>
      </c>
      <c r="E233" s="206" t="str">
        <f t="shared" si="3"/>
        <v>N/A</v>
      </c>
      <c r="F233" s="326"/>
    </row>
    <row r="234" spans="1:6" ht="15" customHeight="1" thickBot="1" x14ac:dyDescent="0.3">
      <c r="A234" s="171"/>
      <c r="B234" s="204" t="str">
        <f>IF(ISBLANK(Jprices!A254),"",Jprices!A254)</f>
        <v>FBM8-T</v>
      </c>
      <c r="C234" s="25" t="str">
        <f>IF(ISBLANK(Jprices!B254),"",Jprices!B254)</f>
        <v>Furniture Base Molding, Traditional</v>
      </c>
      <c r="D234" s="321">
        <f>IF(B234="","",INDEX(Jprices!C254:X254,GroupJindex))</f>
        <v>0</v>
      </c>
      <c r="E234" s="206" t="str">
        <f t="shared" si="3"/>
        <v>N/A</v>
      </c>
      <c r="F234" s="326"/>
    </row>
    <row r="235" spans="1:6" ht="15" customHeight="1" thickBot="1" x14ac:dyDescent="0.3">
      <c r="A235" s="171"/>
      <c r="B235" s="204" t="str">
        <f>IF(ISBLANK(Jprices!A255),"",Jprices!A255)</f>
        <v>FBM8-S</v>
      </c>
      <c r="C235" s="25" t="str">
        <f>IF(ISBLANK(Jprices!B255),"",Jprices!B255)</f>
        <v>Furniture Base Molding, Shaker</v>
      </c>
      <c r="D235" s="321">
        <f>IF(B235="","",INDEX(Jprices!C255:X255,GroupJindex))</f>
        <v>0</v>
      </c>
      <c r="E235" s="206" t="str">
        <f t="shared" si="3"/>
        <v>N/A</v>
      </c>
      <c r="F235" s="326"/>
    </row>
    <row r="236" spans="1:6" ht="15" customHeight="1" thickBot="1" x14ac:dyDescent="0.3">
      <c r="A236" s="171"/>
      <c r="B236" s="204" t="str">
        <f>IF(ISBLANK(Jprices!A256),"",Jprices!A256)</f>
        <v>LRM8-T</v>
      </c>
      <c r="C236" s="25" t="str">
        <f>IF(ISBLANK(Jprices!B256),"",Jprices!B256)</f>
        <v>Light Rail Molding, Traditional</v>
      </c>
      <c r="D236" s="321">
        <f>IF(B236="","",INDEX(Jprices!C256:X256,GroupJindex))</f>
        <v>0</v>
      </c>
      <c r="E236" s="206" t="str">
        <f t="shared" si="3"/>
        <v>N/A</v>
      </c>
      <c r="F236" s="326"/>
    </row>
    <row r="237" spans="1:6" ht="15" customHeight="1" thickBot="1" x14ac:dyDescent="0.3">
      <c r="A237" s="171"/>
      <c r="B237" s="204" t="str">
        <f>IF(ISBLANK(Jprices!A257),"",Jprices!A257)</f>
        <v>LRM8-S</v>
      </c>
      <c r="C237" s="25" t="str">
        <f>IF(ISBLANK(Jprices!B257),"",Jprices!B257)</f>
        <v>Light Rail Molding, Shaker</v>
      </c>
      <c r="D237" s="321">
        <f>IF(B237="","",INDEX(Jprices!C257:X257,GroupJindex))</f>
        <v>0</v>
      </c>
      <c r="E237" s="206" t="str">
        <f t="shared" si="3"/>
        <v>N/A</v>
      </c>
      <c r="F237" s="326"/>
    </row>
    <row r="238" spans="1:6" ht="15" customHeight="1" thickBot="1" x14ac:dyDescent="0.3">
      <c r="A238" s="171"/>
      <c r="B238" s="204" t="str">
        <f>IF(ISBLANK(Jprices!A258),"",Jprices!A258)</f>
        <v>LCM8</v>
      </c>
      <c r="C238" s="25" t="str">
        <f>IF(ISBLANK(Jprices!B258),"",Jprices!B258)</f>
        <v>Large Crown Molding</v>
      </c>
      <c r="D238" s="321">
        <f>IF(B238="","",INDEX(Jprices!C258:X258,GroupJindex))</f>
        <v>0</v>
      </c>
      <c r="E238" s="206" t="str">
        <f t="shared" si="3"/>
        <v>N/A</v>
      </c>
      <c r="F238" s="326"/>
    </row>
    <row r="239" spans="1:6" ht="15" customHeight="1" thickBot="1" x14ac:dyDescent="0.3">
      <c r="A239" s="171"/>
      <c r="B239" s="204" t="str">
        <f>IF(ISBLANK(Jprices!A259),"",Jprices!A259)</f>
        <v>RM8</v>
      </c>
      <c r="C239" s="25" t="str">
        <f>IF(ISBLANK(Jprices!B259),"",Jprices!B259)</f>
        <v>Rope Molding</v>
      </c>
      <c r="D239" s="321">
        <f>IF(B239="","",INDEX(Jprices!C259:X259,GroupJindex))</f>
        <v>0</v>
      </c>
      <c r="E239" s="206" t="str">
        <f t="shared" si="3"/>
        <v>N/A</v>
      </c>
      <c r="F239" s="326"/>
    </row>
    <row r="240" spans="1:6" ht="15" customHeight="1" thickBot="1" x14ac:dyDescent="0.3">
      <c r="A240" s="171"/>
      <c r="B240" s="204" t="str">
        <f>IF(ISBLANK(Jprices!A260),"",Jprices!A260)</f>
        <v>DM4</v>
      </c>
      <c r="C240" s="25" t="str">
        <f>IF(ISBLANK(Jprices!B260),"",Jprices!B260)</f>
        <v>Dentil Molding</v>
      </c>
      <c r="D240" s="321">
        <f>IF(B240="","",INDEX(Jprices!C260:X260,GroupJindex))</f>
        <v>0</v>
      </c>
      <c r="E240" s="206" t="str">
        <f t="shared" si="3"/>
        <v>N/A</v>
      </c>
      <c r="F240" s="326"/>
    </row>
    <row r="241" spans="1:6" ht="15" customHeight="1" thickBot="1" x14ac:dyDescent="0.3">
      <c r="A241" s="171"/>
      <c r="B241" s="204" t="str">
        <f>IF(ISBLANK(Jprices!A261),"",Jprices!A261)</f>
        <v>BTM8</v>
      </c>
      <c r="C241" s="25" t="str">
        <f>IF(ISBLANK(Jprices!B261),"",Jprices!B261)</f>
        <v>Batten Molding</v>
      </c>
      <c r="D241" s="321">
        <f>IF(B241="","",INDEX(Jprices!C261:X261,GroupJindex))</f>
        <v>0</v>
      </c>
      <c r="E241" s="206" t="str">
        <f t="shared" si="3"/>
        <v>N/A</v>
      </c>
      <c r="F241" s="326"/>
    </row>
    <row r="242" spans="1:6" ht="15" customHeight="1" thickBot="1" x14ac:dyDescent="0.3">
      <c r="A242" s="171"/>
      <c r="B242" s="204" t="str">
        <f>IF(ISBLANK(Jprices!A262),"",Jprices!A262)</f>
        <v>CB</v>
      </c>
      <c r="C242" s="25" t="str">
        <f>IF(ISBLANK(Jprices!B262),"",Jprices!B262)</f>
        <v>Corbel</v>
      </c>
      <c r="D242" s="321">
        <f>IF(B242="","",INDEX(Jprices!C262:X262,GroupJindex))</f>
        <v>0</v>
      </c>
      <c r="E242" s="206" t="str">
        <f t="shared" si="3"/>
        <v>N/A</v>
      </c>
      <c r="F242" s="326"/>
    </row>
    <row r="243" spans="1:6" ht="15" customHeight="1" thickBot="1" x14ac:dyDescent="0.3">
      <c r="A243" s="171"/>
      <c r="B243" s="204" t="str">
        <f>IF(ISBLANK(Jprices!A263),"",Jprices!A263)</f>
        <v>TK8</v>
      </c>
      <c r="C243" s="25" t="str">
        <f>IF(ISBLANK(Jprices!B263),"",Jprices!B263)</f>
        <v>8' Toe Kick</v>
      </c>
      <c r="D243" s="321">
        <f>IF(B243="","",INDEX(Jprices!C263:X263,GroupJindex))</f>
        <v>0</v>
      </c>
      <c r="E243" s="206" t="str">
        <f t="shared" si="3"/>
        <v>N/A</v>
      </c>
      <c r="F243" s="326"/>
    </row>
    <row r="244" spans="1:6" ht="15" customHeight="1" thickBot="1" x14ac:dyDescent="0.3">
      <c r="A244" s="171"/>
      <c r="B244" s="204" t="str">
        <f>IF(ISBLANK(Jprices!A264),"",Jprices!A264)</f>
        <v>WF330</v>
      </c>
      <c r="C244" s="25" t="str">
        <f>IF(ISBLANK(Jprices!B264),"",Jprices!B264)</f>
        <v>3" x 30" Wall Filler</v>
      </c>
      <c r="D244" s="321">
        <f>IF(B244="","",INDEX(Jprices!C264:X264,GroupJindex))</f>
        <v>0</v>
      </c>
      <c r="E244" s="206" t="str">
        <f t="shared" si="3"/>
        <v>N/A</v>
      </c>
      <c r="F244" s="326"/>
    </row>
    <row r="245" spans="1:6" ht="15" customHeight="1" thickBot="1" x14ac:dyDescent="0.3">
      <c r="A245" s="171"/>
      <c r="B245" s="204" t="str">
        <f>IF(ISBLANK(Jprices!A265),"",Jprices!A265)</f>
        <v>WF336</v>
      </c>
      <c r="C245" s="25" t="str">
        <f>IF(ISBLANK(Jprices!B265),"",Jprices!B265)</f>
        <v>3" x 36" Wall Filler</v>
      </c>
      <c r="D245" s="321">
        <f>IF(B245="","",INDEX(Jprices!C265:X265,GroupJindex))</f>
        <v>0</v>
      </c>
      <c r="E245" s="206" t="str">
        <f t="shared" si="3"/>
        <v>N/A</v>
      </c>
      <c r="F245" s="326"/>
    </row>
    <row r="246" spans="1:6" ht="15" customHeight="1" thickBot="1" x14ac:dyDescent="0.3">
      <c r="A246" s="171"/>
      <c r="B246" s="204" t="str">
        <f>IF(ISBLANK(Jprices!A266),"",Jprices!A266)</f>
        <v>WF342</v>
      </c>
      <c r="C246" s="25" t="str">
        <f>IF(ISBLANK(Jprices!B266),"",Jprices!B266)</f>
        <v>3" x 42" Wall Filler</v>
      </c>
      <c r="D246" s="321">
        <f>IF(B246="","",INDEX(Jprices!C266:X266,GroupJindex))</f>
        <v>0</v>
      </c>
      <c r="E246" s="206" t="str">
        <f t="shared" si="3"/>
        <v>N/A</v>
      </c>
      <c r="F246" s="326"/>
    </row>
    <row r="247" spans="1:6" ht="15" customHeight="1" thickBot="1" x14ac:dyDescent="0.3">
      <c r="A247" s="171"/>
      <c r="B247" s="204" t="str">
        <f>IF(ISBLANK(Jprices!A267),"",Jprices!A267)</f>
        <v>WF630</v>
      </c>
      <c r="C247" s="25" t="str">
        <f>IF(ISBLANK(Jprices!B267),"",Jprices!B267)</f>
        <v>6" x 30" Wall Filler</v>
      </c>
      <c r="D247" s="321">
        <f>IF(B247="","",INDEX(Jprices!C267:X267,GroupJindex))</f>
        <v>0</v>
      </c>
      <c r="E247" s="206" t="str">
        <f t="shared" si="3"/>
        <v>N/A</v>
      </c>
      <c r="F247" s="326"/>
    </row>
    <row r="248" spans="1:6" ht="15" customHeight="1" thickBot="1" x14ac:dyDescent="0.3">
      <c r="A248" s="171"/>
      <c r="B248" s="204" t="str">
        <f>IF(ISBLANK(Jprices!A268),"",Jprices!A268)</f>
        <v>WF636</v>
      </c>
      <c r="C248" s="25" t="str">
        <f>IF(ISBLANK(Jprices!B268),"",Jprices!B268)</f>
        <v>6" x 36" Wall Filler</v>
      </c>
      <c r="D248" s="321">
        <f>IF(B248="","",INDEX(Jprices!C268:X268,GroupJindex))</f>
        <v>0</v>
      </c>
      <c r="E248" s="206" t="str">
        <f t="shared" si="3"/>
        <v>N/A</v>
      </c>
      <c r="F248" s="326"/>
    </row>
    <row r="249" spans="1:6" ht="15" customHeight="1" thickBot="1" x14ac:dyDescent="0.3">
      <c r="A249" s="171"/>
      <c r="B249" s="204" t="str">
        <f>IF(ISBLANK(Jprices!A269),"",Jprices!A269)</f>
        <v>WF642</v>
      </c>
      <c r="C249" s="25" t="str">
        <f>IF(ISBLANK(Jprices!B269),"",Jprices!B269)</f>
        <v>6" x 42" Wall Filler</v>
      </c>
      <c r="D249" s="321">
        <f>IF(B249="","",INDEX(Jprices!C269:X269,GroupJindex))</f>
        <v>0</v>
      </c>
      <c r="E249" s="206" t="str">
        <f t="shared" si="3"/>
        <v>N/A</v>
      </c>
      <c r="F249" s="326"/>
    </row>
    <row r="250" spans="1:6" ht="15" customHeight="1" thickBot="1" x14ac:dyDescent="0.3">
      <c r="A250" s="171"/>
      <c r="B250" s="204" t="str">
        <f>IF(ISBLANK(Jprices!A270),"",Jprices!A270)</f>
        <v>WF330F</v>
      </c>
      <c r="C250" s="25" t="str">
        <f>IF(ISBLANK(Jprices!B270),"",Jprices!B270)</f>
        <v>3x30" Fluted Filler</v>
      </c>
      <c r="D250" s="321">
        <f>IF(B250="","",INDEX(Jprices!C270:X270,GroupJindex))</f>
        <v>0</v>
      </c>
      <c r="E250" s="206" t="str">
        <f t="shared" si="3"/>
        <v>N/A</v>
      </c>
      <c r="F250" s="326"/>
    </row>
    <row r="251" spans="1:6" ht="15" customHeight="1" thickBot="1" x14ac:dyDescent="0.3">
      <c r="A251" s="171"/>
      <c r="B251" s="204" t="str">
        <f>IF(ISBLANK(Jprices!A271),"",Jprices!A271)</f>
        <v>WF336F</v>
      </c>
      <c r="C251" s="25" t="str">
        <f>IF(ISBLANK(Jprices!B271),"",Jprices!B271)</f>
        <v>3x36" Fluted Filler</v>
      </c>
      <c r="D251" s="321">
        <f>IF(B251="","",INDEX(Jprices!C271:X271,GroupJindex))</f>
        <v>0</v>
      </c>
      <c r="E251" s="206" t="str">
        <f t="shared" si="3"/>
        <v>N/A</v>
      </c>
      <c r="F251" s="326"/>
    </row>
    <row r="252" spans="1:6" ht="15" customHeight="1" thickBot="1" x14ac:dyDescent="0.3">
      <c r="A252" s="171"/>
      <c r="B252" s="204" t="str">
        <f>IF(ISBLANK(Jprices!A272),"",Jprices!A272)</f>
        <v>WF342F</v>
      </c>
      <c r="C252" s="25" t="str">
        <f>IF(ISBLANK(Jprices!B272),"",Jprices!B272)</f>
        <v>3x42" Fluted Filler</v>
      </c>
      <c r="D252" s="321">
        <f>IF(B252="","",INDEX(Jprices!C272:X272,GroupJindex))</f>
        <v>0</v>
      </c>
      <c r="E252" s="206" t="str">
        <f t="shared" si="3"/>
        <v>N/A</v>
      </c>
      <c r="F252" s="326"/>
    </row>
    <row r="253" spans="1:6" ht="15" customHeight="1" thickBot="1" x14ac:dyDescent="0.3">
      <c r="A253" s="171"/>
      <c r="B253" s="204" t="str">
        <f>IF(ISBLANK(Jprices!A273),"",Jprices!A273)</f>
        <v>WF630F</v>
      </c>
      <c r="C253" s="25" t="str">
        <f>IF(ISBLANK(Jprices!B273),"",Jprices!B273)</f>
        <v>6x30" Fluted Filler</v>
      </c>
      <c r="D253" s="321">
        <f>IF(B253="","",INDEX(Jprices!C273:X273,GroupJindex))</f>
        <v>0</v>
      </c>
      <c r="E253" s="206" t="str">
        <f t="shared" si="3"/>
        <v>N/A</v>
      </c>
      <c r="F253" s="326"/>
    </row>
    <row r="254" spans="1:6" ht="15" customHeight="1" thickBot="1" x14ac:dyDescent="0.3">
      <c r="A254" s="171"/>
      <c r="B254" s="204" t="str">
        <f>IF(ISBLANK(Jprices!A274),"",Jprices!A274)</f>
        <v>TF384</v>
      </c>
      <c r="C254" s="25" t="str">
        <f>IF(ISBLANK(Jprices!B274),"",Jprices!B274)</f>
        <v>84" Tall Filler</v>
      </c>
      <c r="D254" s="321">
        <f>IF(B254="","",INDEX(Jprices!C274:X274,GroupJindex))</f>
        <v>0</v>
      </c>
      <c r="E254" s="206" t="str">
        <f t="shared" si="3"/>
        <v>N/A</v>
      </c>
      <c r="F254" s="326"/>
    </row>
    <row r="255" spans="1:6" ht="15" customHeight="1" thickBot="1" x14ac:dyDescent="0.3">
      <c r="A255" s="171"/>
      <c r="B255" s="204" t="str">
        <f>IF(ISBLANK(Jprices!A275),"",Jprices!A275)</f>
        <v>TF696</v>
      </c>
      <c r="C255" s="25" t="str">
        <f>IF(ISBLANK(Jprices!B275),"",Jprices!B275)</f>
        <v>96" Tall Filler</v>
      </c>
      <c r="D255" s="321">
        <f>IF(B255="","",INDEX(Jprices!C275:X275,GroupJindex))</f>
        <v>0</v>
      </c>
      <c r="E255" s="206" t="str">
        <f t="shared" si="3"/>
        <v>N/A</v>
      </c>
      <c r="F255" s="326"/>
    </row>
    <row r="256" spans="1:6" ht="15" customHeight="1" thickBot="1" x14ac:dyDescent="0.3">
      <c r="A256" s="171"/>
      <c r="B256" s="204" t="str">
        <f>IF(ISBLANK(Jprices!A276),"",Jprices!A276)</f>
        <v>AF330F</v>
      </c>
      <c r="C256" s="25" t="str">
        <f>IF(ISBLANK(Jprices!B276),"",Jprices!B276)</f>
        <v>3x30" Angled Filler</v>
      </c>
      <c r="D256" s="321">
        <f>IF(B256="","",INDEX(Jprices!C276:X276,GroupJindex))</f>
        <v>0</v>
      </c>
      <c r="E256" s="206" t="str">
        <f t="shared" si="3"/>
        <v>N/A</v>
      </c>
      <c r="F256" s="326"/>
    </row>
    <row r="257" spans="1:6" ht="15" customHeight="1" thickBot="1" x14ac:dyDescent="0.3">
      <c r="A257" s="171"/>
      <c r="B257" s="204" t="str">
        <f>IF(ISBLANK(Jprices!A277),"",Jprices!A277)</f>
        <v>AF336F</v>
      </c>
      <c r="C257" s="25" t="str">
        <f>IF(ISBLANK(Jprices!B277),"",Jprices!B277)</f>
        <v>3x36" Angled Filler</v>
      </c>
      <c r="D257" s="321">
        <f>IF(B257="","",INDEX(Jprices!C277:X277,GroupJindex))</f>
        <v>0</v>
      </c>
      <c r="E257" s="206" t="str">
        <f t="shared" si="3"/>
        <v>N/A</v>
      </c>
      <c r="F257" s="326"/>
    </row>
    <row r="258" spans="1:6" ht="15" customHeight="1" thickBot="1" x14ac:dyDescent="0.3">
      <c r="A258" s="171"/>
      <c r="B258" s="204" t="str">
        <f>IF(ISBLANK(Jprices!A278),"",Jprices!A278)</f>
        <v>AF342F</v>
      </c>
      <c r="C258" s="25" t="str">
        <f>IF(ISBLANK(Jprices!B278),"",Jprices!B278)</f>
        <v>3x42" Angled Filler</v>
      </c>
      <c r="D258" s="321">
        <f>IF(B258="","",INDEX(Jprices!C278:X278,GroupJindex))</f>
        <v>0</v>
      </c>
      <c r="E258" s="206" t="str">
        <f t="shared" si="3"/>
        <v>N/A</v>
      </c>
      <c r="F258" s="326"/>
    </row>
    <row r="259" spans="1:6" ht="15" customHeight="1" thickBot="1" x14ac:dyDescent="0.3">
      <c r="A259" s="171"/>
      <c r="B259" s="204" t="str">
        <f>IF(ISBLANK(Jprices!A279),"",Jprices!A279)</f>
        <v>VBF3</v>
      </c>
      <c r="C259" s="25" t="str">
        <f>IF(ISBLANK(Jprices!B279),"",Jprices!B279)</f>
        <v>Vanity Filler</v>
      </c>
      <c r="D259" s="321">
        <f>IF(B259="","",INDEX(Jprices!C279:X279,GroupJindex))</f>
        <v>0</v>
      </c>
      <c r="E259" s="206" t="str">
        <f t="shared" si="3"/>
        <v>N/A</v>
      </c>
      <c r="F259" s="326"/>
    </row>
    <row r="260" spans="1:6" ht="15" customHeight="1" thickBot="1" x14ac:dyDescent="0.3">
      <c r="A260" s="171"/>
      <c r="B260" s="204" t="str">
        <f>IF(ISBLANK(Jprices!A280),"",Jprices!A280)</f>
        <v>BF3PULL</v>
      </c>
      <c r="C260" s="25" t="str">
        <f>IF(ISBLANK(Jprices!B280),"",Jprices!B280)</f>
        <v>Base Filler Pull-out for 3" Filler - N/A installed</v>
      </c>
      <c r="D260" s="321">
        <f>IF(B260="","",INDEX(Jprices!C280:X280,GroupJindex))</f>
        <v>0</v>
      </c>
      <c r="E260" s="206" t="str">
        <f t="shared" si="3"/>
        <v>N/A</v>
      </c>
      <c r="F260" s="326"/>
    </row>
    <row r="261" spans="1:6" ht="15" customHeight="1" thickBot="1" x14ac:dyDescent="0.3">
      <c r="A261" s="171"/>
      <c r="B261" s="204" t="str">
        <f>IF(ISBLANK(Jprices!A281),"",Jprices!A281)</f>
        <v>WF3PULL</v>
      </c>
      <c r="C261" s="25" t="str">
        <f>IF(ISBLANK(Jprices!B281),"",Jprices!B281)</f>
        <v>Wall Filler Pull-out for 3" Filler - N/A installed</v>
      </c>
      <c r="D261" s="321">
        <f>IF(B261="","",INDEX(Jprices!C281:X281,GroupJindex))</f>
        <v>0</v>
      </c>
      <c r="E261" s="206" t="str">
        <f t="shared" ref="E261:E320" si="4">IF(B261="","",IF(D261=0,NotAvailable,A261*D261))</f>
        <v>N/A</v>
      </c>
      <c r="F261" s="326"/>
    </row>
    <row r="262" spans="1:6" ht="15" customHeight="1" thickBot="1" x14ac:dyDescent="0.3">
      <c r="A262" s="171"/>
      <c r="B262" s="204" t="str">
        <f>IF(ISBLANK(Jprices!A282),"",Jprices!A282)</f>
        <v>BF</v>
      </c>
      <c r="C262" s="25" t="str">
        <f>IF(ISBLANK(Jprices!B282),"",Jprices!B282)</f>
        <v>Bun foot (split)</v>
      </c>
      <c r="D262" s="321">
        <f>IF(B262="","",INDEX(Jprices!C282:X282,GroupJindex))</f>
        <v>0</v>
      </c>
      <c r="E262" s="206" t="str">
        <f t="shared" si="4"/>
        <v>N/A</v>
      </c>
      <c r="F262" s="326"/>
    </row>
    <row r="263" spans="1:6" ht="15" customHeight="1" thickBot="1" x14ac:dyDescent="0.3">
      <c r="A263" s="171"/>
      <c r="B263" s="204" t="str">
        <f>IF(ISBLANK(Jprices!A283),"",Jprices!A283)</f>
        <v>TF</v>
      </c>
      <c r="C263" s="25" t="str">
        <f>IF(ISBLANK(Jprices!B283),"",Jprices!B283)</f>
        <v>Tapered foot</v>
      </c>
      <c r="D263" s="321">
        <f>IF(B263="","",INDEX(Jprices!C283:X283,GroupJindex))</f>
        <v>0</v>
      </c>
      <c r="E263" s="206" t="str">
        <f t="shared" si="4"/>
        <v>N/A</v>
      </c>
      <c r="F263" s="326"/>
    </row>
    <row r="264" spans="1:6" ht="15" customHeight="1" thickBot="1" x14ac:dyDescent="0.3">
      <c r="A264" s="171"/>
      <c r="B264" s="204" t="str">
        <f>IF(ISBLANK(Jprices!A284),"",Jprices!A284)</f>
        <v>BDEC</v>
      </c>
      <c r="C264" s="25" t="str">
        <f>IF(ISBLANK(Jprices!B284),"",Jprices!B284)</f>
        <v>Base Decorative End</v>
      </c>
      <c r="D264" s="321">
        <f>IF(B264="","",INDEX(Jprices!C284:X284,GroupJindex))</f>
        <v>0</v>
      </c>
      <c r="E264" s="206" t="str">
        <f t="shared" si="4"/>
        <v>N/A</v>
      </c>
      <c r="F264" s="326"/>
    </row>
    <row r="265" spans="1:6" ht="15" customHeight="1" thickBot="1" x14ac:dyDescent="0.3">
      <c r="A265" s="171"/>
      <c r="B265" s="204" t="str">
        <f>IF(ISBLANK(Jprices!A285),"",Jprices!A285)</f>
        <v>WDEC30</v>
      </c>
      <c r="C265" s="25" t="str">
        <f>IF(ISBLANK(Jprices!B285),"",Jprices!B285)</f>
        <v>Wall Decorative End 30"</v>
      </c>
      <c r="D265" s="321">
        <f>IF(B265="","",INDEX(Jprices!C285:X285,GroupJindex))</f>
        <v>0</v>
      </c>
      <c r="E265" s="206" t="str">
        <f t="shared" si="4"/>
        <v>N/A</v>
      </c>
      <c r="F265" s="326"/>
    </row>
    <row r="266" spans="1:6" ht="15" customHeight="1" thickBot="1" x14ac:dyDescent="0.3">
      <c r="A266" s="171"/>
      <c r="B266" s="204" t="str">
        <f>IF(ISBLANK(Jprices!A286),"",Jprices!A286)</f>
        <v>WDEC36</v>
      </c>
      <c r="C266" s="25" t="str">
        <f>IF(ISBLANK(Jprices!B286),"",Jprices!B286)</f>
        <v>Wall Decorative End 36"</v>
      </c>
      <c r="D266" s="321">
        <f>IF(B266="","",INDEX(Jprices!C286:X286,GroupJindex))</f>
        <v>0</v>
      </c>
      <c r="E266" s="206" t="str">
        <f t="shared" si="4"/>
        <v>N/A</v>
      </c>
      <c r="F266" s="326"/>
    </row>
    <row r="267" spans="1:6" ht="15" customHeight="1" thickBot="1" x14ac:dyDescent="0.3">
      <c r="A267" s="171"/>
      <c r="B267" s="204" t="str">
        <f>IF(ISBLANK(Jprices!A287),"",Jprices!A287)</f>
        <v>WDEC42</v>
      </c>
      <c r="C267" s="25" t="str">
        <f>IF(ISBLANK(Jprices!B287),"",Jprices!B287)</f>
        <v>Wall Decorative End 42"</v>
      </c>
      <c r="D267" s="321">
        <f>IF(B267="","",INDEX(Jprices!C287:X287,GroupJindex))</f>
        <v>0</v>
      </c>
      <c r="E267" s="206" t="str">
        <f t="shared" si="4"/>
        <v>N/A</v>
      </c>
      <c r="F267" s="326"/>
    </row>
    <row r="268" spans="1:6" ht="15" customHeight="1" thickBot="1" x14ac:dyDescent="0.3">
      <c r="A268" s="171"/>
      <c r="B268" s="204" t="str">
        <f>IF(ISBLANK(Jprices!A288),"",Jprices!A288)</f>
        <v>WPDEC84</v>
      </c>
      <c r="C268" s="25" t="str">
        <f>IF(ISBLANK(Jprices!B288),"",Jprices!B288)</f>
        <v>84" Tall End Panel</v>
      </c>
      <c r="D268" s="321">
        <f>IF(B268="","",INDEX(Jprices!C288:X288,GroupJindex))</f>
        <v>0</v>
      </c>
      <c r="E268" s="206" t="str">
        <f t="shared" si="4"/>
        <v>N/A</v>
      </c>
      <c r="F268" s="326"/>
    </row>
    <row r="269" spans="1:6" ht="15" customHeight="1" thickBot="1" x14ac:dyDescent="0.3">
      <c r="A269" s="171"/>
      <c r="B269" s="204" t="str">
        <f>IF(ISBLANK(Jprices!A289),"",Jprices!A289)</f>
        <v>WPDEC90</v>
      </c>
      <c r="C269" s="25" t="str">
        <f>IF(ISBLANK(Jprices!B289),"",Jprices!B289)</f>
        <v>90" Tall End Panel</v>
      </c>
      <c r="D269" s="321">
        <f>IF(B269="","",INDEX(Jprices!C289:X289,GroupJindex))</f>
        <v>0</v>
      </c>
      <c r="E269" s="206" t="str">
        <f t="shared" si="4"/>
        <v>N/A</v>
      </c>
      <c r="F269" s="326"/>
    </row>
    <row r="270" spans="1:6" ht="15" customHeight="1" thickBot="1" x14ac:dyDescent="0.3">
      <c r="A270" s="171"/>
      <c r="B270" s="204" t="str">
        <f>IF(ISBLANK(Jprices!A290),"",Jprices!A290)</f>
        <v>WPDEC96</v>
      </c>
      <c r="C270" s="25" t="str">
        <f>IF(ISBLANK(Jprices!B290),"",Jprices!B290)</f>
        <v>96" Tall End Panel</v>
      </c>
      <c r="D270" s="321">
        <f>IF(B270="","",INDEX(Jprices!C290:X290,GroupJindex))</f>
        <v>0</v>
      </c>
      <c r="E270" s="206" t="str">
        <f t="shared" si="4"/>
        <v>N/A</v>
      </c>
      <c r="F270" s="326"/>
    </row>
    <row r="271" spans="1:6" ht="15" customHeight="1" thickBot="1" x14ac:dyDescent="0.3">
      <c r="A271" s="171"/>
      <c r="B271" s="204" t="str">
        <f>IF(ISBLANK(Jprices!A291),"",Jprices!A291)</f>
        <v>TP3</v>
      </c>
      <c r="C271" s="25" t="str">
        <f>IF(ISBLANK(Jprices!B291),"",Jprices!B291)</f>
        <v>Traditional Turnposts</v>
      </c>
      <c r="D271" s="321">
        <f>IF(B271="","",INDEX(Jprices!C291:X291,GroupJindex))</f>
        <v>0</v>
      </c>
      <c r="E271" s="206" t="str">
        <f t="shared" si="4"/>
        <v>N/A</v>
      </c>
      <c r="F271" s="326"/>
    </row>
    <row r="272" spans="1:6" ht="15" customHeight="1" thickBot="1" x14ac:dyDescent="0.3">
      <c r="A272" s="171"/>
      <c r="B272" s="204" t="str">
        <f>IF(ISBLANK(Jprices!A292),"",Jprices!A292)</f>
        <v>CTP3</v>
      </c>
      <c r="C272" s="25" t="str">
        <f>IF(ISBLANK(Jprices!B292),"",Jprices!B292)</f>
        <v>Contemporary Turnposts</v>
      </c>
      <c r="D272" s="321">
        <f>IF(B272="","",INDEX(Jprices!C292:X292,GroupJindex))</f>
        <v>0</v>
      </c>
      <c r="E272" s="206" t="str">
        <f t="shared" si="4"/>
        <v>N/A</v>
      </c>
      <c r="F272" s="326"/>
    </row>
    <row r="273" spans="1:6" ht="15" customHeight="1" thickBot="1" x14ac:dyDescent="0.3">
      <c r="A273" s="171"/>
      <c r="B273" s="204" t="str">
        <f>IF(ISBLANK(Jprices!A293),"",Jprices!A293)</f>
        <v>SP3</v>
      </c>
      <c r="C273" s="25" t="str">
        <f>IF(ISBLANK(Jprices!B293),"",Jprices!B293)</f>
        <v>Square Turnposts</v>
      </c>
      <c r="D273" s="321">
        <f>IF(B273="","",INDEX(Jprices!C293:X293,GroupJindex))</f>
        <v>0</v>
      </c>
      <c r="E273" s="206" t="str">
        <f t="shared" si="4"/>
        <v>N/A</v>
      </c>
      <c r="F273" s="326"/>
    </row>
    <row r="274" spans="1:6" ht="15" customHeight="1" thickBot="1" x14ac:dyDescent="0.3">
      <c r="A274" s="171"/>
      <c r="B274" s="204" t="str">
        <f>IF(ISBLANK(Jprices!A294),"",Jprices!A294)</f>
        <v>W1530GD</v>
      </c>
      <c r="C274" s="25" t="str">
        <f>IF(ISBLANK(Jprices!B294),"",Jprices!B294)</f>
        <v>Mullion Door (door only)</v>
      </c>
      <c r="D274" s="321">
        <f>IF(B274="","",INDEX(Jprices!C294:X294,GroupJindex))</f>
        <v>0</v>
      </c>
      <c r="E274" s="206" t="str">
        <f t="shared" si="4"/>
        <v>N/A</v>
      </c>
      <c r="F274" s="326"/>
    </row>
    <row r="275" spans="1:6" ht="15" customHeight="1" thickBot="1" x14ac:dyDescent="0.3">
      <c r="A275" s="171"/>
      <c r="B275" s="204" t="str">
        <f>IF(ISBLANK(Jprices!A295),"",Jprices!A295)</f>
        <v>W1830GD</v>
      </c>
      <c r="C275" s="25" t="str">
        <f>IF(ISBLANK(Jprices!B295),"",Jprices!B295)</f>
        <v>Mullion Door (door only)</v>
      </c>
      <c r="D275" s="321">
        <f>IF(B275="","",INDEX(Jprices!C295:X295,GroupJindex))</f>
        <v>0</v>
      </c>
      <c r="E275" s="206" t="str">
        <f t="shared" si="4"/>
        <v>N/A</v>
      </c>
      <c r="F275" s="326"/>
    </row>
    <row r="276" spans="1:6" ht="15" customHeight="1" thickBot="1" x14ac:dyDescent="0.3">
      <c r="A276" s="171"/>
      <c r="B276" s="204" t="str">
        <f>IF(ISBLANK(Jprices!A296),"",Jprices!A296)</f>
        <v>W1536GD</v>
      </c>
      <c r="C276" s="25" t="str">
        <f>IF(ISBLANK(Jprices!B296),"",Jprices!B296)</f>
        <v>Mullion Door (door only)</v>
      </c>
      <c r="D276" s="321">
        <f>IF(B276="","",INDEX(Jprices!C296:X296,GroupJindex))</f>
        <v>0</v>
      </c>
      <c r="E276" s="206" t="str">
        <f t="shared" si="4"/>
        <v>N/A</v>
      </c>
      <c r="F276" s="326"/>
    </row>
    <row r="277" spans="1:6" ht="15" customHeight="1" thickBot="1" x14ac:dyDescent="0.3">
      <c r="A277" s="171"/>
      <c r="B277" s="204" t="str">
        <f>IF(ISBLANK(Jprices!A297),"",Jprices!A297)</f>
        <v>W1836GD</v>
      </c>
      <c r="C277" s="25" t="str">
        <f>IF(ISBLANK(Jprices!B297),"",Jprices!B297)</f>
        <v>Mullion Door (door only)</v>
      </c>
      <c r="D277" s="321">
        <f>IF(B277="","",INDEX(Jprices!C297:X297,GroupJindex))</f>
        <v>0</v>
      </c>
      <c r="E277" s="206" t="str">
        <f t="shared" si="4"/>
        <v>N/A</v>
      </c>
      <c r="F277" s="326"/>
    </row>
    <row r="278" spans="1:6" ht="15" customHeight="1" thickBot="1" x14ac:dyDescent="0.3">
      <c r="A278" s="171"/>
      <c r="B278" s="204" t="str">
        <f>IF(ISBLANK(Jprices!A298),"",Jprices!A298)</f>
        <v>W1542GD</v>
      </c>
      <c r="C278" s="25" t="str">
        <f>IF(ISBLANK(Jprices!B298),"",Jprices!B298)</f>
        <v>Mullion Door (door only)</v>
      </c>
      <c r="D278" s="321">
        <f>IF(B278="","",INDEX(Jprices!C298:X298,GroupJindex))</f>
        <v>0</v>
      </c>
      <c r="E278" s="206" t="str">
        <f t="shared" si="4"/>
        <v>N/A</v>
      </c>
      <c r="F278" s="326"/>
    </row>
    <row r="279" spans="1:6" ht="15" customHeight="1" thickBot="1" x14ac:dyDescent="0.3">
      <c r="A279" s="171"/>
      <c r="B279" s="204" t="str">
        <f>IF(ISBLANK(Jprices!A299),"",Jprices!A299)</f>
        <v>W1842GD</v>
      </c>
      <c r="C279" s="25" t="str">
        <f>IF(ISBLANK(Jprices!B299),"",Jprices!B299)</f>
        <v>Mullion Door (door only)</v>
      </c>
      <c r="D279" s="321">
        <f>IF(B279="","",INDEX(Jprices!C299:X299,GroupJindex))</f>
        <v>0</v>
      </c>
      <c r="E279" s="206" t="str">
        <f t="shared" si="4"/>
        <v>N/A</v>
      </c>
      <c r="F279" s="326"/>
    </row>
    <row r="280" spans="1:6" ht="15" customHeight="1" thickBot="1" x14ac:dyDescent="0.3">
      <c r="A280" s="171"/>
      <c r="B280" s="204" t="str">
        <f>IF(ISBLANK(Jprices!A300),"",Jprices!A300)</f>
        <v>W3030BGD</v>
      </c>
      <c r="C280" s="25" t="str">
        <f>IF(ISBLANK(Jprices!B300),"",Jprices!B300)</f>
        <v>Mullion Door (door only)</v>
      </c>
      <c r="D280" s="321">
        <f>IF(B280="","",INDEX(Jprices!C300:X300,GroupJindex))</f>
        <v>0</v>
      </c>
      <c r="E280" s="206" t="str">
        <f t="shared" si="4"/>
        <v>N/A</v>
      </c>
      <c r="F280" s="326"/>
    </row>
    <row r="281" spans="1:6" ht="15" customHeight="1" thickBot="1" x14ac:dyDescent="0.3">
      <c r="A281" s="171"/>
      <c r="B281" s="204" t="str">
        <f>IF(ISBLANK(Jprices!A301),"",Jprices!A301)</f>
        <v>W3036BGD</v>
      </c>
      <c r="C281" s="25" t="str">
        <f>IF(ISBLANK(Jprices!B301),"",Jprices!B301)</f>
        <v>Mullion Door (door only)</v>
      </c>
      <c r="D281" s="321">
        <f>IF(B281="","",INDEX(Jprices!C301:X301,GroupJindex))</f>
        <v>0</v>
      </c>
      <c r="E281" s="206" t="str">
        <f t="shared" si="4"/>
        <v>N/A</v>
      </c>
      <c r="F281" s="326"/>
    </row>
    <row r="282" spans="1:6" ht="15" customHeight="1" thickBot="1" x14ac:dyDescent="0.3">
      <c r="A282" s="171"/>
      <c r="B282" s="204" t="str">
        <f>IF(ISBLANK(Jprices!A302),"",Jprices!A302)</f>
        <v>W3042BGD</v>
      </c>
      <c r="C282" s="25" t="str">
        <f>IF(ISBLANK(Jprices!B302),"",Jprices!B302)</f>
        <v>Mullion Door (door only)</v>
      </c>
      <c r="D282" s="321">
        <f>IF(B282="","",INDEX(Jprices!C302:X302,GroupJindex))</f>
        <v>0</v>
      </c>
      <c r="E282" s="206" t="str">
        <f t="shared" si="4"/>
        <v>N/A</v>
      </c>
      <c r="F282" s="326"/>
    </row>
    <row r="283" spans="1:6" ht="15" customHeight="1" thickBot="1" x14ac:dyDescent="0.3">
      <c r="A283" s="171"/>
      <c r="B283" s="204" t="str">
        <f>IF(ISBLANK(Jprices!A303),"",Jprices!A303)</f>
        <v>WDC2430GD</v>
      </c>
      <c r="C283" s="25" t="str">
        <f>IF(ISBLANK(Jprices!B303),"",Jprices!B303)</f>
        <v>Mullion Door (door only)</v>
      </c>
      <c r="D283" s="321">
        <f>IF(B283="","",INDEX(Jprices!C303:X303,GroupJindex))</f>
        <v>0</v>
      </c>
      <c r="E283" s="206" t="str">
        <f t="shared" si="4"/>
        <v>N/A</v>
      </c>
      <c r="F283" s="326"/>
    </row>
    <row r="284" spans="1:6" ht="15" customHeight="1" thickBot="1" x14ac:dyDescent="0.3">
      <c r="A284" s="171"/>
      <c r="B284" s="204" t="str">
        <f>IF(ISBLANK(Jprices!A304),"",Jprices!A304)</f>
        <v>WDC2436GD</v>
      </c>
      <c r="C284" s="25" t="str">
        <f>IF(ISBLANK(Jprices!B304),"",Jprices!B304)</f>
        <v>Mullion Door (door only)</v>
      </c>
      <c r="D284" s="321">
        <f>IF(B284="","",INDEX(Jprices!C304:X304,GroupJindex))</f>
        <v>0</v>
      </c>
      <c r="E284" s="206" t="str">
        <f t="shared" si="4"/>
        <v>N/A</v>
      </c>
      <c r="F284" s="326"/>
    </row>
    <row r="285" spans="1:6" ht="15" customHeight="1" thickBot="1" x14ac:dyDescent="0.3">
      <c r="A285" s="171"/>
      <c r="B285" s="204" t="str">
        <f>IF(ISBLANK(Jprices!A305),"",Jprices!A305)</f>
        <v>WDC2442GD</v>
      </c>
      <c r="C285" s="25" t="str">
        <f>IF(ISBLANK(Jprices!B305),"",Jprices!B305)</f>
        <v>Mullion Door (door only)</v>
      </c>
      <c r="D285" s="321">
        <f>IF(B285="","",INDEX(Jprices!C305:X305,GroupJindex))</f>
        <v>0</v>
      </c>
      <c r="E285" s="206" t="str">
        <f t="shared" si="4"/>
        <v>N/A</v>
      </c>
      <c r="F285" s="326"/>
    </row>
    <row r="286" spans="1:6" ht="15" customHeight="1" thickBot="1" x14ac:dyDescent="0.3">
      <c r="A286" s="171"/>
      <c r="B286" s="204" t="str">
        <f>IF(ISBLANK(Jprices!A306),"",Jprices!A306)</f>
        <v>W1530PGD</v>
      </c>
      <c r="C286" s="25" t="str">
        <f>IF(ISBLANK(Jprices!B306),"",Jprices!B306)</f>
        <v>Praire Doors (door only)</v>
      </c>
      <c r="D286" s="321">
        <f>IF(B286="","",INDEX(Jprices!C306:X306,GroupJindex))</f>
        <v>0</v>
      </c>
      <c r="E286" s="206" t="str">
        <f t="shared" si="4"/>
        <v>N/A</v>
      </c>
      <c r="F286" s="326"/>
    </row>
    <row r="287" spans="1:6" ht="15" customHeight="1" thickBot="1" x14ac:dyDescent="0.3">
      <c r="A287" s="171"/>
      <c r="B287" s="204" t="str">
        <f>IF(ISBLANK(Jprices!A307),"",Jprices!A307)</f>
        <v>W1830PGD</v>
      </c>
      <c r="C287" s="25" t="str">
        <f>IF(ISBLANK(Jprices!B307),"",Jprices!B307)</f>
        <v>Praire Doors (door only)</v>
      </c>
      <c r="D287" s="321">
        <f>IF(B287="","",INDEX(Jprices!C307:X307,GroupJindex))</f>
        <v>0</v>
      </c>
      <c r="E287" s="206" t="str">
        <f t="shared" si="4"/>
        <v>N/A</v>
      </c>
      <c r="F287" s="326"/>
    </row>
    <row r="288" spans="1:6" ht="15" customHeight="1" thickBot="1" x14ac:dyDescent="0.3">
      <c r="A288" s="171"/>
      <c r="B288" s="204" t="str">
        <f>IF(ISBLANK(Jprices!A308),"",Jprices!A308)</f>
        <v>W1536PGD</v>
      </c>
      <c r="C288" s="25" t="str">
        <f>IF(ISBLANK(Jprices!B308),"",Jprices!B308)</f>
        <v>Praire Doors (door only)</v>
      </c>
      <c r="D288" s="321">
        <f>IF(B288="","",INDEX(Jprices!C308:X308,GroupJindex))</f>
        <v>0</v>
      </c>
      <c r="E288" s="206" t="str">
        <f t="shared" si="4"/>
        <v>N/A</v>
      </c>
      <c r="F288" s="326"/>
    </row>
    <row r="289" spans="1:6" ht="15" customHeight="1" thickBot="1" x14ac:dyDescent="0.3">
      <c r="A289" s="171"/>
      <c r="B289" s="204" t="str">
        <f>IF(ISBLANK(Jprices!A309),"",Jprices!A309)</f>
        <v>W1836PGD</v>
      </c>
      <c r="C289" s="25" t="str">
        <f>IF(ISBLANK(Jprices!B309),"",Jprices!B309)</f>
        <v>Praire Doors (door only)</v>
      </c>
      <c r="D289" s="321">
        <f>IF(B289="","",INDEX(Jprices!C309:X309,GroupJindex))</f>
        <v>0</v>
      </c>
      <c r="E289" s="206" t="str">
        <f t="shared" si="4"/>
        <v>N/A</v>
      </c>
      <c r="F289" s="326"/>
    </row>
    <row r="290" spans="1:6" ht="15" customHeight="1" thickBot="1" x14ac:dyDescent="0.3">
      <c r="A290" s="171"/>
      <c r="B290" s="204" t="str">
        <f>IF(ISBLANK(Jprices!A310),"",Jprices!A310)</f>
        <v>W1542PGD</v>
      </c>
      <c r="C290" s="25" t="str">
        <f>IF(ISBLANK(Jprices!B310),"",Jprices!B310)</f>
        <v>Praire Doors (door only)</v>
      </c>
      <c r="D290" s="321">
        <f>IF(B290="","",INDEX(Jprices!C310:X310,GroupJindex))</f>
        <v>0</v>
      </c>
      <c r="E290" s="206" t="str">
        <f t="shared" si="4"/>
        <v>N/A</v>
      </c>
      <c r="F290" s="326"/>
    </row>
    <row r="291" spans="1:6" ht="15" customHeight="1" thickBot="1" x14ac:dyDescent="0.3">
      <c r="A291" s="171"/>
      <c r="B291" s="204" t="str">
        <f>IF(ISBLANK(Jprices!A311),"",Jprices!A311)</f>
        <v>W1842PGD</v>
      </c>
      <c r="C291" s="25" t="str">
        <f>IF(ISBLANK(Jprices!B311),"",Jprices!B311)</f>
        <v>Praire Doors (door only)</v>
      </c>
      <c r="D291" s="321">
        <f>IF(B291="","",INDEX(Jprices!C311:X311,GroupJindex))</f>
        <v>0</v>
      </c>
      <c r="E291" s="206" t="str">
        <f t="shared" si="4"/>
        <v>N/A</v>
      </c>
      <c r="F291" s="326"/>
    </row>
    <row r="292" spans="1:6" ht="15" customHeight="1" thickBot="1" x14ac:dyDescent="0.3">
      <c r="A292" s="171"/>
      <c r="B292" s="204" t="str">
        <f>IF(ISBLANK(Jprices!A312),"",Jprices!A312)</f>
        <v>W3030BPGD</v>
      </c>
      <c r="C292" s="25" t="str">
        <f>IF(ISBLANK(Jprices!B312),"",Jprices!B312)</f>
        <v>Praire Doors (door only)</v>
      </c>
      <c r="D292" s="321">
        <f>IF(B292="","",INDEX(Jprices!C312:X312,GroupJindex))</f>
        <v>0</v>
      </c>
      <c r="E292" s="206" t="str">
        <f t="shared" si="4"/>
        <v>N/A</v>
      </c>
      <c r="F292" s="326"/>
    </row>
    <row r="293" spans="1:6" ht="15" customHeight="1" thickBot="1" x14ac:dyDescent="0.3">
      <c r="A293" s="171"/>
      <c r="B293" s="204" t="str">
        <f>IF(ISBLANK(Jprices!A313),"",Jprices!A313)</f>
        <v>W3036BPGD</v>
      </c>
      <c r="C293" s="25" t="str">
        <f>IF(ISBLANK(Jprices!B313),"",Jprices!B313)</f>
        <v>Praire Doors (door only)</v>
      </c>
      <c r="D293" s="321">
        <f>IF(B293="","",INDEX(Jprices!C313:X313,GroupJindex))</f>
        <v>0</v>
      </c>
      <c r="E293" s="206" t="str">
        <f t="shared" si="4"/>
        <v>N/A</v>
      </c>
      <c r="F293" s="326"/>
    </row>
    <row r="294" spans="1:6" ht="15" customHeight="1" thickBot="1" x14ac:dyDescent="0.3">
      <c r="A294" s="171"/>
      <c r="B294" s="204" t="str">
        <f>IF(ISBLANK(Jprices!A314),"",Jprices!A314)</f>
        <v>W3042BPGD</v>
      </c>
      <c r="C294" s="25" t="str">
        <f>IF(ISBLANK(Jprices!B314),"",Jprices!B314)</f>
        <v>Praire Doors (door only)</v>
      </c>
      <c r="D294" s="321">
        <f>IF(B294="","",INDEX(Jprices!C314:X314,GroupJindex))</f>
        <v>0</v>
      </c>
      <c r="E294" s="206" t="str">
        <f t="shared" si="4"/>
        <v>N/A</v>
      </c>
      <c r="F294" s="326"/>
    </row>
    <row r="295" spans="1:6" ht="15" customHeight="1" thickBot="1" x14ac:dyDescent="0.3">
      <c r="A295" s="171"/>
      <c r="B295" s="204" t="str">
        <f>IF(ISBLANK(Jprices!A315),"",Jprices!A315)</f>
        <v>WDC2430PGD</v>
      </c>
      <c r="C295" s="25" t="str">
        <f>IF(ISBLANK(Jprices!B315),"",Jprices!B315)</f>
        <v>Praire Doors (door only)</v>
      </c>
      <c r="D295" s="321">
        <f>IF(B295="","",INDEX(Jprices!C315:X315,GroupJindex))</f>
        <v>0</v>
      </c>
      <c r="E295" s="206" t="str">
        <f t="shared" si="4"/>
        <v>N/A</v>
      </c>
      <c r="F295" s="326"/>
    </row>
    <row r="296" spans="1:6" ht="15" customHeight="1" thickBot="1" x14ac:dyDescent="0.3">
      <c r="A296" s="171"/>
      <c r="B296" s="204" t="str">
        <f>IF(ISBLANK(Jprices!A316),"",Jprices!A316)</f>
        <v>WDC2436PGD</v>
      </c>
      <c r="C296" s="25" t="str">
        <f>IF(ISBLANK(Jprices!B316),"",Jprices!B316)</f>
        <v>Praire Doors (door only)</v>
      </c>
      <c r="D296" s="321">
        <f>IF(B296="","",INDEX(Jprices!C316:X316,GroupJindex))</f>
        <v>0</v>
      </c>
      <c r="E296" s="206" t="str">
        <f t="shared" si="4"/>
        <v>N/A</v>
      </c>
      <c r="F296" s="326"/>
    </row>
    <row r="297" spans="1:6" ht="15" customHeight="1" thickBot="1" x14ac:dyDescent="0.3">
      <c r="A297" s="171"/>
      <c r="B297" s="204" t="str">
        <f>IF(ISBLANK(Jprices!A317),"",Jprices!A317)</f>
        <v>WDC2442PGD</v>
      </c>
      <c r="C297" s="25" t="str">
        <f>IF(ISBLANK(Jprices!B317),"",Jprices!B317)</f>
        <v>Praire Doors (door only)</v>
      </c>
      <c r="D297" s="321">
        <f>IF(B297="","",INDEX(Jprices!C317:X317,GroupJindex))</f>
        <v>0</v>
      </c>
      <c r="E297" s="206" t="str">
        <f t="shared" si="4"/>
        <v>N/A</v>
      </c>
      <c r="F297" s="326"/>
    </row>
    <row r="298" spans="1:6" ht="15" customHeight="1" thickBot="1" x14ac:dyDescent="0.3">
      <c r="A298" s="171"/>
      <c r="B298" s="204" t="str">
        <f>IF(ISBLANK(Jprices!A318),"",Jprices!A318)</f>
        <v>DWR3</v>
      </c>
      <c r="C298" s="25" t="str">
        <f>IF(ISBLANK(Jprices!B318),"",Jprices!B318)</f>
        <v>Dishwasher End Panel</v>
      </c>
      <c r="D298" s="321">
        <f>IF(B298="","",INDEX(Jprices!C318:X318,GroupJindex))</f>
        <v>0</v>
      </c>
      <c r="E298" s="206" t="str">
        <f t="shared" si="4"/>
        <v>N/A</v>
      </c>
      <c r="F298" s="326"/>
    </row>
    <row r="299" spans="1:6" ht="15" customHeight="1" thickBot="1" x14ac:dyDescent="0.3">
      <c r="A299" s="171"/>
      <c r="B299" s="204" t="str">
        <f>IF(ISBLANK(Jprices!A319),"",Jprices!A319)</f>
        <v>DWR3F</v>
      </c>
      <c r="C299" s="25" t="str">
        <f>IF(ISBLANK(Jprices!B319),"",Jprices!B319)</f>
        <v>Fluted Dishwasher End Panel</v>
      </c>
      <c r="D299" s="321">
        <f>IF(B299="","",INDEX(Jprices!C319:X319,GroupJindex))</f>
        <v>0</v>
      </c>
      <c r="E299" s="206" t="str">
        <f t="shared" si="4"/>
        <v>N/A</v>
      </c>
      <c r="F299" s="326"/>
    </row>
    <row r="300" spans="1:6" ht="15" customHeight="1" thickBot="1" x14ac:dyDescent="0.3">
      <c r="A300" s="171"/>
      <c r="B300" s="204" t="str">
        <f>IF(ISBLANK(Jprices!A320),"",Jprices!A320)</f>
        <v>PNL 1/4x4x8</v>
      </c>
      <c r="C300" s="25" t="str">
        <f>IF(ISBLANK(Jprices!B320),"",Jprices!B320)</f>
        <v>Finished Plywood Panel</v>
      </c>
      <c r="D300" s="321">
        <f>IF(B300="","",INDEX(Jprices!C320:X320,GroupJindex))</f>
        <v>0</v>
      </c>
      <c r="E300" s="206" t="str">
        <f t="shared" si="4"/>
        <v>N/A</v>
      </c>
      <c r="F300" s="326"/>
    </row>
    <row r="301" spans="1:6" ht="15" customHeight="1" thickBot="1" x14ac:dyDescent="0.3">
      <c r="A301" s="171"/>
      <c r="B301" s="204" t="str">
        <f>IF(ISBLANK(Jprices!A321),"",Jprices!A321)</f>
        <v>PNL 1/2x4x8</v>
      </c>
      <c r="C301" s="25" t="str">
        <f>IF(ISBLANK(Jprices!B321),"",Jprices!B321)</f>
        <v>Finished Plywood Panel</v>
      </c>
      <c r="D301" s="321">
        <f>IF(B301="","",INDEX(Jprices!C321:X321,GroupJindex))</f>
        <v>0</v>
      </c>
      <c r="E301" s="206" t="str">
        <f t="shared" si="4"/>
        <v>N/A</v>
      </c>
      <c r="F301" s="326"/>
    </row>
    <row r="302" spans="1:6" ht="15" customHeight="1" thickBot="1" x14ac:dyDescent="0.3">
      <c r="A302" s="171"/>
      <c r="B302" s="204" t="str">
        <f>IF(ISBLANK(Jprices!A322),"",Jprices!A322)</f>
        <v>REF84</v>
      </c>
      <c r="C302" s="25" t="str">
        <f>IF(ISBLANK(Jprices!B322),"",Jprices!B322)</f>
        <v>Refrigerator End Panels 24" deep</v>
      </c>
      <c r="D302" s="321">
        <f>IF(B302="","",INDEX(Jprices!C322:X322,GroupJindex))</f>
        <v>0</v>
      </c>
      <c r="E302" s="206" t="str">
        <f t="shared" si="4"/>
        <v>N/A</v>
      </c>
      <c r="F302" s="326"/>
    </row>
    <row r="303" spans="1:6" ht="15" customHeight="1" thickBot="1" x14ac:dyDescent="0.3">
      <c r="A303" s="171"/>
      <c r="B303" s="204" t="str">
        <f>IF(ISBLANK(Jprices!A323),"",Jprices!A323)</f>
        <v>REF96</v>
      </c>
      <c r="C303" s="25" t="str">
        <f>IF(ISBLANK(Jprices!B323),"",Jprices!B323)</f>
        <v>Refrigerator End Panels 24" deep</v>
      </c>
      <c r="D303" s="321">
        <f>IF(B303="","",INDEX(Jprices!C323:X323,GroupJindex))</f>
        <v>0</v>
      </c>
      <c r="E303" s="206" t="str">
        <f t="shared" si="4"/>
        <v>N/A</v>
      </c>
      <c r="F303" s="326"/>
    </row>
    <row r="304" spans="1:6" ht="15" customHeight="1" thickBot="1" x14ac:dyDescent="0.3">
      <c r="A304" s="171"/>
      <c r="B304" s="204" t="str">
        <f>IF(ISBLANK(Jprices!A324),"",Jprices!A324)</f>
        <v>REF3096</v>
      </c>
      <c r="C304" s="25" t="str">
        <f>IF(ISBLANK(Jprices!B324),"",Jprices!B324)</f>
        <v>Refrigerator End Panel 30" Deep</v>
      </c>
      <c r="D304" s="321">
        <f>IF(B304="","",INDEX(Jprices!C324:X324,GroupJindex))</f>
        <v>0</v>
      </c>
      <c r="E304" s="206" t="str">
        <f t="shared" si="4"/>
        <v>N/A</v>
      </c>
      <c r="F304" s="326"/>
    </row>
    <row r="305" spans="1:6" ht="15" customHeight="1" thickBot="1" x14ac:dyDescent="0.3">
      <c r="A305" s="171"/>
      <c r="B305" s="204" t="str">
        <f>IF(ISBLANK(Jprices!A325),"",Jprices!A325)</f>
        <v>W42SKIN</v>
      </c>
      <c r="C305" s="25" t="str">
        <f>IF(ISBLANK(Jprices!B325),"",Jprices!B325)</f>
        <v>Wall Skin</v>
      </c>
      <c r="D305" s="321">
        <f>IF(B305="","",INDEX(Jprices!C325:X325,GroupJindex))</f>
        <v>0</v>
      </c>
      <c r="E305" s="206" t="str">
        <f t="shared" si="4"/>
        <v>N/A</v>
      </c>
      <c r="F305" s="326"/>
    </row>
    <row r="306" spans="1:6" ht="15" customHeight="1" thickBot="1" x14ac:dyDescent="0.3">
      <c r="A306" s="171"/>
      <c r="B306" s="204" t="str">
        <f>IF(ISBLANK(Jprices!A326),"",Jprices!A326)</f>
        <v>BSKIN</v>
      </c>
      <c r="C306" s="25" t="str">
        <f>IF(ISBLANK(Jprices!B326),"",Jprices!B326)</f>
        <v>Base Skin</v>
      </c>
      <c r="D306" s="321">
        <f>IF(B306="","",INDEX(Jprices!C326:X326,GroupJindex))</f>
        <v>0</v>
      </c>
      <c r="E306" s="206" t="str">
        <f t="shared" si="4"/>
        <v>N/A</v>
      </c>
      <c r="F306" s="326"/>
    </row>
    <row r="307" spans="1:6" ht="15" customHeight="1" thickBot="1" x14ac:dyDescent="0.3">
      <c r="A307" s="171"/>
      <c r="B307" s="204" t="str">
        <f>IF(ISBLANK(Jprices!A327),"",Jprices!A327)</f>
        <v>SB36TILT</v>
      </c>
      <c r="C307" s="25" t="str">
        <f>IF(ISBLANK(Jprices!B327),"",Jprices!B327)</f>
        <v>13" Tilt-out Tray</v>
      </c>
      <c r="D307" s="321">
        <f>IF(B307="","",INDEX(Jprices!C327:X327,GroupJindex))</f>
        <v>0</v>
      </c>
      <c r="E307" s="206" t="str">
        <f t="shared" si="4"/>
        <v>N/A</v>
      </c>
      <c r="F307" s="326"/>
    </row>
    <row r="308" spans="1:6" ht="15" customHeight="1" thickBot="1" x14ac:dyDescent="0.3">
      <c r="A308" s="171"/>
      <c r="B308" s="204" t="str">
        <f>IF(ISBLANK(Jprices!A328),"",Jprices!A328)</f>
        <v>SB33TILT</v>
      </c>
      <c r="C308" s="25" t="str">
        <f>IF(ISBLANK(Jprices!B328),"",Jprices!B328)</f>
        <v>11 1/4" Tilt-out Tray</v>
      </c>
      <c r="D308" s="321">
        <f>IF(B308="","",INDEX(Jprices!C328:X328,GroupJindex))</f>
        <v>0</v>
      </c>
      <c r="E308" s="206" t="str">
        <f t="shared" si="4"/>
        <v>N/A</v>
      </c>
      <c r="F308" s="326"/>
    </row>
    <row r="309" spans="1:6" ht="15" customHeight="1" thickBot="1" x14ac:dyDescent="0.3">
      <c r="A309" s="171"/>
      <c r="B309" s="204" t="str">
        <f>IF(ISBLANK(Jprices!A329),"",Jprices!A329)</f>
        <v>SB30TILT</v>
      </c>
      <c r="C309" s="25" t="str">
        <f>IF(ISBLANK(Jprices!B329),"",Jprices!B329)</f>
        <v>25" Tilt-out Tray</v>
      </c>
      <c r="D309" s="321">
        <f>IF(B309="","",INDEX(Jprices!C329:X329,GroupJindex))</f>
        <v>0</v>
      </c>
      <c r="E309" s="206" t="str">
        <f t="shared" si="4"/>
        <v>N/A</v>
      </c>
      <c r="F309" s="326"/>
    </row>
    <row r="310" spans="1:6" ht="15" customHeight="1" thickBot="1" x14ac:dyDescent="0.3">
      <c r="A310" s="171"/>
      <c r="B310" s="204" t="str">
        <f>IF(ISBLANK(Jprices!A330),"",Jprices!A330)</f>
        <v>BF09PULL</v>
      </c>
      <c r="C310" s="25" t="str">
        <f>IF(ISBLANK(Jprices!B330),"",Jprices!B330)</f>
        <v>Base Pull-out for 9" Base</v>
      </c>
      <c r="D310" s="321">
        <f>IF(B310="","",INDEX(Jprices!C330:X330,GroupJindex))</f>
        <v>0</v>
      </c>
      <c r="E310" s="206" t="str">
        <f t="shared" si="4"/>
        <v>N/A</v>
      </c>
      <c r="F310" s="326"/>
    </row>
    <row r="311" spans="1:6" ht="15" customHeight="1" thickBot="1" x14ac:dyDescent="0.3">
      <c r="A311" s="171"/>
      <c r="B311" s="204" t="str">
        <f>IF(ISBLANK(Jprices!A331),"",Jprices!A331)</f>
        <v>TRASHPO18</v>
      </c>
      <c r="C311" s="25" t="str">
        <f>IF(ISBLANK(Jprices!B331),"",Jprices!B331)</f>
        <v>Trash Bin Pull-out for 18" Base</v>
      </c>
      <c r="D311" s="321">
        <f>IF(B311="","",INDEX(Jprices!C331:X331,GroupJindex))</f>
        <v>0</v>
      </c>
      <c r="E311" s="206" t="str">
        <f t="shared" si="4"/>
        <v>N/A</v>
      </c>
      <c r="F311" s="326"/>
    </row>
    <row r="312" spans="1:6" ht="15" customHeight="1" thickBot="1" x14ac:dyDescent="0.3">
      <c r="A312" s="171"/>
      <c r="B312" s="204" t="str">
        <f>IF(ISBLANK(Jprices!A332),"",Jprices!A332)</f>
        <v>SFTTRASHPO</v>
      </c>
      <c r="C312" s="25" t="str">
        <f>IF(ISBLANK(Jprices!B332),"",Jprices!B332)</f>
        <v>Soft Close Trash Bin Pull-out for 18" Base</v>
      </c>
      <c r="D312" s="321">
        <f>IF(B312="","",INDEX(Jprices!C332:X332,GroupJindex))</f>
        <v>0</v>
      </c>
      <c r="E312" s="206" t="str">
        <f t="shared" si="4"/>
        <v>N/A</v>
      </c>
      <c r="F312" s="326"/>
    </row>
    <row r="313" spans="1:6" ht="15" customHeight="1" thickBot="1" x14ac:dyDescent="0.3">
      <c r="A313" s="171"/>
      <c r="B313" s="204" t="str">
        <f>IF(ISBLANK(Jprices!A333),"",Jprices!A333)</f>
        <v>SFTTRASHPO18</v>
      </c>
      <c r="C313" s="25" t="str">
        <f>IF(ISBLANK(Jprices!B333),"",Jprices!B333)</f>
        <v>Soft Close Trash Bin Pull-out for 18" Base</v>
      </c>
      <c r="D313" s="321">
        <f>IF(B313="","",INDEX(Jprices!C333:X333,GroupJindex))</f>
        <v>0</v>
      </c>
      <c r="E313" s="206" t="str">
        <f t="shared" si="4"/>
        <v>N/A</v>
      </c>
      <c r="F313" s="326"/>
    </row>
    <row r="314" spans="1:6" ht="15" customHeight="1" thickBot="1" x14ac:dyDescent="0.3">
      <c r="A314" s="171"/>
      <c r="B314" s="204" t="str">
        <f>IF(ISBLANK(Jprices!A334),"",Jprices!A334)</f>
        <v>TRASHDMK</v>
      </c>
      <c r="C314" s="25" t="str">
        <f>IF(ISBLANK(Jprices!B334),"",Jprices!B334)</f>
        <v>Dr Mnt Kit for Trash Bin Pull-out</v>
      </c>
      <c r="D314" s="321">
        <f>IF(B314="","",INDEX(Jprices!C334:X334,GroupJindex))</f>
        <v>0</v>
      </c>
      <c r="E314" s="206" t="str">
        <f t="shared" si="4"/>
        <v>N/A</v>
      </c>
      <c r="F314" s="326"/>
    </row>
    <row r="315" spans="1:6" ht="15" customHeight="1" thickBot="1" x14ac:dyDescent="0.3">
      <c r="A315" s="171"/>
      <c r="B315" s="204" t="str">
        <f>IF(ISBLANK(Jprices!A335),"",Jprices!A335)</f>
        <v>TRAYDIV</v>
      </c>
      <c r="C315" s="25" t="str">
        <f>IF(ISBLANK(Jprices!B335),"",Jprices!B335)</f>
        <v>Wire Tray Divider</v>
      </c>
      <c r="D315" s="321">
        <f>IF(B315="","",INDEX(Jprices!C335:X335,GroupJindex))</f>
        <v>0</v>
      </c>
      <c r="E315" s="206" t="str">
        <f t="shared" si="4"/>
        <v>N/A</v>
      </c>
      <c r="F315" s="326"/>
    </row>
    <row r="316" spans="1:6" ht="15" customHeight="1" thickBot="1" x14ac:dyDescent="0.3">
      <c r="A316" s="171"/>
      <c r="B316" s="204" t="str">
        <f>IF(ISBLANK(Jprices!A336),"",Jprices!A336)</f>
        <v>CUTTRAY</v>
      </c>
      <c r="C316" s="25" t="str">
        <f>IF(ISBLANK(Jprices!B336),"",Jprices!B336)</f>
        <v>Cutlery Tray for 15 or 18" Base</v>
      </c>
      <c r="D316" s="321">
        <f>IF(B316="","",INDEX(Jprices!C336:X336,GroupJindex))</f>
        <v>0</v>
      </c>
      <c r="E316" s="206" t="str">
        <f t="shared" si="4"/>
        <v>N/A</v>
      </c>
      <c r="F316" s="326"/>
    </row>
    <row r="317" spans="1:6" ht="15" customHeight="1" thickBot="1" x14ac:dyDescent="0.3">
      <c r="A317" s="171"/>
      <c r="B317" s="204" t="str">
        <f>IF(ISBLANK(Jprices!A337),"",Jprices!A337)</f>
        <v>PS39</v>
      </c>
      <c r="C317" s="25" t="str">
        <f>IF(ISBLANK(Jprices!B337),"",Jprices!B337)</f>
        <v>Peg Drawer System</v>
      </c>
      <c r="D317" s="321">
        <f>IF(B317="","",INDEX(Jprices!C337:X337,GroupJindex))</f>
        <v>0</v>
      </c>
      <c r="E317" s="206" t="str">
        <f t="shared" si="4"/>
        <v>N/A</v>
      </c>
      <c r="F317" s="326"/>
    </row>
    <row r="318" spans="1:6" ht="15" customHeight="1" thickBot="1" x14ac:dyDescent="0.3">
      <c r="A318" s="171"/>
      <c r="B318" s="204" t="str">
        <f>IF(ISBLANK(Jprices!A338),"",Jprices!A338)</f>
        <v>UTLTRAY</v>
      </c>
      <c r="C318" s="25" t="str">
        <f>IF(ISBLANK(Jprices!B338),"",Jprices!B338)</f>
        <v>Utility Tray</v>
      </c>
      <c r="D318" s="321">
        <f>IF(B318="","",INDEX(Jprices!C338:X338,GroupJindex))</f>
        <v>0</v>
      </c>
      <c r="E318" s="206" t="str">
        <f t="shared" si="4"/>
        <v>N/A</v>
      </c>
      <c r="F318" s="326"/>
    </row>
    <row r="319" spans="1:6" ht="15" customHeight="1" thickBot="1" x14ac:dyDescent="0.3">
      <c r="A319" s="171"/>
      <c r="B319" s="204" t="str">
        <f>IF(ISBLANK(Jprices!A339),"",Jprices!A339)</f>
        <v>SPICETRAY</v>
      </c>
      <c r="C319" s="25" t="str">
        <f>IF(ISBLANK(Jprices!B339),"",Jprices!B339)</f>
        <v>Spice Drawer Instert</v>
      </c>
      <c r="D319" s="321">
        <f>IF(B319="","",INDEX(Jprices!C339:X339,GroupJindex))</f>
        <v>0</v>
      </c>
      <c r="E319" s="206" t="str">
        <f t="shared" si="4"/>
        <v>N/A</v>
      </c>
      <c r="F319" s="326"/>
    </row>
    <row r="320" spans="1:6" ht="15" customHeight="1" thickBot="1" x14ac:dyDescent="0.3">
      <c r="A320" s="171"/>
      <c r="B320" s="221" t="str">
        <f>IF(ISBLANK(Jprices!A340),"",Jprices!A340)</f>
        <v>TUK</v>
      </c>
      <c r="C320" s="222" t="str">
        <f>IF(ISBLANK(Jprices!B340),"",Jprices!B340)</f>
        <v>Touch Up Kit</v>
      </c>
      <c r="D320" s="327">
        <f>IF(B320="","",INDEX(Jprices!C340:X340,GroupJindex))</f>
        <v>0</v>
      </c>
      <c r="E320" s="224" t="str">
        <f t="shared" si="4"/>
        <v>N/A</v>
      </c>
      <c r="F320" s="328"/>
    </row>
    <row r="321" spans="1:6" ht="0.95" customHeight="1" thickBot="1" x14ac:dyDescent="0.25">
      <c r="A321" s="351"/>
    </row>
    <row r="322" spans="1:6" ht="15" customHeight="1" x14ac:dyDescent="0.25">
      <c r="A322" s="341">
        <f>SUM(A4:A320)</f>
        <v>0</v>
      </c>
      <c r="B322" s="339" t="s">
        <v>195</v>
      </c>
      <c r="C322" s="339"/>
      <c r="D322" s="339"/>
      <c r="E322" s="339"/>
      <c r="F322" s="340"/>
    </row>
    <row r="323" spans="1:6" ht="15" customHeight="1" x14ac:dyDescent="0.25">
      <c r="A323" s="341">
        <f>Jprices!Y341</f>
        <v>0</v>
      </c>
      <c r="B323" s="165" t="s">
        <v>1693</v>
      </c>
      <c r="C323" s="165"/>
      <c r="D323" s="165"/>
      <c r="E323" s="165"/>
      <c r="F323" s="342"/>
    </row>
    <row r="324" spans="1:6" ht="15" customHeight="1" x14ac:dyDescent="0.25">
      <c r="A324" s="343">
        <f>Jprices!AA341</f>
        <v>0</v>
      </c>
      <c r="B324" s="201" t="s">
        <v>197</v>
      </c>
      <c r="C324" s="201"/>
      <c r="D324" s="201"/>
      <c r="E324" s="201"/>
      <c r="F324" s="344"/>
    </row>
    <row r="325" spans="1:6" ht="20.100000000000001" customHeight="1" x14ac:dyDescent="0.25">
      <c r="A325" s="302"/>
      <c r="B325" s="181" t="s">
        <v>3548</v>
      </c>
      <c r="C325" s="181"/>
      <c r="D325" s="335"/>
      <c r="E325" s="184">
        <f>SUM(E5:E324)</f>
        <v>0</v>
      </c>
      <c r="F325" s="311"/>
    </row>
    <row r="326" spans="1:6" ht="5.0999999999999996" customHeight="1" thickBot="1" x14ac:dyDescent="0.3">
      <c r="A326" s="185"/>
      <c r="B326" s="146"/>
      <c r="C326" s="146"/>
      <c r="D326" s="146"/>
      <c r="E326" s="146"/>
      <c r="F326" s="186"/>
    </row>
    <row r="327" spans="1:6" ht="15" customHeight="1" thickTop="1" x14ac:dyDescent="0.25">
      <c r="A327" s="153"/>
      <c r="B327" s="168" t="s">
        <v>2379</v>
      </c>
      <c r="C327" s="148"/>
      <c r="D327" s="148"/>
      <c r="E327" s="164"/>
      <c r="F327" s="187"/>
    </row>
    <row r="328" spans="1:6" s="1" customFormat="1" ht="5.0999999999999996" customHeight="1" thickBot="1" x14ac:dyDescent="0.3">
      <c r="A328" s="185"/>
      <c r="B328" s="146"/>
      <c r="C328" s="146"/>
      <c r="D328" s="146"/>
      <c r="E328" s="146"/>
      <c r="F328" s="186"/>
    </row>
    <row r="329" spans="1:6" s="134" customFormat="1" ht="15" customHeight="1" thickTop="1" x14ac:dyDescent="0.25">
      <c r="A329" s="153"/>
      <c r="B329" s="168" t="s">
        <v>3546</v>
      </c>
      <c r="C329" s="148"/>
      <c r="D329" s="146"/>
      <c r="E329" s="164"/>
      <c r="F329" s="187"/>
    </row>
    <row r="330" spans="1:6" s="134" customFormat="1" ht="5.0999999999999996" customHeight="1" thickBot="1" x14ac:dyDescent="0.3">
      <c r="A330" s="153"/>
      <c r="B330" s="162"/>
      <c r="C330" s="162"/>
      <c r="D330" s="143"/>
      <c r="E330" s="135"/>
      <c r="F330" s="187"/>
    </row>
    <row r="331" spans="1:6" ht="15" customHeight="1" thickTop="1" x14ac:dyDescent="0.25">
      <c r="A331" s="301"/>
      <c r="B331" s="148" t="s">
        <v>2387</v>
      </c>
      <c r="C331" s="148"/>
      <c r="D331" s="336"/>
      <c r="E331" s="164"/>
      <c r="F331" s="256"/>
    </row>
    <row r="332" spans="1:6" ht="20.100000000000001" customHeight="1" x14ac:dyDescent="0.25">
      <c r="A332" s="301"/>
      <c r="B332" s="148" t="s">
        <v>2388</v>
      </c>
      <c r="C332" s="148"/>
      <c r="D332" s="324"/>
      <c r="E332" s="167">
        <f>Jprices!$A$2*ROUND(Jprices!$Z$341,2)*AssemblyFactor</f>
        <v>0</v>
      </c>
      <c r="F332" s="256"/>
    </row>
    <row r="333" spans="1:6" ht="20.100000000000001" customHeight="1" x14ac:dyDescent="0.25">
      <c r="A333" s="313"/>
      <c r="B333" s="314" t="s">
        <v>2001</v>
      </c>
      <c r="C333" s="314"/>
      <c r="D333" s="191" t="str">
        <f>IF(E331=0,"Freight Not Included","")</f>
        <v>Freight Not Included</v>
      </c>
      <c r="E333" s="192">
        <f>SUM(E325:E332)</f>
        <v>0</v>
      </c>
      <c r="F333" s="260"/>
    </row>
    <row r="334" spans="1:6" ht="9.9499999999999993" customHeight="1" thickBot="1" x14ac:dyDescent="0.25">
      <c r="A334" s="323"/>
      <c r="B334" s="323"/>
      <c r="C334" s="323"/>
      <c r="D334" s="323"/>
      <c r="E334" s="323"/>
      <c r="F334" s="323"/>
    </row>
    <row r="335" spans="1:6" ht="15" customHeight="1" x14ac:dyDescent="0.25">
      <c r="A335" s="323"/>
      <c r="B335" s="399" t="s">
        <v>198</v>
      </c>
      <c r="C335" s="210">
        <f ca="1">TODAY()</f>
        <v>43200</v>
      </c>
      <c r="D335" s="323"/>
      <c r="E335" s="323"/>
      <c r="F335" s="323"/>
    </row>
    <row r="336" spans="1:6" ht="5.0999999999999996" customHeight="1" thickBot="1" x14ac:dyDescent="0.3">
      <c r="A336" s="323"/>
      <c r="B336" s="262"/>
      <c r="C336" s="323"/>
      <c r="D336" s="323"/>
      <c r="E336" s="323"/>
      <c r="F336" s="323"/>
    </row>
    <row r="337" spans="1:6" ht="15" customHeight="1" x14ac:dyDescent="0.25">
      <c r="A337" s="323"/>
      <c r="B337" s="399" t="s">
        <v>200</v>
      </c>
      <c r="C337" s="211" t="str">
        <f>IF(ISBLANK(Information!$C$9),"",Information!$C$9)</f>
        <v/>
      </c>
      <c r="D337" s="323"/>
      <c r="E337" s="323"/>
      <c r="F337" s="323"/>
    </row>
    <row r="338" spans="1:6" ht="5.0999999999999996" customHeight="1" thickBot="1" x14ac:dyDescent="0.3">
      <c r="A338" s="323"/>
      <c r="B338" s="262"/>
      <c r="C338" s="323"/>
      <c r="D338" s="323"/>
      <c r="E338" s="323"/>
      <c r="F338" s="323"/>
    </row>
    <row r="339" spans="1:6" ht="15" customHeight="1" x14ac:dyDescent="0.25">
      <c r="A339" s="323"/>
      <c r="B339" s="399" t="s">
        <v>202</v>
      </c>
      <c r="C339" s="211" t="str">
        <f>IF(ISBLANK(Information!$C$10),"",Information!$C$10)</f>
        <v/>
      </c>
      <c r="D339" s="323"/>
      <c r="E339" s="323"/>
      <c r="F339" s="323"/>
    </row>
    <row r="340" spans="1:6" ht="5.0999999999999996" customHeight="1" thickBot="1" x14ac:dyDescent="0.3">
      <c r="A340" s="323"/>
      <c r="B340" s="262"/>
      <c r="C340" s="323"/>
      <c r="D340" s="323"/>
      <c r="E340" s="323"/>
      <c r="F340" s="323"/>
    </row>
    <row r="341" spans="1:6" ht="15" customHeight="1" x14ac:dyDescent="0.25">
      <c r="A341" s="323"/>
      <c r="B341" s="262"/>
      <c r="C341" s="211" t="str">
        <f>IF(ISBLANK(Information!$C$11),"",Information!$C$11)</f>
        <v/>
      </c>
      <c r="D341" s="323"/>
      <c r="E341" s="323"/>
      <c r="F341" s="323"/>
    </row>
    <row r="342" spans="1:6" ht="5.0999999999999996" customHeight="1" thickBot="1" x14ac:dyDescent="0.3">
      <c r="A342" s="323"/>
      <c r="B342" s="262"/>
      <c r="C342" s="323"/>
      <c r="D342" s="323"/>
      <c r="E342" s="323"/>
      <c r="F342" s="323"/>
    </row>
    <row r="343" spans="1:6" ht="15" customHeight="1" x14ac:dyDescent="0.25">
      <c r="A343" s="323"/>
      <c r="B343" s="399" t="s">
        <v>203</v>
      </c>
      <c r="C343" s="211" t="str">
        <f>IF(ISBLANK(Information!$C$12),"",Information!$C$12)</f>
        <v/>
      </c>
      <c r="D343" s="323"/>
      <c r="E343" s="323"/>
      <c r="F343" s="323"/>
    </row>
    <row r="344" spans="1:6" ht="5.0999999999999996" customHeight="1" thickBot="1" x14ac:dyDescent="0.3">
      <c r="A344" s="323"/>
      <c r="B344" s="262"/>
      <c r="C344" s="323"/>
      <c r="D344" s="323"/>
      <c r="E344" s="323"/>
      <c r="F344" s="323"/>
    </row>
    <row r="345" spans="1:6" ht="15" customHeight="1" x14ac:dyDescent="0.25">
      <c r="A345" s="323"/>
      <c r="B345" s="399" t="s">
        <v>204</v>
      </c>
      <c r="C345" s="211" t="str">
        <f>IF(ISBLANK(Information!$C$13),"",Information!$C$13)</f>
        <v/>
      </c>
      <c r="D345" s="323"/>
      <c r="E345" s="323"/>
      <c r="F345" s="323"/>
    </row>
    <row r="346" spans="1:6" ht="9.9499999999999993" customHeight="1" thickBot="1" x14ac:dyDescent="0.3">
      <c r="A346" s="323"/>
      <c r="B346" s="244"/>
      <c r="C346" s="323"/>
      <c r="D346" s="323"/>
      <c r="E346" s="323"/>
      <c r="F346" s="323"/>
    </row>
    <row r="347" spans="1:6" ht="15" customHeight="1" x14ac:dyDescent="0.25">
      <c r="A347" s="323"/>
      <c r="B347" s="401" t="s">
        <v>199</v>
      </c>
      <c r="C347" s="325"/>
      <c r="D347" s="323"/>
      <c r="E347" s="323"/>
      <c r="F347" s="323"/>
    </row>
    <row r="348" spans="1:6" ht="5.0999999999999996" customHeight="1" thickBot="1" x14ac:dyDescent="0.3">
      <c r="A348" s="323"/>
      <c r="B348" s="389"/>
      <c r="C348" s="323"/>
      <c r="D348" s="323"/>
      <c r="E348" s="323"/>
      <c r="F348" s="323"/>
    </row>
    <row r="349" spans="1:6" ht="15" customHeight="1" x14ac:dyDescent="0.25">
      <c r="A349" s="323"/>
      <c r="B349" s="401" t="s">
        <v>201</v>
      </c>
      <c r="C349" s="325" t="str">
        <f>IF(ISBLANK(Information!$C$15),"",Information!$C$15)</f>
        <v/>
      </c>
      <c r="D349" s="323"/>
      <c r="E349" s="323"/>
      <c r="F349" s="323"/>
    </row>
    <row r="350" spans="1:6" ht="5.0999999999999996" customHeight="1" thickBot="1" x14ac:dyDescent="0.3">
      <c r="A350" s="323"/>
      <c r="B350" s="389"/>
      <c r="C350" s="323"/>
      <c r="D350" s="323"/>
      <c r="E350" s="323"/>
      <c r="F350" s="323"/>
    </row>
    <row r="351" spans="1:6" ht="15" customHeight="1" x14ac:dyDescent="0.25">
      <c r="A351" s="323"/>
      <c r="B351" s="401" t="s">
        <v>202</v>
      </c>
      <c r="C351" s="325" t="str">
        <f>IF(ISBLANK(Information!$C$16),"",Information!$C$16)</f>
        <v/>
      </c>
      <c r="D351" s="323"/>
      <c r="E351" s="323"/>
      <c r="F351" s="323"/>
    </row>
    <row r="352" spans="1:6" ht="5.0999999999999996" customHeight="1" thickBot="1" x14ac:dyDescent="0.3">
      <c r="A352" s="323"/>
      <c r="B352" s="389"/>
      <c r="C352" s="323"/>
      <c r="D352" s="323"/>
      <c r="E352" s="323"/>
      <c r="F352" s="323"/>
    </row>
    <row r="353" spans="1:6" ht="15" customHeight="1" x14ac:dyDescent="0.25">
      <c r="A353" s="323"/>
      <c r="B353" s="389"/>
      <c r="C353" s="325" t="str">
        <f>IF(ISBLANK(Information!$C$17),"",Information!$C$17)</f>
        <v/>
      </c>
      <c r="D353" s="323"/>
      <c r="E353" s="323"/>
      <c r="F353" s="323"/>
    </row>
    <row r="354" spans="1:6" ht="5.0999999999999996" customHeight="1" thickBot="1" x14ac:dyDescent="0.3">
      <c r="A354" s="323"/>
      <c r="B354" s="389"/>
      <c r="C354" s="323"/>
      <c r="D354" s="323"/>
      <c r="E354" s="323"/>
      <c r="F354" s="323"/>
    </row>
    <row r="355" spans="1:6" ht="15" customHeight="1" x14ac:dyDescent="0.25">
      <c r="A355" s="323"/>
      <c r="B355" s="401" t="s">
        <v>203</v>
      </c>
      <c r="C355" s="325" t="str">
        <f>IF(ISBLANK(Information!$C$18),"",Information!$C$18)</f>
        <v/>
      </c>
      <c r="D355" s="323"/>
      <c r="E355" s="323"/>
      <c r="F355" s="323"/>
    </row>
    <row r="356" spans="1:6" ht="5.0999999999999996" customHeight="1" thickBot="1" x14ac:dyDescent="0.3">
      <c r="A356" s="323"/>
      <c r="B356" s="389"/>
      <c r="C356" s="323"/>
      <c r="D356" s="323"/>
      <c r="E356" s="323"/>
      <c r="F356" s="323"/>
    </row>
    <row r="357" spans="1:6" ht="15" customHeight="1" x14ac:dyDescent="0.25">
      <c r="A357" s="323"/>
      <c r="B357" s="401" t="s">
        <v>204</v>
      </c>
      <c r="C357" s="325" t="str">
        <f>IF(ISBLANK(Information!$C$19),"",Information!$C$19)</f>
        <v/>
      </c>
      <c r="D357" s="323"/>
      <c r="E357" s="323"/>
      <c r="F357" s="323"/>
    </row>
  </sheetData>
  <sheetProtection password="D824" sheet="1" objects="1" scenarios="1" formatRows="0" selectLockedCells="1" autoFilter="0"/>
  <autoFilter ref="A3:A320"/>
  <conditionalFormatting sqref="B5:E320">
    <cfRule type="expression" dxfId="7" priority="2">
      <formula>($B5="")</formula>
    </cfRule>
  </conditionalFormatting>
  <dataValidations count="4">
    <dataValidation allowBlank="1" showInputMessage="1" showErrorMessage="1" prompt="Street Address" sqref="C351"/>
    <dataValidation allowBlank="1" showInputMessage="1" showErrorMessage="1" prompt="Mailing Address" sqref="C339"/>
    <dataValidation allowBlank="1" showInputMessage="1" showErrorMessage="1" prompt="City, State   Zip" sqref="C353 C341"/>
    <dataValidation type="decimal" operator="greaterThanOrEqual" allowBlank="1" showInputMessage="1" showErrorMessage="1" sqref="E327 E329 E331">
      <formula1>0</formula1>
    </dataValidation>
  </dataValidations>
  <pageMargins left="0.25" right="0.25" top="0.25" bottom="0.25" header="0.3" footer="0.3"/>
  <pageSetup scale="84"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4451" r:id="rId4" name="Check Box 3">
              <controlPr locked="0" defaultSize="0" autoFill="0" autoLine="0" autoPict="0" altText="">
                <anchor moveWithCells="1">
                  <from>
                    <xdr:col>0</xdr:col>
                    <xdr:colOff>95250</xdr:colOff>
                    <xdr:row>331</xdr:row>
                    <xdr:rowOff>57150</xdr:rowOff>
                  </from>
                  <to>
                    <xdr:col>0</xdr:col>
                    <xdr:colOff>276225</xdr:colOff>
                    <xdr:row>331</xdr:row>
                    <xdr:rowOff>238125</xdr:rowOff>
                  </to>
                </anchor>
              </controlPr>
            </control>
          </mc:Choice>
        </mc:AlternateContent>
        <mc:AlternateContent xmlns:mc="http://schemas.openxmlformats.org/markup-compatibility/2006">
          <mc:Choice Requires="x14">
            <control shapeId="104454" r:id="rId5" name="Drop Down 6">
              <controlPr defaultSize="0" print="0" autoLine="0" autoPict="0">
                <anchor moveWithCells="1">
                  <from>
                    <xdr:col>3</xdr:col>
                    <xdr:colOff>371475</xdr:colOff>
                    <xdr:row>0</xdr:row>
                    <xdr:rowOff>0</xdr:rowOff>
                  </from>
                  <to>
                    <xdr:col>6</xdr:col>
                    <xdr:colOff>0</xdr:colOff>
                    <xdr:row>0</xdr:row>
                    <xdr:rowOff>200025</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AA341"/>
  <sheetViews>
    <sheetView showGridLines="0" showRowColHeaders="0" tabSelected="1" workbookViewId="0">
      <pane ySplit="23" topLeftCell="A24" activePane="bottomLeft" state="frozen"/>
      <selection pane="bottomLeft" activeCell="A24" sqref="A24"/>
    </sheetView>
  </sheetViews>
  <sheetFormatPr defaultRowHeight="12.75" x14ac:dyDescent="0.2"/>
  <cols>
    <col min="1" max="1" width="15.85546875" bestFit="1" customWidth="1"/>
    <col min="2" max="2" width="45.85546875" bestFit="1" customWidth="1"/>
    <col min="4" max="27" width="7.7109375" customWidth="1"/>
  </cols>
  <sheetData>
    <row r="1" spans="1:2" x14ac:dyDescent="0.2">
      <c r="A1" s="22">
        <v>1</v>
      </c>
      <c r="B1" t="str">
        <f t="shared" ref="B1:B22" si="0">INDEX($23:$23,1,ROW()+2)</f>
        <v>Please select door style</v>
      </c>
    </row>
    <row r="2" spans="1:2" x14ac:dyDescent="0.2">
      <c r="A2" s="22" t="b">
        <v>0</v>
      </c>
      <c r="B2" t="str">
        <f t="shared" si="0"/>
        <v>Salem Cherry</v>
      </c>
    </row>
    <row r="3" spans="1:2" x14ac:dyDescent="0.2">
      <c r="B3" t="str">
        <f t="shared" si="0"/>
        <v>Salem Brown</v>
      </c>
    </row>
    <row r="4" spans="1:2" x14ac:dyDescent="0.2">
      <c r="B4" t="str">
        <f t="shared" si="0"/>
        <v>Bristol Golden</v>
      </c>
    </row>
    <row r="5" spans="1:2" x14ac:dyDescent="0.2">
      <c r="B5" t="str">
        <f t="shared" si="0"/>
        <v>Bristol Cherry</v>
      </c>
    </row>
    <row r="6" spans="1:2" x14ac:dyDescent="0.2">
      <c r="B6" t="str">
        <f t="shared" si="0"/>
        <v>Bristol Brown</v>
      </c>
    </row>
    <row r="7" spans="1:2" x14ac:dyDescent="0.2">
      <c r="B7" t="str">
        <f t="shared" si="0"/>
        <v>Amesbury Golden</v>
      </c>
    </row>
    <row r="8" spans="1:2" x14ac:dyDescent="0.2">
      <c r="B8" t="str">
        <f t="shared" si="0"/>
        <v>Amesbury Cherry</v>
      </c>
    </row>
    <row r="9" spans="1:2" x14ac:dyDescent="0.2">
      <c r="B9" t="str">
        <f t="shared" si="0"/>
        <v>Amesbury Brown</v>
      </c>
    </row>
    <row r="10" spans="1:2" x14ac:dyDescent="0.2">
      <c r="B10" t="str">
        <f t="shared" si="0"/>
        <v>Amesbury Espresso</v>
      </c>
    </row>
    <row r="11" spans="1:2" x14ac:dyDescent="0.2">
      <c r="B11" t="str">
        <f t="shared" si="0"/>
        <v>Quincy Golden</v>
      </c>
    </row>
    <row r="12" spans="1:2" x14ac:dyDescent="0.2">
      <c r="B12" t="str">
        <f t="shared" si="0"/>
        <v>Quincy Cherry</v>
      </c>
    </row>
    <row r="13" spans="1:2" x14ac:dyDescent="0.2">
      <c r="B13" t="str">
        <f t="shared" si="0"/>
        <v>Quincy Brown</v>
      </c>
    </row>
    <row r="14" spans="1:2" x14ac:dyDescent="0.2">
      <c r="B14" t="str">
        <f t="shared" si="0"/>
        <v>Quincy Espresso</v>
      </c>
    </row>
    <row r="15" spans="1:2" x14ac:dyDescent="0.2">
      <c r="B15" t="str">
        <f t="shared" si="0"/>
        <v>Plymouth White</v>
      </c>
    </row>
    <row r="16" spans="1:2" x14ac:dyDescent="0.2">
      <c r="B16" t="str">
        <f t="shared" si="0"/>
        <v>Norwich Slab</v>
      </c>
    </row>
    <row r="17" spans="1:27" x14ac:dyDescent="0.2">
      <c r="B17" t="str">
        <f t="shared" si="0"/>
        <v>Norwich Recessed</v>
      </c>
    </row>
    <row r="18" spans="1:27" x14ac:dyDescent="0.2">
      <c r="B18" t="str">
        <f t="shared" si="0"/>
        <v>Trenton Slab</v>
      </c>
    </row>
    <row r="19" spans="1:27" x14ac:dyDescent="0.2">
      <c r="B19" t="str">
        <f t="shared" si="0"/>
        <v>Trenton Recessed</v>
      </c>
    </row>
    <row r="20" spans="1:27" x14ac:dyDescent="0.2">
      <c r="B20" t="str">
        <f t="shared" si="0"/>
        <v>Yarmouth Slab</v>
      </c>
    </row>
    <row r="21" spans="1:27" x14ac:dyDescent="0.2">
      <c r="B21" t="str">
        <f t="shared" si="0"/>
        <v>Yarmouth Recessed</v>
      </c>
    </row>
    <row r="22" spans="1:27" x14ac:dyDescent="0.2">
      <c r="B22" t="str">
        <f t="shared" si="0"/>
        <v>Yarmouth Raised</v>
      </c>
    </row>
    <row r="23" spans="1:27" ht="18.75" x14ac:dyDescent="0.2">
      <c r="C23" t="s">
        <v>3315</v>
      </c>
      <c r="D23" s="128" t="s">
        <v>3314</v>
      </c>
      <c r="E23" s="128" t="s">
        <v>3310</v>
      </c>
      <c r="F23" s="128" t="s">
        <v>3311</v>
      </c>
      <c r="G23" s="128" t="s">
        <v>3312</v>
      </c>
      <c r="H23" s="128" t="s">
        <v>3313</v>
      </c>
      <c r="I23" s="128" t="s">
        <v>3306</v>
      </c>
      <c r="J23" s="128" t="s">
        <v>3307</v>
      </c>
      <c r="K23" s="128" t="s">
        <v>3308</v>
      </c>
      <c r="L23" s="128" t="s">
        <v>3309</v>
      </c>
      <c r="M23" s="128" t="s">
        <v>3302</v>
      </c>
      <c r="N23" s="128" t="s">
        <v>3303</v>
      </c>
      <c r="O23" s="128" t="s">
        <v>3304</v>
      </c>
      <c r="P23" s="128" t="s">
        <v>3305</v>
      </c>
      <c r="Q23" s="128" t="s">
        <v>3294</v>
      </c>
      <c r="R23" s="128" t="s">
        <v>3299</v>
      </c>
      <c r="S23" s="128" t="s">
        <v>3300</v>
      </c>
      <c r="T23" s="128" t="s">
        <v>3301</v>
      </c>
      <c r="U23" s="128" t="s">
        <v>3298</v>
      </c>
      <c r="V23" s="128" t="s">
        <v>3005</v>
      </c>
      <c r="W23" s="128" t="s">
        <v>3297</v>
      </c>
      <c r="X23" s="128" t="s">
        <v>3296</v>
      </c>
      <c r="Y23" s="129" t="s">
        <v>1040</v>
      </c>
      <c r="Z23" s="129" t="s">
        <v>1041</v>
      </c>
      <c r="AA23" s="129" t="s">
        <v>1042</v>
      </c>
    </row>
    <row r="24" spans="1:27" x14ac:dyDescent="0.2">
      <c r="B24" t="s">
        <v>206</v>
      </c>
    </row>
    <row r="25" spans="1:27" x14ac:dyDescent="0.2">
      <c r="A25" t="s">
        <v>3006</v>
      </c>
      <c r="B25" t="s">
        <v>3007</v>
      </c>
      <c r="C25">
        <v>0</v>
      </c>
      <c r="D25">
        <v>57.72</v>
      </c>
      <c r="E25">
        <v>57.72</v>
      </c>
      <c r="F25">
        <v>57.72</v>
      </c>
      <c r="G25">
        <v>57.72</v>
      </c>
      <c r="H25">
        <v>57.72</v>
      </c>
      <c r="I25">
        <v>64.400000000000006</v>
      </c>
      <c r="J25">
        <v>64.400000000000006</v>
      </c>
      <c r="K25">
        <v>64.400000000000006</v>
      </c>
      <c r="L25">
        <v>64.400000000000006</v>
      </c>
      <c r="M25">
        <v>67.94</v>
      </c>
      <c r="N25">
        <v>67.94</v>
      </c>
      <c r="O25">
        <v>67.94</v>
      </c>
      <c r="P25">
        <v>67.94</v>
      </c>
      <c r="Q25">
        <v>71.459999999999994</v>
      </c>
      <c r="R25">
        <v>116.62</v>
      </c>
      <c r="S25">
        <v>116.62</v>
      </c>
      <c r="T25">
        <v>116.62</v>
      </c>
      <c r="U25">
        <v>116.62</v>
      </c>
      <c r="V25">
        <v>121.73</v>
      </c>
      <c r="W25">
        <v>121.73</v>
      </c>
      <c r="X25">
        <v>121.73</v>
      </c>
      <c r="Y25">
        <v>1</v>
      </c>
      <c r="Z25">
        <v>1</v>
      </c>
    </row>
    <row r="26" spans="1:27" x14ac:dyDescent="0.2">
      <c r="A26" t="s">
        <v>80</v>
      </c>
      <c r="B26" t="s">
        <v>79</v>
      </c>
      <c r="C26">
        <v>0</v>
      </c>
      <c r="D26">
        <v>71.87</v>
      </c>
      <c r="E26">
        <v>71.87</v>
      </c>
      <c r="F26">
        <v>71.87</v>
      </c>
      <c r="G26">
        <v>71.87</v>
      </c>
      <c r="H26">
        <v>71.87</v>
      </c>
      <c r="I26">
        <v>101.71</v>
      </c>
      <c r="J26">
        <v>101.71</v>
      </c>
      <c r="K26">
        <v>101.71</v>
      </c>
      <c r="L26">
        <v>101.71</v>
      </c>
      <c r="M26">
        <v>106.8</v>
      </c>
      <c r="N26">
        <v>106.8</v>
      </c>
      <c r="O26">
        <v>106.8</v>
      </c>
      <c r="P26">
        <v>106.8</v>
      </c>
      <c r="Q26">
        <v>112.3</v>
      </c>
      <c r="R26">
        <v>153.54</v>
      </c>
      <c r="S26">
        <v>167.28</v>
      </c>
      <c r="T26">
        <v>153.54</v>
      </c>
      <c r="U26">
        <v>167.28</v>
      </c>
      <c r="V26">
        <v>160.22</v>
      </c>
      <c r="W26">
        <v>173.96</v>
      </c>
      <c r="X26">
        <v>173.96</v>
      </c>
      <c r="Y26">
        <v>1</v>
      </c>
      <c r="Z26">
        <v>1</v>
      </c>
    </row>
    <row r="27" spans="1:27" x14ac:dyDescent="0.2">
      <c r="A27" t="s">
        <v>81</v>
      </c>
      <c r="B27" t="s">
        <v>79</v>
      </c>
      <c r="C27">
        <v>0</v>
      </c>
      <c r="D27">
        <v>80.11</v>
      </c>
      <c r="E27">
        <v>80.11</v>
      </c>
      <c r="F27">
        <v>80.11</v>
      </c>
      <c r="G27">
        <v>80.11</v>
      </c>
      <c r="H27">
        <v>80.11</v>
      </c>
      <c r="I27">
        <v>110.73</v>
      </c>
      <c r="J27">
        <v>110.73</v>
      </c>
      <c r="K27">
        <v>110.73</v>
      </c>
      <c r="L27">
        <v>110.73</v>
      </c>
      <c r="M27">
        <v>116.62</v>
      </c>
      <c r="N27">
        <v>116.62</v>
      </c>
      <c r="O27">
        <v>116.62</v>
      </c>
      <c r="P27">
        <v>116.62</v>
      </c>
      <c r="Q27">
        <v>122.51</v>
      </c>
      <c r="R27">
        <v>165.71</v>
      </c>
      <c r="S27">
        <v>179.45</v>
      </c>
      <c r="T27">
        <v>165.71</v>
      </c>
      <c r="U27">
        <v>179.45</v>
      </c>
      <c r="V27">
        <v>173.17</v>
      </c>
      <c r="W27">
        <v>186.91</v>
      </c>
      <c r="X27">
        <v>186.91</v>
      </c>
      <c r="Y27">
        <v>1</v>
      </c>
      <c r="Z27">
        <v>1</v>
      </c>
    </row>
    <row r="28" spans="1:27" x14ac:dyDescent="0.2">
      <c r="A28" t="s">
        <v>82</v>
      </c>
      <c r="B28" t="s">
        <v>79</v>
      </c>
      <c r="C28">
        <v>0</v>
      </c>
      <c r="D28">
        <v>87.57</v>
      </c>
      <c r="E28">
        <v>87.57</v>
      </c>
      <c r="F28">
        <v>87.57</v>
      </c>
      <c r="G28">
        <v>87.57</v>
      </c>
      <c r="H28">
        <v>87.57</v>
      </c>
      <c r="I28">
        <v>120.55</v>
      </c>
      <c r="J28">
        <v>120.55</v>
      </c>
      <c r="K28">
        <v>120.55</v>
      </c>
      <c r="L28">
        <v>120.55</v>
      </c>
      <c r="M28">
        <v>126.84</v>
      </c>
      <c r="N28">
        <v>126.84</v>
      </c>
      <c r="O28">
        <v>126.84</v>
      </c>
      <c r="P28">
        <v>126.84</v>
      </c>
      <c r="Q28">
        <v>133.51</v>
      </c>
      <c r="R28">
        <v>177.89</v>
      </c>
      <c r="S28">
        <v>191.63</v>
      </c>
      <c r="T28">
        <v>177.89</v>
      </c>
      <c r="U28">
        <v>191.63</v>
      </c>
      <c r="V28">
        <v>185.74</v>
      </c>
      <c r="W28">
        <v>199.49</v>
      </c>
      <c r="X28">
        <v>199.49</v>
      </c>
      <c r="Y28">
        <v>1</v>
      </c>
      <c r="Z28">
        <v>1</v>
      </c>
    </row>
    <row r="29" spans="1:27" x14ac:dyDescent="0.2">
      <c r="A29" t="s">
        <v>83</v>
      </c>
      <c r="B29" t="s">
        <v>79</v>
      </c>
      <c r="C29">
        <v>0</v>
      </c>
      <c r="D29">
        <v>95.02</v>
      </c>
      <c r="E29">
        <v>95.02</v>
      </c>
      <c r="F29">
        <v>95.02</v>
      </c>
      <c r="G29">
        <v>95.02</v>
      </c>
      <c r="H29">
        <v>95.02</v>
      </c>
      <c r="I29">
        <v>129.97999999999999</v>
      </c>
      <c r="J29">
        <v>129.97999999999999</v>
      </c>
      <c r="K29">
        <v>129.97999999999999</v>
      </c>
      <c r="L29">
        <v>129.97999999999999</v>
      </c>
      <c r="M29">
        <v>136.66</v>
      </c>
      <c r="N29">
        <v>136.66</v>
      </c>
      <c r="O29">
        <v>136.66</v>
      </c>
      <c r="P29">
        <v>136.66</v>
      </c>
      <c r="Q29">
        <v>143.72</v>
      </c>
      <c r="R29">
        <v>189.27</v>
      </c>
      <c r="S29">
        <v>203.01</v>
      </c>
      <c r="T29">
        <v>189.27</v>
      </c>
      <c r="U29">
        <v>203.01</v>
      </c>
      <c r="V29">
        <v>197.52</v>
      </c>
      <c r="W29">
        <v>211.27</v>
      </c>
      <c r="X29">
        <v>211.27</v>
      </c>
      <c r="Y29">
        <v>1</v>
      </c>
      <c r="Z29">
        <v>1</v>
      </c>
    </row>
    <row r="30" spans="1:27" x14ac:dyDescent="0.2">
      <c r="A30" t="s">
        <v>3008</v>
      </c>
      <c r="B30" t="s">
        <v>3009</v>
      </c>
      <c r="C30">
        <v>0</v>
      </c>
      <c r="D30">
        <v>107.21</v>
      </c>
      <c r="E30">
        <v>107.21</v>
      </c>
      <c r="F30">
        <v>107.21</v>
      </c>
      <c r="G30">
        <v>107.21</v>
      </c>
      <c r="H30">
        <v>107.21</v>
      </c>
      <c r="I30">
        <v>144.11000000000001</v>
      </c>
      <c r="J30">
        <v>144.11000000000001</v>
      </c>
      <c r="K30">
        <v>144.11000000000001</v>
      </c>
      <c r="L30">
        <v>144.11000000000001</v>
      </c>
      <c r="M30">
        <v>151.57</v>
      </c>
      <c r="N30">
        <v>151.57</v>
      </c>
      <c r="O30">
        <v>151.57</v>
      </c>
      <c r="P30">
        <v>151.57</v>
      </c>
      <c r="Q30">
        <v>159.43</v>
      </c>
      <c r="R30">
        <v>214.79</v>
      </c>
      <c r="S30">
        <v>228.54</v>
      </c>
      <c r="T30">
        <v>214.79</v>
      </c>
      <c r="U30">
        <v>228.54</v>
      </c>
      <c r="V30">
        <v>224.22</v>
      </c>
      <c r="W30">
        <v>237.96</v>
      </c>
      <c r="X30">
        <v>237.96</v>
      </c>
      <c r="Y30">
        <v>1</v>
      </c>
      <c r="Z30">
        <v>1</v>
      </c>
    </row>
    <row r="31" spans="1:27" x14ac:dyDescent="0.2">
      <c r="A31" t="s">
        <v>3010</v>
      </c>
      <c r="B31" t="s">
        <v>3009</v>
      </c>
      <c r="C31">
        <v>0</v>
      </c>
      <c r="D31">
        <v>117.41</v>
      </c>
      <c r="E31">
        <v>117.41</v>
      </c>
      <c r="F31">
        <v>117.41</v>
      </c>
      <c r="G31">
        <v>117.41</v>
      </c>
      <c r="H31">
        <v>117.41</v>
      </c>
      <c r="I31">
        <v>154.72</v>
      </c>
      <c r="J31">
        <v>154.72</v>
      </c>
      <c r="K31">
        <v>154.72</v>
      </c>
      <c r="L31">
        <v>154.72</v>
      </c>
      <c r="M31">
        <v>162.57</v>
      </c>
      <c r="N31">
        <v>162.57</v>
      </c>
      <c r="O31">
        <v>162.57</v>
      </c>
      <c r="P31">
        <v>162.57</v>
      </c>
      <c r="Q31">
        <v>170.82</v>
      </c>
      <c r="R31">
        <v>227.76</v>
      </c>
      <c r="S31">
        <v>241.5</v>
      </c>
      <c r="T31">
        <v>227.76</v>
      </c>
      <c r="U31">
        <v>241.5</v>
      </c>
      <c r="V31">
        <v>237.57</v>
      </c>
      <c r="W31">
        <v>251.32</v>
      </c>
      <c r="X31">
        <v>251.32</v>
      </c>
      <c r="Y31">
        <v>1</v>
      </c>
      <c r="Z31">
        <v>1</v>
      </c>
    </row>
    <row r="32" spans="1:27" x14ac:dyDescent="0.2">
      <c r="A32" t="s">
        <v>3011</v>
      </c>
      <c r="B32" t="s">
        <v>3009</v>
      </c>
      <c r="C32">
        <v>0</v>
      </c>
      <c r="D32">
        <v>126.05</v>
      </c>
      <c r="E32">
        <v>126.05</v>
      </c>
      <c r="F32">
        <v>126.05</v>
      </c>
      <c r="G32">
        <v>126.05</v>
      </c>
      <c r="H32">
        <v>126.05</v>
      </c>
      <c r="I32">
        <v>165.32</v>
      </c>
      <c r="J32">
        <v>165.32</v>
      </c>
      <c r="K32">
        <v>165.32</v>
      </c>
      <c r="L32">
        <v>165.32</v>
      </c>
      <c r="M32">
        <v>173.96</v>
      </c>
      <c r="N32">
        <v>173.96</v>
      </c>
      <c r="O32">
        <v>173.96</v>
      </c>
      <c r="P32">
        <v>173.96</v>
      </c>
      <c r="Q32">
        <v>182.99</v>
      </c>
      <c r="R32">
        <v>242.28</v>
      </c>
      <c r="S32">
        <v>256.02</v>
      </c>
      <c r="T32">
        <v>242.28</v>
      </c>
      <c r="U32">
        <v>256.02</v>
      </c>
      <c r="V32">
        <v>252.89</v>
      </c>
      <c r="W32">
        <v>266.63</v>
      </c>
      <c r="X32">
        <v>266.63</v>
      </c>
      <c r="Y32">
        <v>1</v>
      </c>
      <c r="Z32">
        <v>1</v>
      </c>
    </row>
    <row r="33" spans="1:26" x14ac:dyDescent="0.2">
      <c r="A33" t="s">
        <v>87</v>
      </c>
      <c r="B33" t="s">
        <v>79</v>
      </c>
      <c r="C33">
        <v>0</v>
      </c>
      <c r="D33">
        <v>137.83000000000001</v>
      </c>
      <c r="E33">
        <v>137.83000000000001</v>
      </c>
      <c r="F33">
        <v>137.83000000000001</v>
      </c>
      <c r="G33">
        <v>137.83000000000001</v>
      </c>
      <c r="H33">
        <v>137.83000000000001</v>
      </c>
      <c r="I33">
        <v>197.91</v>
      </c>
      <c r="J33">
        <v>197.91</v>
      </c>
      <c r="K33">
        <v>197.91</v>
      </c>
      <c r="L33">
        <v>197.91</v>
      </c>
      <c r="M33">
        <v>208.12</v>
      </c>
      <c r="N33">
        <v>208.12</v>
      </c>
      <c r="O33">
        <v>208.12</v>
      </c>
      <c r="P33">
        <v>208.12</v>
      </c>
      <c r="Q33">
        <v>218.72</v>
      </c>
      <c r="R33">
        <v>284.3</v>
      </c>
      <c r="S33">
        <v>311.79000000000002</v>
      </c>
      <c r="T33">
        <v>284.3</v>
      </c>
      <c r="U33">
        <v>311.79000000000002</v>
      </c>
      <c r="V33">
        <v>296.87</v>
      </c>
      <c r="W33">
        <v>324.35000000000002</v>
      </c>
      <c r="X33">
        <v>324.35000000000002</v>
      </c>
      <c r="Y33">
        <v>1</v>
      </c>
      <c r="Z33">
        <v>1</v>
      </c>
    </row>
    <row r="34" spans="1:26" x14ac:dyDescent="0.2">
      <c r="A34" t="s">
        <v>88</v>
      </c>
      <c r="B34" t="s">
        <v>79</v>
      </c>
      <c r="C34">
        <v>0</v>
      </c>
      <c r="D34">
        <v>147.26</v>
      </c>
      <c r="E34">
        <v>147.26</v>
      </c>
      <c r="F34">
        <v>147.26</v>
      </c>
      <c r="G34">
        <v>147.26</v>
      </c>
      <c r="H34">
        <v>147.26</v>
      </c>
      <c r="I34">
        <v>209.3</v>
      </c>
      <c r="J34">
        <v>209.3</v>
      </c>
      <c r="K34">
        <v>209.3</v>
      </c>
      <c r="L34">
        <v>209.3</v>
      </c>
      <c r="M34">
        <v>221.87</v>
      </c>
      <c r="N34">
        <v>221.87</v>
      </c>
      <c r="O34">
        <v>221.87</v>
      </c>
      <c r="P34">
        <v>221.87</v>
      </c>
      <c r="Q34">
        <v>235.22</v>
      </c>
      <c r="R34">
        <v>296.87</v>
      </c>
      <c r="S34">
        <v>324.35000000000002</v>
      </c>
      <c r="T34">
        <v>296.87</v>
      </c>
      <c r="U34">
        <v>324.35000000000002</v>
      </c>
      <c r="V34">
        <v>312.57</v>
      </c>
      <c r="W34">
        <v>340.06</v>
      </c>
      <c r="X34">
        <v>340.06</v>
      </c>
      <c r="Y34">
        <v>1</v>
      </c>
      <c r="Z34">
        <v>1</v>
      </c>
    </row>
    <row r="35" spans="1:26" x14ac:dyDescent="0.2">
      <c r="A35" t="s">
        <v>89</v>
      </c>
      <c r="B35" t="s">
        <v>79</v>
      </c>
      <c r="C35">
        <v>0</v>
      </c>
      <c r="D35">
        <v>165.32</v>
      </c>
      <c r="E35">
        <v>165.32</v>
      </c>
      <c r="F35">
        <v>165.32</v>
      </c>
      <c r="G35">
        <v>165.32</v>
      </c>
      <c r="H35">
        <v>165.32</v>
      </c>
      <c r="I35">
        <v>232.07</v>
      </c>
      <c r="J35">
        <v>232.07</v>
      </c>
      <c r="K35">
        <v>232.07</v>
      </c>
      <c r="L35">
        <v>232.07</v>
      </c>
      <c r="M35">
        <v>245.43</v>
      </c>
      <c r="N35">
        <v>245.43</v>
      </c>
      <c r="O35">
        <v>245.43</v>
      </c>
      <c r="P35">
        <v>245.43</v>
      </c>
      <c r="Q35">
        <v>259.56</v>
      </c>
      <c r="R35">
        <v>337.71</v>
      </c>
      <c r="S35">
        <v>365.2</v>
      </c>
      <c r="T35">
        <v>337.71</v>
      </c>
      <c r="U35">
        <v>365.2</v>
      </c>
      <c r="V35">
        <v>354.2</v>
      </c>
      <c r="W35">
        <v>381.68</v>
      </c>
      <c r="X35">
        <v>381.68</v>
      </c>
      <c r="Y35">
        <v>1</v>
      </c>
      <c r="Z35">
        <v>1</v>
      </c>
    </row>
    <row r="36" spans="1:26" x14ac:dyDescent="0.2">
      <c r="A36" t="s">
        <v>3012</v>
      </c>
      <c r="B36" t="s">
        <v>3013</v>
      </c>
      <c r="C36">
        <v>0</v>
      </c>
      <c r="D36">
        <v>127.23</v>
      </c>
      <c r="E36">
        <v>127.23</v>
      </c>
      <c r="F36">
        <v>127.23</v>
      </c>
      <c r="G36">
        <v>127.23</v>
      </c>
      <c r="H36">
        <v>127.23</v>
      </c>
      <c r="I36">
        <v>157.85</v>
      </c>
      <c r="J36">
        <v>157.85</v>
      </c>
      <c r="K36">
        <v>157.85</v>
      </c>
      <c r="L36">
        <v>157.85</v>
      </c>
      <c r="M36">
        <v>163.74</v>
      </c>
      <c r="N36">
        <v>163.74</v>
      </c>
      <c r="O36">
        <v>163.74</v>
      </c>
      <c r="P36">
        <v>163.74</v>
      </c>
      <c r="Q36">
        <v>169.63</v>
      </c>
      <c r="R36">
        <v>212.83</v>
      </c>
      <c r="S36">
        <v>226.57</v>
      </c>
      <c r="T36">
        <v>212.83</v>
      </c>
      <c r="U36">
        <v>226.57</v>
      </c>
      <c r="V36">
        <v>220.29</v>
      </c>
      <c r="W36">
        <v>234.04</v>
      </c>
      <c r="X36">
        <v>234.04</v>
      </c>
      <c r="Y36">
        <v>1</v>
      </c>
      <c r="Z36">
        <v>1</v>
      </c>
    </row>
    <row r="37" spans="1:26" x14ac:dyDescent="0.2">
      <c r="A37" t="s">
        <v>3014</v>
      </c>
      <c r="B37" t="s">
        <v>3013</v>
      </c>
      <c r="C37">
        <v>0</v>
      </c>
      <c r="D37">
        <v>142.55000000000001</v>
      </c>
      <c r="E37">
        <v>142.55000000000001</v>
      </c>
      <c r="F37">
        <v>142.55000000000001</v>
      </c>
      <c r="G37">
        <v>142.55000000000001</v>
      </c>
      <c r="H37">
        <v>142.55000000000001</v>
      </c>
      <c r="I37">
        <v>175.52</v>
      </c>
      <c r="J37">
        <v>175.52</v>
      </c>
      <c r="K37">
        <v>175.52</v>
      </c>
      <c r="L37">
        <v>175.52</v>
      </c>
      <c r="M37">
        <v>181.82</v>
      </c>
      <c r="N37">
        <v>181.82</v>
      </c>
      <c r="O37">
        <v>181.82</v>
      </c>
      <c r="P37">
        <v>181.82</v>
      </c>
      <c r="Q37">
        <v>188.49</v>
      </c>
      <c r="R37">
        <v>232.87</v>
      </c>
      <c r="S37">
        <v>246.61</v>
      </c>
      <c r="T37">
        <v>232.87</v>
      </c>
      <c r="U37">
        <v>246.61</v>
      </c>
      <c r="V37">
        <v>240.72</v>
      </c>
      <c r="W37">
        <v>254.46</v>
      </c>
      <c r="X37">
        <v>254.46</v>
      </c>
      <c r="Y37">
        <v>1</v>
      </c>
      <c r="Z37">
        <v>1</v>
      </c>
    </row>
    <row r="38" spans="1:26" x14ac:dyDescent="0.2">
      <c r="A38" t="s">
        <v>3015</v>
      </c>
      <c r="B38" t="s">
        <v>3013</v>
      </c>
      <c r="C38">
        <v>0</v>
      </c>
      <c r="D38">
        <v>157.85</v>
      </c>
      <c r="E38">
        <v>157.85</v>
      </c>
      <c r="F38">
        <v>157.85</v>
      </c>
      <c r="G38">
        <v>157.85</v>
      </c>
      <c r="H38">
        <v>157.85</v>
      </c>
      <c r="I38">
        <v>192.8</v>
      </c>
      <c r="J38">
        <v>192.8</v>
      </c>
      <c r="K38">
        <v>192.8</v>
      </c>
      <c r="L38">
        <v>192.8</v>
      </c>
      <c r="M38">
        <v>199.49</v>
      </c>
      <c r="N38">
        <v>199.49</v>
      </c>
      <c r="O38">
        <v>199.49</v>
      </c>
      <c r="P38">
        <v>199.49</v>
      </c>
      <c r="Q38">
        <v>206.55</v>
      </c>
      <c r="R38">
        <v>252.1</v>
      </c>
      <c r="S38">
        <v>265.83999999999997</v>
      </c>
      <c r="T38">
        <v>252.1</v>
      </c>
      <c r="U38">
        <v>265.83999999999997</v>
      </c>
      <c r="V38">
        <v>260.35000000000002</v>
      </c>
      <c r="W38">
        <v>274.10000000000002</v>
      </c>
      <c r="X38">
        <v>274.10000000000002</v>
      </c>
      <c r="Y38">
        <v>1</v>
      </c>
      <c r="Z38">
        <v>1</v>
      </c>
    </row>
    <row r="39" spans="1:26" x14ac:dyDescent="0.2">
      <c r="A39" t="s">
        <v>3016</v>
      </c>
      <c r="B39" t="s">
        <v>3017</v>
      </c>
      <c r="C39">
        <v>0</v>
      </c>
      <c r="D39">
        <v>177.89</v>
      </c>
      <c r="E39">
        <v>177.89</v>
      </c>
      <c r="F39">
        <v>177.89</v>
      </c>
      <c r="G39">
        <v>177.89</v>
      </c>
      <c r="H39">
        <v>177.89</v>
      </c>
      <c r="I39">
        <v>214.79</v>
      </c>
      <c r="J39">
        <v>214.79</v>
      </c>
      <c r="K39">
        <v>214.79</v>
      </c>
      <c r="L39">
        <v>214.79</v>
      </c>
      <c r="M39">
        <v>222.26</v>
      </c>
      <c r="N39">
        <v>222.26</v>
      </c>
      <c r="O39">
        <v>222.26</v>
      </c>
      <c r="P39">
        <v>222.26</v>
      </c>
      <c r="Q39">
        <v>230.11</v>
      </c>
      <c r="R39">
        <v>285.48</v>
      </c>
      <c r="S39">
        <v>299.22000000000003</v>
      </c>
      <c r="T39">
        <v>285.48</v>
      </c>
      <c r="U39">
        <v>299.22000000000003</v>
      </c>
      <c r="V39">
        <v>294.89999999999998</v>
      </c>
      <c r="W39">
        <v>308.64999999999998</v>
      </c>
      <c r="X39">
        <v>308.64999999999998</v>
      </c>
      <c r="Y39">
        <v>1</v>
      </c>
      <c r="Z39">
        <v>1</v>
      </c>
    </row>
    <row r="40" spans="1:26" x14ac:dyDescent="0.2">
      <c r="A40" t="s">
        <v>3018</v>
      </c>
      <c r="B40" t="s">
        <v>3017</v>
      </c>
      <c r="C40">
        <v>0</v>
      </c>
      <c r="D40">
        <v>195.95</v>
      </c>
      <c r="E40">
        <v>195.95</v>
      </c>
      <c r="F40">
        <v>195.95</v>
      </c>
      <c r="G40">
        <v>195.95</v>
      </c>
      <c r="H40">
        <v>195.95</v>
      </c>
      <c r="I40">
        <v>233.26</v>
      </c>
      <c r="J40">
        <v>233.26</v>
      </c>
      <c r="K40">
        <v>233.26</v>
      </c>
      <c r="L40">
        <v>233.26</v>
      </c>
      <c r="M40">
        <v>241.11</v>
      </c>
      <c r="N40">
        <v>241.11</v>
      </c>
      <c r="O40">
        <v>241.11</v>
      </c>
      <c r="P40">
        <v>241.11</v>
      </c>
      <c r="Q40">
        <v>249.35</v>
      </c>
      <c r="R40">
        <v>306.29000000000002</v>
      </c>
      <c r="S40">
        <v>320.04000000000002</v>
      </c>
      <c r="T40">
        <v>306.29000000000002</v>
      </c>
      <c r="U40">
        <v>320.04000000000002</v>
      </c>
      <c r="V40">
        <v>316.11</v>
      </c>
      <c r="W40">
        <v>329.85</v>
      </c>
      <c r="X40">
        <v>329.85</v>
      </c>
      <c r="Y40">
        <v>1</v>
      </c>
      <c r="Z40">
        <v>1</v>
      </c>
    </row>
    <row r="41" spans="1:26" x14ac:dyDescent="0.2">
      <c r="A41" t="s">
        <v>3019</v>
      </c>
      <c r="B41" t="s">
        <v>3017</v>
      </c>
      <c r="C41">
        <v>0</v>
      </c>
      <c r="D41">
        <v>212.44</v>
      </c>
      <c r="E41">
        <v>212.44</v>
      </c>
      <c r="F41">
        <v>212.44</v>
      </c>
      <c r="G41">
        <v>212.44</v>
      </c>
      <c r="H41">
        <v>212.44</v>
      </c>
      <c r="I41">
        <v>251.71</v>
      </c>
      <c r="J41">
        <v>251.71</v>
      </c>
      <c r="K41">
        <v>251.71</v>
      </c>
      <c r="L41">
        <v>251.71</v>
      </c>
      <c r="M41">
        <v>260.35000000000002</v>
      </c>
      <c r="N41">
        <v>260.35000000000002</v>
      </c>
      <c r="O41">
        <v>260.35000000000002</v>
      </c>
      <c r="P41">
        <v>260.35000000000002</v>
      </c>
      <c r="Q41">
        <v>269.38</v>
      </c>
      <c r="R41">
        <v>328.67</v>
      </c>
      <c r="S41">
        <v>342.41</v>
      </c>
      <c r="T41">
        <v>328.67</v>
      </c>
      <c r="U41">
        <v>342.41</v>
      </c>
      <c r="V41">
        <v>339.28</v>
      </c>
      <c r="W41">
        <v>353.02</v>
      </c>
      <c r="X41">
        <v>353.02</v>
      </c>
      <c r="Y41">
        <v>1</v>
      </c>
      <c r="Z41">
        <v>1</v>
      </c>
    </row>
    <row r="42" spans="1:26" x14ac:dyDescent="0.2">
      <c r="A42" t="s">
        <v>3020</v>
      </c>
      <c r="B42" t="s">
        <v>3013</v>
      </c>
      <c r="C42">
        <v>0</v>
      </c>
      <c r="D42">
        <v>257.20999999999998</v>
      </c>
      <c r="E42">
        <v>257.20999999999998</v>
      </c>
      <c r="F42">
        <v>257.20999999999998</v>
      </c>
      <c r="G42">
        <v>257.20999999999998</v>
      </c>
      <c r="H42">
        <v>257.20999999999998</v>
      </c>
      <c r="I42">
        <v>319.26</v>
      </c>
      <c r="J42">
        <v>319.26</v>
      </c>
      <c r="K42">
        <v>319.26</v>
      </c>
      <c r="L42">
        <v>319.26</v>
      </c>
      <c r="M42">
        <v>331.82</v>
      </c>
      <c r="N42">
        <v>331.82</v>
      </c>
      <c r="O42">
        <v>331.82</v>
      </c>
      <c r="P42">
        <v>331.82</v>
      </c>
      <c r="Q42">
        <v>345.17</v>
      </c>
      <c r="R42">
        <v>406.82</v>
      </c>
      <c r="S42">
        <v>434.3</v>
      </c>
      <c r="T42">
        <v>406.82</v>
      </c>
      <c r="U42">
        <v>434.3</v>
      </c>
      <c r="V42">
        <v>422.52</v>
      </c>
      <c r="W42">
        <v>450.01</v>
      </c>
      <c r="X42">
        <v>450.01</v>
      </c>
      <c r="Y42">
        <v>1</v>
      </c>
      <c r="Z42">
        <v>1</v>
      </c>
    </row>
    <row r="43" spans="1:26" x14ac:dyDescent="0.2">
      <c r="A43" t="s">
        <v>3021</v>
      </c>
      <c r="B43" t="s">
        <v>3013</v>
      </c>
      <c r="C43">
        <v>0</v>
      </c>
      <c r="D43">
        <v>290.98</v>
      </c>
      <c r="E43">
        <v>290.98</v>
      </c>
      <c r="F43">
        <v>290.98</v>
      </c>
      <c r="G43">
        <v>290.98</v>
      </c>
      <c r="H43">
        <v>290.98</v>
      </c>
      <c r="I43">
        <v>357.73</v>
      </c>
      <c r="J43">
        <v>357.73</v>
      </c>
      <c r="K43">
        <v>357.73</v>
      </c>
      <c r="L43">
        <v>357.73</v>
      </c>
      <c r="M43">
        <v>371.09</v>
      </c>
      <c r="N43">
        <v>371.09</v>
      </c>
      <c r="O43">
        <v>371.09</v>
      </c>
      <c r="P43">
        <v>371.09</v>
      </c>
      <c r="Q43">
        <v>385.22</v>
      </c>
      <c r="R43">
        <v>463.37</v>
      </c>
      <c r="S43">
        <v>490.85</v>
      </c>
      <c r="T43">
        <v>463.37</v>
      </c>
      <c r="U43">
        <v>490.85</v>
      </c>
      <c r="V43">
        <v>479.85</v>
      </c>
      <c r="W43">
        <v>507.34</v>
      </c>
      <c r="X43">
        <v>507.34</v>
      </c>
      <c r="Y43">
        <v>1</v>
      </c>
      <c r="Z43">
        <v>1</v>
      </c>
    </row>
    <row r="44" spans="1:26" x14ac:dyDescent="0.2">
      <c r="A44" t="s">
        <v>111</v>
      </c>
      <c r="B44" t="s">
        <v>3022</v>
      </c>
      <c r="C44">
        <v>0</v>
      </c>
      <c r="D44">
        <v>91.89</v>
      </c>
      <c r="E44">
        <v>91.89</v>
      </c>
      <c r="F44">
        <v>91.89</v>
      </c>
      <c r="G44">
        <v>91.89</v>
      </c>
      <c r="H44">
        <v>91.89</v>
      </c>
      <c r="I44">
        <v>171.21</v>
      </c>
      <c r="J44">
        <v>171.21</v>
      </c>
      <c r="K44">
        <v>171.21</v>
      </c>
      <c r="L44">
        <v>171.21</v>
      </c>
      <c r="M44">
        <v>179.85</v>
      </c>
      <c r="N44">
        <v>179.85</v>
      </c>
      <c r="O44">
        <v>179.85</v>
      </c>
      <c r="P44">
        <v>179.85</v>
      </c>
      <c r="Q44">
        <v>188.88</v>
      </c>
      <c r="R44">
        <v>271.33999999999997</v>
      </c>
      <c r="S44">
        <v>285.08999999999997</v>
      </c>
      <c r="T44">
        <v>271.33999999999997</v>
      </c>
      <c r="U44">
        <v>285.08999999999997</v>
      </c>
      <c r="V44">
        <v>283.91000000000003</v>
      </c>
      <c r="W44">
        <v>297.26</v>
      </c>
      <c r="X44">
        <v>297.26</v>
      </c>
      <c r="Y44">
        <v>1</v>
      </c>
      <c r="Z44">
        <v>1</v>
      </c>
    </row>
    <row r="45" spans="1:26" x14ac:dyDescent="0.2">
      <c r="A45" t="s">
        <v>112</v>
      </c>
      <c r="B45" t="s">
        <v>3022</v>
      </c>
      <c r="C45">
        <v>0</v>
      </c>
      <c r="D45">
        <v>101.71</v>
      </c>
      <c r="E45">
        <v>101.71</v>
      </c>
      <c r="F45">
        <v>101.71</v>
      </c>
      <c r="G45">
        <v>101.71</v>
      </c>
      <c r="H45">
        <v>101.71</v>
      </c>
      <c r="I45">
        <v>186.52</v>
      </c>
      <c r="J45">
        <v>186.52</v>
      </c>
      <c r="K45">
        <v>186.52</v>
      </c>
      <c r="L45">
        <v>186.52</v>
      </c>
      <c r="M45">
        <v>195.95</v>
      </c>
      <c r="N45">
        <v>195.95</v>
      </c>
      <c r="O45">
        <v>195.95</v>
      </c>
      <c r="P45">
        <v>195.95</v>
      </c>
      <c r="Q45">
        <v>205.77</v>
      </c>
      <c r="R45">
        <v>278.41000000000003</v>
      </c>
      <c r="S45">
        <v>292.16000000000003</v>
      </c>
      <c r="T45">
        <v>278.41000000000003</v>
      </c>
      <c r="U45">
        <v>292.16000000000003</v>
      </c>
      <c r="V45">
        <v>290.58999999999997</v>
      </c>
      <c r="W45">
        <v>304.33</v>
      </c>
      <c r="X45">
        <v>304.33</v>
      </c>
      <c r="Y45">
        <v>1</v>
      </c>
      <c r="Z45">
        <v>1</v>
      </c>
    </row>
    <row r="46" spans="1:26" x14ac:dyDescent="0.2">
      <c r="A46" t="s">
        <v>113</v>
      </c>
      <c r="B46" t="s">
        <v>3022</v>
      </c>
      <c r="C46">
        <v>0</v>
      </c>
      <c r="D46">
        <v>112.7</v>
      </c>
      <c r="E46">
        <v>112.7</v>
      </c>
      <c r="F46">
        <v>112.7</v>
      </c>
      <c r="G46">
        <v>112.7</v>
      </c>
      <c r="H46">
        <v>112.7</v>
      </c>
      <c r="I46">
        <v>201.45</v>
      </c>
      <c r="J46">
        <v>201.45</v>
      </c>
      <c r="K46">
        <v>201.45</v>
      </c>
      <c r="L46">
        <v>201.45</v>
      </c>
      <c r="M46">
        <v>211.66</v>
      </c>
      <c r="N46">
        <v>211.66</v>
      </c>
      <c r="O46">
        <v>211.66</v>
      </c>
      <c r="P46">
        <v>211.66</v>
      </c>
      <c r="Q46">
        <v>222.65</v>
      </c>
      <c r="R46">
        <v>292.94</v>
      </c>
      <c r="S46">
        <v>306.68</v>
      </c>
      <c r="T46">
        <v>292.94</v>
      </c>
      <c r="U46">
        <v>306.68</v>
      </c>
      <c r="V46">
        <v>305.89999999999998</v>
      </c>
      <c r="W46">
        <v>319.64999999999998</v>
      </c>
      <c r="X46">
        <v>319.64999999999998</v>
      </c>
      <c r="Y46">
        <v>1</v>
      </c>
      <c r="Z46">
        <v>1</v>
      </c>
    </row>
    <row r="47" spans="1:26" x14ac:dyDescent="0.2">
      <c r="A47" t="s">
        <v>565</v>
      </c>
      <c r="B47" t="s">
        <v>3022</v>
      </c>
      <c r="C47">
        <v>0</v>
      </c>
      <c r="D47">
        <v>124.09</v>
      </c>
      <c r="E47">
        <v>124.09</v>
      </c>
      <c r="F47">
        <v>124.09</v>
      </c>
      <c r="G47">
        <v>124.09</v>
      </c>
      <c r="H47">
        <v>124.09</v>
      </c>
      <c r="I47">
        <v>219.12</v>
      </c>
      <c r="J47">
        <v>219.12</v>
      </c>
      <c r="K47">
        <v>219.12</v>
      </c>
      <c r="L47">
        <v>219.12</v>
      </c>
      <c r="M47">
        <v>230.11</v>
      </c>
      <c r="N47">
        <v>230.11</v>
      </c>
      <c r="O47">
        <v>230.11</v>
      </c>
      <c r="P47">
        <v>230.11</v>
      </c>
      <c r="Q47">
        <v>241.89</v>
      </c>
      <c r="R47">
        <v>311</v>
      </c>
      <c r="S47">
        <v>324.74</v>
      </c>
      <c r="T47">
        <v>311</v>
      </c>
      <c r="U47">
        <v>324.74</v>
      </c>
      <c r="V47">
        <v>324.74</v>
      </c>
      <c r="W47">
        <v>338.49</v>
      </c>
      <c r="X47">
        <v>338.49</v>
      </c>
      <c r="Y47">
        <v>1</v>
      </c>
      <c r="Z47">
        <v>1</v>
      </c>
    </row>
    <row r="48" spans="1:26" x14ac:dyDescent="0.2">
      <c r="A48" t="s">
        <v>114</v>
      </c>
      <c r="B48" t="s">
        <v>3022</v>
      </c>
      <c r="C48">
        <v>0</v>
      </c>
      <c r="D48">
        <v>134.69999999999999</v>
      </c>
      <c r="E48">
        <v>134.69999999999999</v>
      </c>
      <c r="F48">
        <v>134.69999999999999</v>
      </c>
      <c r="G48">
        <v>134.69999999999999</v>
      </c>
      <c r="H48">
        <v>134.69999999999999</v>
      </c>
      <c r="I48">
        <v>234.43</v>
      </c>
      <c r="J48">
        <v>234.43</v>
      </c>
      <c r="K48">
        <v>234.43</v>
      </c>
      <c r="L48">
        <v>234.43</v>
      </c>
      <c r="M48">
        <v>246.21</v>
      </c>
      <c r="N48">
        <v>246.21</v>
      </c>
      <c r="O48">
        <v>246.21</v>
      </c>
      <c r="P48">
        <v>246.21</v>
      </c>
      <c r="Q48">
        <v>258.77999999999997</v>
      </c>
      <c r="R48">
        <v>332.21</v>
      </c>
      <c r="S48">
        <v>345.95</v>
      </c>
      <c r="T48">
        <v>332.21</v>
      </c>
      <c r="U48">
        <v>345.95</v>
      </c>
      <c r="V48">
        <v>346.74</v>
      </c>
      <c r="W48">
        <v>360.49</v>
      </c>
      <c r="X48">
        <v>360.49</v>
      </c>
      <c r="Y48">
        <v>1</v>
      </c>
      <c r="Z48">
        <v>1</v>
      </c>
    </row>
    <row r="49" spans="1:26" x14ac:dyDescent="0.2">
      <c r="A49" t="s">
        <v>115</v>
      </c>
      <c r="B49" t="s">
        <v>3022</v>
      </c>
      <c r="C49">
        <v>0</v>
      </c>
      <c r="D49">
        <v>156.68</v>
      </c>
      <c r="E49">
        <v>156.68</v>
      </c>
      <c r="F49">
        <v>156.68</v>
      </c>
      <c r="G49">
        <v>156.68</v>
      </c>
      <c r="H49">
        <v>156.68</v>
      </c>
      <c r="I49">
        <v>272.91000000000003</v>
      </c>
      <c r="J49">
        <v>272.91000000000003</v>
      </c>
      <c r="K49">
        <v>272.91000000000003</v>
      </c>
      <c r="L49">
        <v>272.91000000000003</v>
      </c>
      <c r="M49">
        <v>286.66000000000003</v>
      </c>
      <c r="N49">
        <v>286.66000000000003</v>
      </c>
      <c r="O49">
        <v>286.66000000000003</v>
      </c>
      <c r="P49">
        <v>286.66000000000003</v>
      </c>
      <c r="Q49">
        <v>301.18</v>
      </c>
      <c r="R49">
        <v>386.79</v>
      </c>
      <c r="S49">
        <v>400.54</v>
      </c>
      <c r="T49">
        <v>386.79</v>
      </c>
      <c r="U49">
        <v>400.54</v>
      </c>
      <c r="V49">
        <v>403.68</v>
      </c>
      <c r="W49">
        <v>417.43</v>
      </c>
      <c r="X49">
        <v>417.43</v>
      </c>
      <c r="Y49">
        <v>1</v>
      </c>
      <c r="Z49">
        <v>1</v>
      </c>
    </row>
    <row r="50" spans="1:26" x14ac:dyDescent="0.2">
      <c r="A50" t="s">
        <v>3023</v>
      </c>
      <c r="B50" t="s">
        <v>3022</v>
      </c>
      <c r="C50">
        <v>0</v>
      </c>
      <c r="D50">
        <v>190.06</v>
      </c>
      <c r="E50">
        <v>190.06</v>
      </c>
      <c r="F50">
        <v>190.06</v>
      </c>
      <c r="G50">
        <v>190.06</v>
      </c>
      <c r="H50">
        <v>190.06</v>
      </c>
      <c r="I50">
        <v>330.63</v>
      </c>
      <c r="J50">
        <v>330.63</v>
      </c>
      <c r="K50">
        <v>330.63</v>
      </c>
      <c r="L50">
        <v>330.63</v>
      </c>
      <c r="M50">
        <v>347.52</v>
      </c>
      <c r="N50">
        <v>347.52</v>
      </c>
      <c r="O50">
        <v>347.52</v>
      </c>
      <c r="P50">
        <v>347.52</v>
      </c>
      <c r="Q50">
        <v>365.2</v>
      </c>
      <c r="R50">
        <v>468.87</v>
      </c>
      <c r="S50">
        <v>482.61</v>
      </c>
      <c r="T50">
        <v>468.87</v>
      </c>
      <c r="U50">
        <v>482.61</v>
      </c>
      <c r="V50">
        <v>489.28</v>
      </c>
      <c r="W50">
        <v>503.02</v>
      </c>
      <c r="X50">
        <v>503.02</v>
      </c>
      <c r="Y50">
        <v>1</v>
      </c>
      <c r="Z50">
        <v>1</v>
      </c>
    </row>
    <row r="51" spans="1:26" x14ac:dyDescent="0.2">
      <c r="A51" t="s">
        <v>2862</v>
      </c>
      <c r="B51" t="s">
        <v>3024</v>
      </c>
      <c r="C51">
        <v>0</v>
      </c>
      <c r="D51">
        <v>0</v>
      </c>
      <c r="E51">
        <v>0</v>
      </c>
      <c r="F51">
        <v>0</v>
      </c>
      <c r="G51">
        <v>0</v>
      </c>
      <c r="H51">
        <v>0</v>
      </c>
      <c r="I51">
        <v>0</v>
      </c>
      <c r="J51">
        <v>0</v>
      </c>
      <c r="K51">
        <v>0</v>
      </c>
      <c r="L51">
        <v>0</v>
      </c>
      <c r="M51">
        <v>0</v>
      </c>
      <c r="N51">
        <v>0</v>
      </c>
      <c r="O51">
        <v>0</v>
      </c>
      <c r="P51">
        <v>0</v>
      </c>
      <c r="Q51">
        <v>0</v>
      </c>
      <c r="R51">
        <v>347.52</v>
      </c>
      <c r="S51">
        <v>347.52</v>
      </c>
      <c r="T51">
        <v>347.52</v>
      </c>
      <c r="U51">
        <v>347.52</v>
      </c>
      <c r="V51">
        <v>362.05</v>
      </c>
      <c r="W51">
        <v>362.05</v>
      </c>
      <c r="X51">
        <v>362.05</v>
      </c>
      <c r="Y51">
        <v>1</v>
      </c>
      <c r="Z51">
        <v>1</v>
      </c>
    </row>
    <row r="52" spans="1:26" x14ac:dyDescent="0.2">
      <c r="A52" t="s">
        <v>2864</v>
      </c>
      <c r="B52" t="s">
        <v>3024</v>
      </c>
      <c r="C52">
        <v>0</v>
      </c>
      <c r="D52">
        <v>0</v>
      </c>
      <c r="E52">
        <v>0</v>
      </c>
      <c r="F52">
        <v>0</v>
      </c>
      <c r="G52">
        <v>0</v>
      </c>
      <c r="H52">
        <v>0</v>
      </c>
      <c r="I52">
        <v>0</v>
      </c>
      <c r="J52">
        <v>0</v>
      </c>
      <c r="K52">
        <v>0</v>
      </c>
      <c r="L52">
        <v>0</v>
      </c>
      <c r="M52">
        <v>0</v>
      </c>
      <c r="N52">
        <v>0</v>
      </c>
      <c r="O52">
        <v>0</v>
      </c>
      <c r="P52">
        <v>0</v>
      </c>
      <c r="Q52">
        <v>0</v>
      </c>
      <c r="R52">
        <v>404.07</v>
      </c>
      <c r="S52">
        <v>404.07</v>
      </c>
      <c r="T52">
        <v>404.07</v>
      </c>
      <c r="U52">
        <v>404.07</v>
      </c>
      <c r="V52">
        <v>420.95</v>
      </c>
      <c r="W52">
        <v>420.95</v>
      </c>
      <c r="X52">
        <v>420.95</v>
      </c>
      <c r="Y52">
        <v>1</v>
      </c>
      <c r="Z52">
        <v>1</v>
      </c>
    </row>
    <row r="53" spans="1:26" x14ac:dyDescent="0.2">
      <c r="A53" t="s">
        <v>3025</v>
      </c>
      <c r="B53" t="s">
        <v>3026</v>
      </c>
      <c r="C53">
        <v>0</v>
      </c>
      <c r="D53">
        <v>107.21</v>
      </c>
      <c r="E53">
        <v>107.21</v>
      </c>
      <c r="F53">
        <v>107.21</v>
      </c>
      <c r="G53">
        <v>107.21</v>
      </c>
      <c r="H53">
        <v>107.21</v>
      </c>
      <c r="I53">
        <v>144.11000000000001</v>
      </c>
      <c r="J53">
        <v>144.11000000000001</v>
      </c>
      <c r="K53">
        <v>144.11000000000001</v>
      </c>
      <c r="L53">
        <v>144.11000000000001</v>
      </c>
      <c r="M53">
        <v>151.57</v>
      </c>
      <c r="N53">
        <v>151.57</v>
      </c>
      <c r="O53">
        <v>151.57</v>
      </c>
      <c r="P53">
        <v>151.57</v>
      </c>
      <c r="Q53">
        <v>159.43</v>
      </c>
      <c r="R53">
        <v>170.04</v>
      </c>
      <c r="S53">
        <v>183.78</v>
      </c>
      <c r="T53">
        <v>170.04</v>
      </c>
      <c r="U53">
        <v>183.78</v>
      </c>
      <c r="V53">
        <v>177.49</v>
      </c>
      <c r="W53">
        <v>191.23</v>
      </c>
      <c r="X53">
        <v>191.23</v>
      </c>
      <c r="Y53">
        <v>1</v>
      </c>
      <c r="Z53">
        <v>1</v>
      </c>
    </row>
    <row r="54" spans="1:26" x14ac:dyDescent="0.2">
      <c r="A54" t="s">
        <v>3027</v>
      </c>
      <c r="B54" t="s">
        <v>3026</v>
      </c>
      <c r="C54">
        <v>0</v>
      </c>
      <c r="D54">
        <v>117.41</v>
      </c>
      <c r="E54">
        <v>117.41</v>
      </c>
      <c r="F54">
        <v>117.41</v>
      </c>
      <c r="G54">
        <v>117.41</v>
      </c>
      <c r="H54">
        <v>117.41</v>
      </c>
      <c r="I54">
        <v>154.72</v>
      </c>
      <c r="J54">
        <v>154.72</v>
      </c>
      <c r="K54">
        <v>154.72</v>
      </c>
      <c r="L54">
        <v>154.72</v>
      </c>
      <c r="M54">
        <v>162.57</v>
      </c>
      <c r="N54">
        <v>162.57</v>
      </c>
      <c r="O54">
        <v>162.57</v>
      </c>
      <c r="P54">
        <v>162.57</v>
      </c>
      <c r="Q54">
        <v>170.82</v>
      </c>
      <c r="R54">
        <v>172</v>
      </c>
      <c r="S54">
        <v>185.74</v>
      </c>
      <c r="T54">
        <v>172</v>
      </c>
      <c r="U54">
        <v>185.74</v>
      </c>
      <c r="V54">
        <v>179.45</v>
      </c>
      <c r="W54">
        <v>193.2</v>
      </c>
      <c r="X54">
        <v>193.2</v>
      </c>
      <c r="Y54">
        <v>1</v>
      </c>
      <c r="Z54">
        <v>1</v>
      </c>
    </row>
    <row r="55" spans="1:26" x14ac:dyDescent="0.2">
      <c r="A55" t="s">
        <v>3028</v>
      </c>
      <c r="B55" t="s">
        <v>3026</v>
      </c>
      <c r="C55">
        <v>0</v>
      </c>
      <c r="D55">
        <v>109.17</v>
      </c>
      <c r="E55">
        <v>109.17</v>
      </c>
      <c r="F55">
        <v>109.17</v>
      </c>
      <c r="G55">
        <v>109.17</v>
      </c>
      <c r="H55">
        <v>109.17</v>
      </c>
      <c r="I55">
        <v>120.16</v>
      </c>
      <c r="J55">
        <v>120.16</v>
      </c>
      <c r="K55">
        <v>120.16</v>
      </c>
      <c r="L55">
        <v>120.16</v>
      </c>
      <c r="M55">
        <v>126.44</v>
      </c>
      <c r="N55">
        <v>126.44</v>
      </c>
      <c r="O55">
        <v>126.44</v>
      </c>
      <c r="P55">
        <v>126.44</v>
      </c>
      <c r="Q55">
        <v>133.12</v>
      </c>
      <c r="R55">
        <v>173.96</v>
      </c>
      <c r="S55">
        <v>187.71</v>
      </c>
      <c r="T55">
        <v>173.96</v>
      </c>
      <c r="U55">
        <v>187.71</v>
      </c>
      <c r="V55">
        <v>181.82</v>
      </c>
      <c r="W55">
        <v>195.56</v>
      </c>
      <c r="X55">
        <v>195.56</v>
      </c>
      <c r="Y55">
        <v>1</v>
      </c>
      <c r="Z55">
        <v>1</v>
      </c>
    </row>
    <row r="56" spans="1:26" x14ac:dyDescent="0.2">
      <c r="A56" t="s">
        <v>106</v>
      </c>
      <c r="B56" t="s">
        <v>207</v>
      </c>
      <c r="C56">
        <v>0</v>
      </c>
      <c r="D56">
        <v>114.66</v>
      </c>
      <c r="E56">
        <v>114.66</v>
      </c>
      <c r="F56">
        <v>114.66</v>
      </c>
      <c r="G56">
        <v>114.66</v>
      </c>
      <c r="H56">
        <v>114.66</v>
      </c>
      <c r="I56">
        <v>131.55000000000001</v>
      </c>
      <c r="J56">
        <v>131.55000000000001</v>
      </c>
      <c r="K56">
        <v>131.55000000000001</v>
      </c>
      <c r="L56">
        <v>131.55000000000001</v>
      </c>
      <c r="M56">
        <v>138.22</v>
      </c>
      <c r="N56">
        <v>138.22</v>
      </c>
      <c r="O56">
        <v>138.22</v>
      </c>
      <c r="P56">
        <v>138.22</v>
      </c>
      <c r="Q56">
        <v>145.29</v>
      </c>
      <c r="R56">
        <v>177.89</v>
      </c>
      <c r="S56">
        <v>205.38</v>
      </c>
      <c r="T56">
        <v>177.89</v>
      </c>
      <c r="U56">
        <v>205.38</v>
      </c>
      <c r="V56">
        <v>185.74</v>
      </c>
      <c r="W56">
        <v>213.23</v>
      </c>
      <c r="X56">
        <v>213.23</v>
      </c>
      <c r="Y56">
        <v>1</v>
      </c>
      <c r="Z56">
        <v>1</v>
      </c>
    </row>
    <row r="57" spans="1:26" x14ac:dyDescent="0.2">
      <c r="A57" t="s">
        <v>107</v>
      </c>
      <c r="B57" t="s">
        <v>207</v>
      </c>
      <c r="C57">
        <v>0</v>
      </c>
      <c r="D57">
        <v>122.12</v>
      </c>
      <c r="E57">
        <v>122.12</v>
      </c>
      <c r="F57">
        <v>122.12</v>
      </c>
      <c r="G57">
        <v>122.12</v>
      </c>
      <c r="H57">
        <v>122.12</v>
      </c>
      <c r="I57">
        <v>139.4</v>
      </c>
      <c r="J57">
        <v>139.4</v>
      </c>
      <c r="K57">
        <v>139.4</v>
      </c>
      <c r="L57">
        <v>139.4</v>
      </c>
      <c r="M57">
        <v>146.47999999999999</v>
      </c>
      <c r="N57">
        <v>146.47999999999999</v>
      </c>
      <c r="O57">
        <v>146.47999999999999</v>
      </c>
      <c r="P57">
        <v>146.47999999999999</v>
      </c>
      <c r="Q57">
        <v>153.93</v>
      </c>
      <c r="R57">
        <v>182.21</v>
      </c>
      <c r="S57">
        <v>209.7</v>
      </c>
      <c r="T57">
        <v>182.21</v>
      </c>
      <c r="U57">
        <v>209.7</v>
      </c>
      <c r="V57">
        <v>190.06</v>
      </c>
      <c r="W57">
        <v>217.55</v>
      </c>
      <c r="X57">
        <v>217.55</v>
      </c>
      <c r="Y57">
        <v>1</v>
      </c>
      <c r="Z57">
        <v>1</v>
      </c>
    </row>
    <row r="58" spans="1:26" x14ac:dyDescent="0.2">
      <c r="A58" t="s">
        <v>470</v>
      </c>
      <c r="B58" t="s">
        <v>207</v>
      </c>
      <c r="C58">
        <v>0</v>
      </c>
      <c r="D58">
        <v>134.69999999999999</v>
      </c>
      <c r="E58">
        <v>134.69999999999999</v>
      </c>
      <c r="F58">
        <v>134.69999999999999</v>
      </c>
      <c r="G58">
        <v>134.69999999999999</v>
      </c>
      <c r="H58">
        <v>134.69999999999999</v>
      </c>
      <c r="I58">
        <v>155.5</v>
      </c>
      <c r="J58">
        <v>155.5</v>
      </c>
      <c r="K58">
        <v>155.5</v>
      </c>
      <c r="L58">
        <v>155.5</v>
      </c>
      <c r="M58">
        <v>163.35</v>
      </c>
      <c r="N58">
        <v>163.35</v>
      </c>
      <c r="O58">
        <v>163.35</v>
      </c>
      <c r="P58">
        <v>163.35</v>
      </c>
      <c r="Q58">
        <v>171.6</v>
      </c>
      <c r="R58">
        <v>208.9</v>
      </c>
      <c r="S58">
        <v>236.39</v>
      </c>
      <c r="T58">
        <v>208.9</v>
      </c>
      <c r="U58">
        <v>236.39</v>
      </c>
      <c r="V58">
        <v>217.94</v>
      </c>
      <c r="W58">
        <v>245.43</v>
      </c>
      <c r="X58">
        <v>245.43</v>
      </c>
      <c r="Y58">
        <v>1</v>
      </c>
      <c r="Z58">
        <v>1</v>
      </c>
    </row>
    <row r="59" spans="1:26" x14ac:dyDescent="0.2">
      <c r="A59" t="s">
        <v>3029</v>
      </c>
      <c r="B59" t="s">
        <v>3030</v>
      </c>
      <c r="C59">
        <v>0</v>
      </c>
      <c r="D59">
        <v>0</v>
      </c>
      <c r="E59">
        <v>0</v>
      </c>
      <c r="F59">
        <v>0</v>
      </c>
      <c r="G59">
        <v>0</v>
      </c>
      <c r="H59">
        <v>0</v>
      </c>
      <c r="I59">
        <v>0</v>
      </c>
      <c r="J59">
        <v>0</v>
      </c>
      <c r="K59">
        <v>0</v>
      </c>
      <c r="L59">
        <v>0</v>
      </c>
      <c r="M59">
        <v>0</v>
      </c>
      <c r="N59">
        <v>0</v>
      </c>
      <c r="O59">
        <v>0</v>
      </c>
      <c r="P59">
        <v>0</v>
      </c>
      <c r="Q59">
        <v>0</v>
      </c>
      <c r="R59">
        <v>217.55</v>
      </c>
      <c r="S59">
        <v>217.55</v>
      </c>
      <c r="T59">
        <v>217.55</v>
      </c>
      <c r="U59">
        <v>217.55</v>
      </c>
      <c r="V59">
        <v>227.37</v>
      </c>
      <c r="W59">
        <v>227.37</v>
      </c>
      <c r="X59">
        <v>227.37</v>
      </c>
      <c r="Y59">
        <v>1</v>
      </c>
      <c r="Z59">
        <v>1</v>
      </c>
    </row>
    <row r="60" spans="1:26" x14ac:dyDescent="0.2">
      <c r="A60" t="s">
        <v>2773</v>
      </c>
      <c r="B60" t="s">
        <v>3030</v>
      </c>
      <c r="C60">
        <v>0</v>
      </c>
      <c r="D60">
        <v>0</v>
      </c>
      <c r="E60">
        <v>0</v>
      </c>
      <c r="F60">
        <v>0</v>
      </c>
      <c r="G60">
        <v>0</v>
      </c>
      <c r="H60">
        <v>0</v>
      </c>
      <c r="I60">
        <v>0</v>
      </c>
      <c r="J60">
        <v>0</v>
      </c>
      <c r="K60">
        <v>0</v>
      </c>
      <c r="L60">
        <v>0</v>
      </c>
      <c r="M60">
        <v>0</v>
      </c>
      <c r="N60">
        <v>0</v>
      </c>
      <c r="O60">
        <v>0</v>
      </c>
      <c r="P60">
        <v>0</v>
      </c>
      <c r="Q60">
        <v>0</v>
      </c>
      <c r="R60">
        <v>227.76</v>
      </c>
      <c r="S60">
        <v>227.76</v>
      </c>
      <c r="T60">
        <v>227.76</v>
      </c>
      <c r="U60">
        <v>227.76</v>
      </c>
      <c r="V60">
        <v>237.57</v>
      </c>
      <c r="W60">
        <v>237.57</v>
      </c>
      <c r="X60">
        <v>237.57</v>
      </c>
      <c r="Y60">
        <v>1</v>
      </c>
      <c r="Z60">
        <v>1</v>
      </c>
    </row>
    <row r="61" spans="1:26" x14ac:dyDescent="0.2">
      <c r="A61" t="s">
        <v>2857</v>
      </c>
      <c r="B61" t="s">
        <v>695</v>
      </c>
      <c r="C61">
        <v>0</v>
      </c>
      <c r="D61">
        <v>0</v>
      </c>
      <c r="E61">
        <v>0</v>
      </c>
      <c r="F61">
        <v>0</v>
      </c>
      <c r="G61">
        <v>0</v>
      </c>
      <c r="H61">
        <v>0</v>
      </c>
      <c r="I61">
        <v>0</v>
      </c>
      <c r="J61">
        <v>0</v>
      </c>
      <c r="K61">
        <v>0</v>
      </c>
      <c r="L61">
        <v>0</v>
      </c>
      <c r="M61">
        <v>0</v>
      </c>
      <c r="N61">
        <v>0</v>
      </c>
      <c r="O61">
        <v>0</v>
      </c>
      <c r="P61">
        <v>0</v>
      </c>
      <c r="Q61">
        <v>0</v>
      </c>
      <c r="R61">
        <v>337.71</v>
      </c>
      <c r="S61">
        <v>351.45</v>
      </c>
      <c r="T61">
        <v>337.71</v>
      </c>
      <c r="U61">
        <v>351.45</v>
      </c>
      <c r="V61">
        <v>352.23</v>
      </c>
      <c r="W61">
        <v>365.98</v>
      </c>
      <c r="X61">
        <v>365.98</v>
      </c>
      <c r="Y61">
        <v>1</v>
      </c>
      <c r="Z61">
        <v>1</v>
      </c>
    </row>
    <row r="62" spans="1:26" x14ac:dyDescent="0.2">
      <c r="A62" t="s">
        <v>567</v>
      </c>
      <c r="B62" t="s">
        <v>3031</v>
      </c>
      <c r="C62">
        <v>0</v>
      </c>
      <c r="D62">
        <v>100.13</v>
      </c>
      <c r="E62">
        <v>100.13</v>
      </c>
      <c r="F62">
        <v>100.13</v>
      </c>
      <c r="G62">
        <v>100.13</v>
      </c>
      <c r="H62">
        <v>100.13</v>
      </c>
      <c r="I62">
        <v>130.37</v>
      </c>
      <c r="J62">
        <v>130.37</v>
      </c>
      <c r="K62">
        <v>130.37</v>
      </c>
      <c r="L62">
        <v>130.37</v>
      </c>
      <c r="M62">
        <v>135.47999999999999</v>
      </c>
      <c r="N62">
        <v>135.47999999999999</v>
      </c>
      <c r="O62">
        <v>135.47999999999999</v>
      </c>
      <c r="P62">
        <v>135.47999999999999</v>
      </c>
      <c r="Q62">
        <v>140.97999999999999</v>
      </c>
      <c r="R62">
        <v>234.83</v>
      </c>
      <c r="S62">
        <v>248.57</v>
      </c>
      <c r="T62">
        <v>234.83</v>
      </c>
      <c r="U62">
        <v>248.57</v>
      </c>
      <c r="V62">
        <v>241.5</v>
      </c>
      <c r="W62">
        <v>255.24</v>
      </c>
      <c r="X62">
        <v>255.24</v>
      </c>
      <c r="Y62">
        <v>1</v>
      </c>
      <c r="Z62">
        <v>1</v>
      </c>
    </row>
    <row r="63" spans="1:26" x14ac:dyDescent="0.2">
      <c r="A63" t="s">
        <v>3032</v>
      </c>
      <c r="B63" t="s">
        <v>3031</v>
      </c>
      <c r="C63">
        <v>0</v>
      </c>
      <c r="D63">
        <v>126.05</v>
      </c>
      <c r="E63">
        <v>126.05</v>
      </c>
      <c r="F63">
        <v>126.05</v>
      </c>
      <c r="G63">
        <v>126.05</v>
      </c>
      <c r="H63">
        <v>126.05</v>
      </c>
      <c r="I63">
        <v>159.82</v>
      </c>
      <c r="J63">
        <v>159.82</v>
      </c>
      <c r="K63">
        <v>159.82</v>
      </c>
      <c r="L63">
        <v>159.82</v>
      </c>
      <c r="M63">
        <v>166.11</v>
      </c>
      <c r="N63">
        <v>166.11</v>
      </c>
      <c r="O63">
        <v>166.11</v>
      </c>
      <c r="P63">
        <v>166.11</v>
      </c>
      <c r="Q63">
        <v>172.78</v>
      </c>
      <c r="R63">
        <v>264.67</v>
      </c>
      <c r="S63">
        <v>278.41000000000003</v>
      </c>
      <c r="T63">
        <v>264.67</v>
      </c>
      <c r="U63">
        <v>278.41000000000003</v>
      </c>
      <c r="V63">
        <v>272.52</v>
      </c>
      <c r="W63">
        <v>286.27</v>
      </c>
      <c r="X63">
        <v>286.27</v>
      </c>
      <c r="Y63">
        <v>1</v>
      </c>
      <c r="Z63">
        <v>1</v>
      </c>
    </row>
    <row r="64" spans="1:26" x14ac:dyDescent="0.2">
      <c r="A64" t="s">
        <v>568</v>
      </c>
      <c r="B64" t="s">
        <v>569</v>
      </c>
      <c r="C64">
        <v>0</v>
      </c>
      <c r="D64">
        <v>41.62</v>
      </c>
      <c r="E64">
        <v>41.62</v>
      </c>
      <c r="F64">
        <v>41.62</v>
      </c>
      <c r="G64">
        <v>41.62</v>
      </c>
      <c r="H64">
        <v>41.62</v>
      </c>
      <c r="I64">
        <v>45.16</v>
      </c>
      <c r="J64">
        <v>45.16</v>
      </c>
      <c r="K64">
        <v>45.16</v>
      </c>
      <c r="L64">
        <v>45.16</v>
      </c>
      <c r="M64">
        <v>47.51</v>
      </c>
      <c r="N64">
        <v>47.51</v>
      </c>
      <c r="O64">
        <v>47.51</v>
      </c>
      <c r="P64">
        <v>47.51</v>
      </c>
      <c r="Q64">
        <v>50.27</v>
      </c>
      <c r="R64">
        <v>71.069999999999993</v>
      </c>
      <c r="S64">
        <v>84.82</v>
      </c>
      <c r="T64">
        <v>71.069999999999993</v>
      </c>
      <c r="U64">
        <v>84.82</v>
      </c>
      <c r="V64">
        <v>74.22</v>
      </c>
      <c r="W64">
        <v>87.96</v>
      </c>
      <c r="X64">
        <v>87.96</v>
      </c>
      <c r="Y64">
        <v>1</v>
      </c>
      <c r="Z64">
        <v>1</v>
      </c>
    </row>
    <row r="65" spans="1:26" x14ac:dyDescent="0.2">
      <c r="A65" t="s">
        <v>785</v>
      </c>
      <c r="B65" t="s">
        <v>3033</v>
      </c>
      <c r="C65">
        <v>0</v>
      </c>
      <c r="D65">
        <v>0</v>
      </c>
      <c r="E65">
        <v>0</v>
      </c>
      <c r="F65">
        <v>0</v>
      </c>
      <c r="G65">
        <v>0</v>
      </c>
      <c r="H65">
        <v>0</v>
      </c>
      <c r="I65">
        <v>216.76</v>
      </c>
      <c r="J65">
        <v>216.76</v>
      </c>
      <c r="K65">
        <v>216.76</v>
      </c>
      <c r="L65">
        <v>216.76</v>
      </c>
      <c r="M65">
        <v>227.76</v>
      </c>
      <c r="N65">
        <v>227.76</v>
      </c>
      <c r="O65">
        <v>227.76</v>
      </c>
      <c r="P65">
        <v>227.76</v>
      </c>
      <c r="Q65">
        <v>239.15</v>
      </c>
      <c r="R65">
        <v>317.29000000000002</v>
      </c>
      <c r="S65">
        <v>317.29000000000002</v>
      </c>
      <c r="T65">
        <v>317.29000000000002</v>
      </c>
      <c r="U65">
        <v>317.29000000000002</v>
      </c>
      <c r="V65">
        <v>331.04</v>
      </c>
      <c r="W65">
        <v>331.04</v>
      </c>
      <c r="X65">
        <v>331.04</v>
      </c>
      <c r="Y65">
        <v>1</v>
      </c>
      <c r="Z65">
        <v>2</v>
      </c>
    </row>
    <row r="66" spans="1:26" x14ac:dyDescent="0.2">
      <c r="A66" t="s">
        <v>786</v>
      </c>
      <c r="B66" t="s">
        <v>3034</v>
      </c>
      <c r="C66">
        <v>0</v>
      </c>
      <c r="D66">
        <v>184.56</v>
      </c>
      <c r="E66">
        <v>184.56</v>
      </c>
      <c r="F66">
        <v>184.56</v>
      </c>
      <c r="G66">
        <v>184.56</v>
      </c>
      <c r="H66">
        <v>184.56</v>
      </c>
      <c r="I66">
        <v>236.39</v>
      </c>
      <c r="J66">
        <v>236.39</v>
      </c>
      <c r="K66">
        <v>236.39</v>
      </c>
      <c r="L66">
        <v>236.39</v>
      </c>
      <c r="M66">
        <v>248.57</v>
      </c>
      <c r="N66">
        <v>248.57</v>
      </c>
      <c r="O66">
        <v>248.57</v>
      </c>
      <c r="P66">
        <v>248.57</v>
      </c>
      <c r="Q66">
        <v>261.13</v>
      </c>
      <c r="R66">
        <v>337.71</v>
      </c>
      <c r="S66">
        <v>337.71</v>
      </c>
      <c r="T66">
        <v>337.71</v>
      </c>
      <c r="U66">
        <v>337.71</v>
      </c>
      <c r="V66">
        <v>352.23</v>
      </c>
      <c r="W66">
        <v>352.23</v>
      </c>
      <c r="X66">
        <v>352.23</v>
      </c>
      <c r="Y66">
        <v>1</v>
      </c>
      <c r="Z66">
        <v>2</v>
      </c>
    </row>
    <row r="67" spans="1:26" x14ac:dyDescent="0.2">
      <c r="A67" t="s">
        <v>2540</v>
      </c>
      <c r="B67" t="s">
        <v>3035</v>
      </c>
      <c r="C67">
        <v>0</v>
      </c>
      <c r="D67">
        <v>0</v>
      </c>
      <c r="E67">
        <v>0</v>
      </c>
      <c r="F67">
        <v>0</v>
      </c>
      <c r="G67">
        <v>0</v>
      </c>
      <c r="H67">
        <v>0</v>
      </c>
      <c r="I67">
        <v>168.07</v>
      </c>
      <c r="J67">
        <v>168.07</v>
      </c>
      <c r="K67">
        <v>168.07</v>
      </c>
      <c r="L67">
        <v>168.07</v>
      </c>
      <c r="M67">
        <v>176.71</v>
      </c>
      <c r="N67">
        <v>176.71</v>
      </c>
      <c r="O67">
        <v>176.71</v>
      </c>
      <c r="P67">
        <v>176.71</v>
      </c>
      <c r="Q67">
        <v>186.13</v>
      </c>
      <c r="R67">
        <v>256.02</v>
      </c>
      <c r="S67">
        <v>256.02</v>
      </c>
      <c r="T67">
        <v>256.02</v>
      </c>
      <c r="U67">
        <v>256.02</v>
      </c>
      <c r="V67">
        <v>267.41000000000003</v>
      </c>
      <c r="W67">
        <v>267.41000000000003</v>
      </c>
      <c r="X67">
        <v>267.41000000000003</v>
      </c>
      <c r="Y67">
        <v>1</v>
      </c>
      <c r="Z67">
        <v>1</v>
      </c>
    </row>
    <row r="68" spans="1:26" x14ac:dyDescent="0.2">
      <c r="A68" t="s">
        <v>778</v>
      </c>
      <c r="B68" t="s">
        <v>3036</v>
      </c>
      <c r="C68">
        <v>0</v>
      </c>
      <c r="D68">
        <v>0</v>
      </c>
      <c r="E68">
        <v>0</v>
      </c>
      <c r="F68">
        <v>0</v>
      </c>
      <c r="G68">
        <v>0</v>
      </c>
      <c r="H68">
        <v>0</v>
      </c>
      <c r="I68">
        <v>196.73</v>
      </c>
      <c r="J68">
        <v>196.73</v>
      </c>
      <c r="K68">
        <v>196.73</v>
      </c>
      <c r="L68">
        <v>196.73</v>
      </c>
      <c r="M68">
        <v>206.94</v>
      </c>
      <c r="N68">
        <v>206.94</v>
      </c>
      <c r="O68">
        <v>206.94</v>
      </c>
      <c r="P68">
        <v>206.94</v>
      </c>
      <c r="Q68">
        <v>217.55</v>
      </c>
      <c r="R68">
        <v>277.23</v>
      </c>
      <c r="S68">
        <v>277.23</v>
      </c>
      <c r="T68">
        <v>277.23</v>
      </c>
      <c r="U68">
        <v>277.23</v>
      </c>
      <c r="V68">
        <v>289.39999999999998</v>
      </c>
      <c r="W68">
        <v>289.39999999999998</v>
      </c>
      <c r="X68">
        <v>289.39999999999998</v>
      </c>
      <c r="Y68">
        <v>1</v>
      </c>
      <c r="Z68">
        <v>1</v>
      </c>
    </row>
    <row r="69" spans="1:26" x14ac:dyDescent="0.2">
      <c r="A69" t="s">
        <v>3037</v>
      </c>
      <c r="B69" t="s">
        <v>3038</v>
      </c>
      <c r="C69">
        <v>0</v>
      </c>
      <c r="D69">
        <v>0</v>
      </c>
      <c r="E69">
        <v>0</v>
      </c>
      <c r="F69">
        <v>0</v>
      </c>
      <c r="G69">
        <v>0</v>
      </c>
      <c r="H69">
        <v>0</v>
      </c>
      <c r="I69">
        <v>0</v>
      </c>
      <c r="J69">
        <v>0</v>
      </c>
      <c r="K69">
        <v>0</v>
      </c>
      <c r="L69">
        <v>0</v>
      </c>
      <c r="M69">
        <v>0</v>
      </c>
      <c r="N69">
        <v>0</v>
      </c>
      <c r="O69">
        <v>0</v>
      </c>
      <c r="P69">
        <v>0</v>
      </c>
      <c r="Q69">
        <v>0</v>
      </c>
      <c r="R69">
        <v>79.319999999999993</v>
      </c>
      <c r="S69">
        <v>79.319999999999993</v>
      </c>
      <c r="T69">
        <v>79.319999999999993</v>
      </c>
      <c r="U69">
        <v>79.319999999999993</v>
      </c>
      <c r="V69">
        <v>79.319999999999993</v>
      </c>
      <c r="W69">
        <v>79.319999999999993</v>
      </c>
      <c r="X69">
        <v>79.319999999999993</v>
      </c>
      <c r="Y69">
        <v>1</v>
      </c>
      <c r="Z69">
        <v>1</v>
      </c>
    </row>
    <row r="70" spans="1:26" x14ac:dyDescent="0.2">
      <c r="A70" t="s">
        <v>3579</v>
      </c>
      <c r="B70" t="s">
        <v>3039</v>
      </c>
      <c r="C70">
        <v>0</v>
      </c>
      <c r="D70">
        <v>0</v>
      </c>
      <c r="E70">
        <v>0</v>
      </c>
      <c r="F70">
        <v>0</v>
      </c>
      <c r="G70">
        <v>0</v>
      </c>
      <c r="H70">
        <v>0</v>
      </c>
      <c r="I70">
        <v>0</v>
      </c>
      <c r="J70">
        <v>0</v>
      </c>
      <c r="K70">
        <v>0</v>
      </c>
      <c r="L70">
        <v>0</v>
      </c>
      <c r="M70">
        <v>0</v>
      </c>
      <c r="N70">
        <v>0</v>
      </c>
      <c r="O70">
        <v>0</v>
      </c>
      <c r="P70">
        <v>0</v>
      </c>
      <c r="Q70">
        <v>0</v>
      </c>
      <c r="R70">
        <v>281.95</v>
      </c>
      <c r="S70">
        <v>281.95</v>
      </c>
      <c r="T70">
        <v>281.95</v>
      </c>
      <c r="U70">
        <v>281.95</v>
      </c>
      <c r="V70">
        <v>293.73</v>
      </c>
      <c r="W70">
        <v>293.73</v>
      </c>
      <c r="X70">
        <v>293.73</v>
      </c>
      <c r="Y70">
        <v>1</v>
      </c>
      <c r="Z70">
        <v>1</v>
      </c>
    </row>
    <row r="71" spans="1:26" x14ac:dyDescent="0.2">
      <c r="A71" t="s">
        <v>1613</v>
      </c>
      <c r="B71" t="s">
        <v>3040</v>
      </c>
      <c r="C71">
        <v>0</v>
      </c>
      <c r="D71">
        <v>210.09</v>
      </c>
      <c r="E71">
        <v>210.09</v>
      </c>
      <c r="F71">
        <v>210.09</v>
      </c>
      <c r="G71">
        <v>210.09</v>
      </c>
      <c r="H71">
        <v>210.09</v>
      </c>
      <c r="I71">
        <v>238.35</v>
      </c>
      <c r="J71">
        <v>238.35</v>
      </c>
      <c r="K71">
        <v>238.35</v>
      </c>
      <c r="L71">
        <v>238.35</v>
      </c>
      <c r="M71">
        <v>250.54</v>
      </c>
      <c r="N71">
        <v>250.54</v>
      </c>
      <c r="O71">
        <v>250.54</v>
      </c>
      <c r="P71">
        <v>250.54</v>
      </c>
      <c r="Q71">
        <v>263.10000000000002</v>
      </c>
      <c r="R71">
        <v>366.38</v>
      </c>
      <c r="S71">
        <v>366.38</v>
      </c>
      <c r="T71">
        <v>366.38</v>
      </c>
      <c r="U71">
        <v>366.38</v>
      </c>
      <c r="V71">
        <v>382.48</v>
      </c>
      <c r="W71">
        <v>382.48</v>
      </c>
      <c r="X71">
        <v>382.48</v>
      </c>
      <c r="Y71">
        <v>1</v>
      </c>
      <c r="Z71">
        <v>2</v>
      </c>
    </row>
    <row r="72" spans="1:26" x14ac:dyDescent="0.2">
      <c r="A72" t="s">
        <v>3041</v>
      </c>
      <c r="B72" t="s">
        <v>3042</v>
      </c>
      <c r="C72">
        <v>0</v>
      </c>
      <c r="D72">
        <v>0</v>
      </c>
      <c r="E72">
        <v>0</v>
      </c>
      <c r="F72">
        <v>0</v>
      </c>
      <c r="G72">
        <v>0</v>
      </c>
      <c r="H72">
        <v>0</v>
      </c>
      <c r="I72">
        <v>0</v>
      </c>
      <c r="J72">
        <v>0</v>
      </c>
      <c r="K72">
        <v>0</v>
      </c>
      <c r="L72">
        <v>0</v>
      </c>
      <c r="M72">
        <v>0</v>
      </c>
      <c r="N72">
        <v>0</v>
      </c>
      <c r="O72">
        <v>0</v>
      </c>
      <c r="P72">
        <v>0</v>
      </c>
      <c r="Q72">
        <v>0</v>
      </c>
      <c r="R72">
        <v>1259.73</v>
      </c>
      <c r="S72">
        <v>1259.73</v>
      </c>
      <c r="T72">
        <v>1259.73</v>
      </c>
      <c r="U72">
        <v>1259.73</v>
      </c>
      <c r="V72">
        <v>1275.83</v>
      </c>
      <c r="W72">
        <v>1275.83</v>
      </c>
      <c r="X72">
        <v>1275.83</v>
      </c>
      <c r="Y72">
        <v>1</v>
      </c>
      <c r="Z72">
        <v>2</v>
      </c>
    </row>
    <row r="73" spans="1:26" x14ac:dyDescent="0.2">
      <c r="A73" t="s">
        <v>3043</v>
      </c>
      <c r="B73" t="s">
        <v>3044</v>
      </c>
      <c r="C73">
        <v>0</v>
      </c>
      <c r="D73">
        <v>0</v>
      </c>
      <c r="E73">
        <v>0</v>
      </c>
      <c r="F73">
        <v>0</v>
      </c>
      <c r="G73">
        <v>0</v>
      </c>
      <c r="H73">
        <v>0</v>
      </c>
      <c r="I73">
        <v>0</v>
      </c>
      <c r="J73">
        <v>0</v>
      </c>
      <c r="K73">
        <v>0</v>
      </c>
      <c r="L73">
        <v>0</v>
      </c>
      <c r="M73">
        <v>0</v>
      </c>
      <c r="N73">
        <v>0</v>
      </c>
      <c r="O73">
        <v>0</v>
      </c>
      <c r="P73">
        <v>0</v>
      </c>
      <c r="Q73">
        <v>0</v>
      </c>
      <c r="R73">
        <v>893.35</v>
      </c>
      <c r="S73">
        <v>893.35</v>
      </c>
      <c r="T73">
        <v>893.35</v>
      </c>
      <c r="U73">
        <v>893.35</v>
      </c>
      <c r="V73">
        <v>893.35</v>
      </c>
      <c r="W73">
        <v>893.35</v>
      </c>
      <c r="X73">
        <v>893.35</v>
      </c>
      <c r="Y73">
        <v>1</v>
      </c>
      <c r="Z73">
        <v>2</v>
      </c>
    </row>
    <row r="74" spans="1:26" x14ac:dyDescent="0.2">
      <c r="A74" t="s">
        <v>3045</v>
      </c>
      <c r="B74" t="s">
        <v>3040</v>
      </c>
      <c r="C74">
        <v>0</v>
      </c>
      <c r="D74">
        <v>265.83999999999997</v>
      </c>
      <c r="E74">
        <v>265.83999999999997</v>
      </c>
      <c r="F74">
        <v>265.83999999999997</v>
      </c>
      <c r="G74">
        <v>265.83999999999997</v>
      </c>
      <c r="H74">
        <v>265.83999999999997</v>
      </c>
      <c r="I74">
        <v>294.89999999999998</v>
      </c>
      <c r="J74">
        <v>294.89999999999998</v>
      </c>
      <c r="K74">
        <v>294.89999999999998</v>
      </c>
      <c r="L74">
        <v>294.89999999999998</v>
      </c>
      <c r="M74">
        <v>309.83</v>
      </c>
      <c r="N74">
        <v>309.83</v>
      </c>
      <c r="O74">
        <v>309.83</v>
      </c>
      <c r="P74">
        <v>309.83</v>
      </c>
      <c r="Q74">
        <v>325.54000000000002</v>
      </c>
      <c r="R74">
        <v>419.78</v>
      </c>
      <c r="S74">
        <v>419.78</v>
      </c>
      <c r="T74">
        <v>419.78</v>
      </c>
      <c r="U74">
        <v>419.78</v>
      </c>
      <c r="V74">
        <v>437.84</v>
      </c>
      <c r="W74">
        <v>437.84</v>
      </c>
      <c r="X74">
        <v>437.84</v>
      </c>
      <c r="Y74">
        <v>1</v>
      </c>
      <c r="Z74">
        <v>2</v>
      </c>
    </row>
    <row r="75" spans="1:26" x14ac:dyDescent="0.2">
      <c r="A75" t="s">
        <v>3046</v>
      </c>
      <c r="B75" t="s">
        <v>3040</v>
      </c>
      <c r="C75">
        <v>0</v>
      </c>
      <c r="D75">
        <v>0</v>
      </c>
      <c r="E75">
        <v>0</v>
      </c>
      <c r="F75">
        <v>0</v>
      </c>
      <c r="G75">
        <v>0</v>
      </c>
      <c r="H75">
        <v>0</v>
      </c>
      <c r="I75">
        <v>383.26</v>
      </c>
      <c r="J75">
        <v>383.26</v>
      </c>
      <c r="K75">
        <v>383.26</v>
      </c>
      <c r="L75">
        <v>383.26</v>
      </c>
      <c r="M75">
        <v>402.5</v>
      </c>
      <c r="N75">
        <v>402.5</v>
      </c>
      <c r="O75">
        <v>402.5</v>
      </c>
      <c r="P75">
        <v>402.5</v>
      </c>
      <c r="Q75">
        <v>422.91</v>
      </c>
      <c r="R75">
        <v>491.24</v>
      </c>
      <c r="S75">
        <v>491.24</v>
      </c>
      <c r="T75">
        <v>491.24</v>
      </c>
      <c r="U75">
        <v>491.24</v>
      </c>
      <c r="V75">
        <v>512.45000000000005</v>
      </c>
      <c r="W75">
        <v>512.45000000000005</v>
      </c>
      <c r="X75">
        <v>512.45000000000005</v>
      </c>
      <c r="Y75">
        <v>1</v>
      </c>
      <c r="Z75">
        <v>2</v>
      </c>
    </row>
    <row r="76" spans="1:26" x14ac:dyDescent="0.2">
      <c r="A76" t="s">
        <v>1614</v>
      </c>
      <c r="B76" t="s">
        <v>3047</v>
      </c>
      <c r="C76">
        <v>0</v>
      </c>
      <c r="D76">
        <v>224.22</v>
      </c>
      <c r="E76">
        <v>224.22</v>
      </c>
      <c r="F76">
        <v>224.22</v>
      </c>
      <c r="G76">
        <v>224.22</v>
      </c>
      <c r="H76">
        <v>224.22</v>
      </c>
      <c r="I76">
        <v>254.06</v>
      </c>
      <c r="J76">
        <v>254.06</v>
      </c>
      <c r="K76">
        <v>254.06</v>
      </c>
      <c r="L76">
        <v>254.06</v>
      </c>
      <c r="M76">
        <v>266.63</v>
      </c>
      <c r="N76">
        <v>266.63</v>
      </c>
      <c r="O76">
        <v>266.63</v>
      </c>
      <c r="P76">
        <v>266.63</v>
      </c>
      <c r="Q76">
        <v>279.99</v>
      </c>
      <c r="R76">
        <v>399.35</v>
      </c>
      <c r="S76">
        <v>399.35</v>
      </c>
      <c r="T76">
        <v>399.35</v>
      </c>
      <c r="U76">
        <v>399.35</v>
      </c>
      <c r="V76">
        <v>416.24</v>
      </c>
      <c r="W76">
        <v>416.24</v>
      </c>
      <c r="X76">
        <v>416.24</v>
      </c>
      <c r="Y76">
        <v>1</v>
      </c>
      <c r="Z76">
        <v>2</v>
      </c>
    </row>
    <row r="77" spans="1:26" x14ac:dyDescent="0.2">
      <c r="A77" t="s">
        <v>3048</v>
      </c>
      <c r="B77" t="s">
        <v>3042</v>
      </c>
      <c r="C77">
        <v>0</v>
      </c>
      <c r="D77">
        <v>0</v>
      </c>
      <c r="E77">
        <v>0</v>
      </c>
      <c r="F77">
        <v>0</v>
      </c>
      <c r="G77">
        <v>0</v>
      </c>
      <c r="H77">
        <v>0</v>
      </c>
      <c r="I77">
        <v>0</v>
      </c>
      <c r="J77">
        <v>0</v>
      </c>
      <c r="K77">
        <v>0</v>
      </c>
      <c r="L77">
        <v>0</v>
      </c>
      <c r="M77">
        <v>0</v>
      </c>
      <c r="N77">
        <v>0</v>
      </c>
      <c r="O77">
        <v>0</v>
      </c>
      <c r="P77">
        <v>0</v>
      </c>
      <c r="Q77">
        <v>0</v>
      </c>
      <c r="R77">
        <v>1292.71</v>
      </c>
      <c r="S77">
        <v>1292.71</v>
      </c>
      <c r="T77">
        <v>1292.71</v>
      </c>
      <c r="U77">
        <v>1292.71</v>
      </c>
      <c r="V77">
        <v>1309.5999999999999</v>
      </c>
      <c r="W77">
        <v>1309.5999999999999</v>
      </c>
      <c r="X77">
        <v>1309.5999999999999</v>
      </c>
      <c r="Y77">
        <v>1</v>
      </c>
      <c r="Z77">
        <v>2</v>
      </c>
    </row>
    <row r="78" spans="1:26" x14ac:dyDescent="0.2">
      <c r="A78" t="s">
        <v>3049</v>
      </c>
      <c r="B78" t="s">
        <v>3047</v>
      </c>
      <c r="C78">
        <v>0</v>
      </c>
      <c r="D78">
        <v>284.7</v>
      </c>
      <c r="E78">
        <v>284.7</v>
      </c>
      <c r="F78">
        <v>284.7</v>
      </c>
      <c r="G78">
        <v>284.7</v>
      </c>
      <c r="H78">
        <v>284.7</v>
      </c>
      <c r="I78">
        <v>315.72000000000003</v>
      </c>
      <c r="J78">
        <v>315.72000000000003</v>
      </c>
      <c r="K78">
        <v>315.72000000000003</v>
      </c>
      <c r="L78">
        <v>315.72000000000003</v>
      </c>
      <c r="M78">
        <v>331.04</v>
      </c>
      <c r="N78">
        <v>331.04</v>
      </c>
      <c r="O78">
        <v>331.04</v>
      </c>
      <c r="P78">
        <v>331.04</v>
      </c>
      <c r="Q78">
        <v>347.52</v>
      </c>
      <c r="R78">
        <v>472</v>
      </c>
      <c r="S78">
        <v>472</v>
      </c>
      <c r="T78">
        <v>472</v>
      </c>
      <c r="U78">
        <v>472</v>
      </c>
      <c r="V78">
        <v>491.24</v>
      </c>
      <c r="W78">
        <v>491.24</v>
      </c>
      <c r="X78">
        <v>491.24</v>
      </c>
      <c r="Y78">
        <v>1</v>
      </c>
      <c r="Z78">
        <v>2</v>
      </c>
    </row>
    <row r="79" spans="1:26" x14ac:dyDescent="0.2">
      <c r="A79" t="s">
        <v>3050</v>
      </c>
      <c r="B79" t="s">
        <v>3047</v>
      </c>
      <c r="C79">
        <v>0</v>
      </c>
      <c r="D79">
        <v>0</v>
      </c>
      <c r="E79">
        <v>0</v>
      </c>
      <c r="F79">
        <v>0</v>
      </c>
      <c r="G79">
        <v>0</v>
      </c>
      <c r="H79">
        <v>0</v>
      </c>
      <c r="I79">
        <v>411.93</v>
      </c>
      <c r="J79">
        <v>411.93</v>
      </c>
      <c r="K79">
        <v>411.93</v>
      </c>
      <c r="L79">
        <v>411.93</v>
      </c>
      <c r="M79">
        <v>431.95</v>
      </c>
      <c r="N79">
        <v>431.95</v>
      </c>
      <c r="O79">
        <v>431.95</v>
      </c>
      <c r="P79">
        <v>431.95</v>
      </c>
      <c r="Q79">
        <v>453.16</v>
      </c>
      <c r="R79">
        <v>587.05999999999995</v>
      </c>
      <c r="S79">
        <v>587.05999999999995</v>
      </c>
      <c r="T79">
        <v>587.05999999999995</v>
      </c>
      <c r="U79">
        <v>587.05999999999995</v>
      </c>
      <c r="V79">
        <v>609.44000000000005</v>
      </c>
      <c r="W79">
        <v>609.44000000000005</v>
      </c>
      <c r="X79">
        <v>609.44000000000005</v>
      </c>
      <c r="Y79">
        <v>1</v>
      </c>
      <c r="Z79">
        <v>2</v>
      </c>
    </row>
    <row r="80" spans="1:26" x14ac:dyDescent="0.2">
      <c r="A80" t="s">
        <v>1615</v>
      </c>
      <c r="B80" t="s">
        <v>3051</v>
      </c>
      <c r="C80">
        <v>0</v>
      </c>
      <c r="D80">
        <v>257.20999999999998</v>
      </c>
      <c r="E80">
        <v>257.20999999999998</v>
      </c>
      <c r="F80">
        <v>257.20999999999998</v>
      </c>
      <c r="G80">
        <v>257.20999999999998</v>
      </c>
      <c r="H80">
        <v>257.20999999999998</v>
      </c>
      <c r="I80">
        <v>285.08999999999997</v>
      </c>
      <c r="J80">
        <v>285.08999999999997</v>
      </c>
      <c r="K80">
        <v>285.08999999999997</v>
      </c>
      <c r="L80">
        <v>285.08999999999997</v>
      </c>
      <c r="M80">
        <v>298.44</v>
      </c>
      <c r="N80">
        <v>298.44</v>
      </c>
      <c r="O80">
        <v>298.44</v>
      </c>
      <c r="P80">
        <v>298.44</v>
      </c>
      <c r="Q80">
        <v>312.57</v>
      </c>
      <c r="R80">
        <v>420.17</v>
      </c>
      <c r="S80">
        <v>420.17</v>
      </c>
      <c r="T80">
        <v>420.17</v>
      </c>
      <c r="U80">
        <v>420.17</v>
      </c>
      <c r="V80">
        <v>437.84</v>
      </c>
      <c r="W80">
        <v>437.84</v>
      </c>
      <c r="X80">
        <v>437.84</v>
      </c>
      <c r="Y80">
        <v>1</v>
      </c>
      <c r="Z80">
        <v>2</v>
      </c>
    </row>
    <row r="81" spans="1:26" x14ac:dyDescent="0.2">
      <c r="A81" t="s">
        <v>3052</v>
      </c>
      <c r="B81" t="s">
        <v>3042</v>
      </c>
      <c r="C81">
        <v>0</v>
      </c>
      <c r="D81">
        <v>0</v>
      </c>
      <c r="E81">
        <v>0</v>
      </c>
      <c r="F81">
        <v>0</v>
      </c>
      <c r="G81">
        <v>0</v>
      </c>
      <c r="H81">
        <v>0</v>
      </c>
      <c r="I81">
        <v>0</v>
      </c>
      <c r="J81">
        <v>0</v>
      </c>
      <c r="K81">
        <v>0</v>
      </c>
      <c r="L81">
        <v>0</v>
      </c>
      <c r="M81">
        <v>0</v>
      </c>
      <c r="N81">
        <v>0</v>
      </c>
      <c r="O81">
        <v>0</v>
      </c>
      <c r="P81">
        <v>0</v>
      </c>
      <c r="Q81">
        <v>0</v>
      </c>
      <c r="R81">
        <v>1313.52</v>
      </c>
      <c r="S81">
        <v>1313.52</v>
      </c>
      <c r="T81">
        <v>1313.52</v>
      </c>
      <c r="U81">
        <v>1313.52</v>
      </c>
      <c r="V81">
        <v>1331.2</v>
      </c>
      <c r="W81">
        <v>1331.2</v>
      </c>
      <c r="X81">
        <v>1331.2</v>
      </c>
      <c r="Y81">
        <v>1</v>
      </c>
      <c r="Z81">
        <v>2</v>
      </c>
    </row>
    <row r="82" spans="1:26" x14ac:dyDescent="0.2">
      <c r="A82" t="s">
        <v>3053</v>
      </c>
      <c r="B82" t="s">
        <v>3051</v>
      </c>
      <c r="C82">
        <v>0</v>
      </c>
      <c r="D82">
        <v>327.5</v>
      </c>
      <c r="E82">
        <v>327.5</v>
      </c>
      <c r="F82">
        <v>327.5</v>
      </c>
      <c r="G82">
        <v>327.5</v>
      </c>
      <c r="H82">
        <v>327.5</v>
      </c>
      <c r="I82">
        <v>353.8</v>
      </c>
      <c r="J82">
        <v>353.8</v>
      </c>
      <c r="K82">
        <v>353.8</v>
      </c>
      <c r="L82">
        <v>353.8</v>
      </c>
      <c r="M82">
        <v>370.3</v>
      </c>
      <c r="N82">
        <v>370.3</v>
      </c>
      <c r="O82">
        <v>370.3</v>
      </c>
      <c r="P82">
        <v>370.3</v>
      </c>
      <c r="Q82">
        <v>387.98</v>
      </c>
      <c r="R82">
        <v>503.02</v>
      </c>
      <c r="S82">
        <v>503.02</v>
      </c>
      <c r="T82">
        <v>503.02</v>
      </c>
      <c r="U82">
        <v>503.02</v>
      </c>
      <c r="V82">
        <v>523.04999999999995</v>
      </c>
      <c r="W82">
        <v>523.04999999999995</v>
      </c>
      <c r="X82">
        <v>523.04999999999995</v>
      </c>
      <c r="Y82">
        <v>1</v>
      </c>
      <c r="Z82">
        <v>2</v>
      </c>
    </row>
    <row r="83" spans="1:26" x14ac:dyDescent="0.2">
      <c r="A83" t="s">
        <v>3054</v>
      </c>
      <c r="B83" t="s">
        <v>3051</v>
      </c>
      <c r="C83">
        <v>0</v>
      </c>
      <c r="D83">
        <v>0</v>
      </c>
      <c r="E83">
        <v>0</v>
      </c>
      <c r="F83">
        <v>0</v>
      </c>
      <c r="G83">
        <v>0</v>
      </c>
      <c r="H83">
        <v>0</v>
      </c>
      <c r="I83">
        <v>440.2</v>
      </c>
      <c r="J83">
        <v>440.2</v>
      </c>
      <c r="K83">
        <v>440.2</v>
      </c>
      <c r="L83">
        <v>440.2</v>
      </c>
      <c r="M83">
        <v>461.4</v>
      </c>
      <c r="N83">
        <v>461.4</v>
      </c>
      <c r="O83">
        <v>461.4</v>
      </c>
      <c r="P83">
        <v>461.4</v>
      </c>
      <c r="Q83">
        <v>483.78</v>
      </c>
      <c r="R83">
        <v>656.96</v>
      </c>
      <c r="S83">
        <v>656.96</v>
      </c>
      <c r="T83">
        <v>656.96</v>
      </c>
      <c r="U83">
        <v>656.96</v>
      </c>
      <c r="V83">
        <v>680.12</v>
      </c>
      <c r="W83">
        <v>680.12</v>
      </c>
      <c r="X83">
        <v>680.12</v>
      </c>
      <c r="Y83">
        <v>1</v>
      </c>
      <c r="Z83">
        <v>2</v>
      </c>
    </row>
    <row r="84" spans="1:26" x14ac:dyDescent="0.2">
      <c r="A84" t="s">
        <v>3055</v>
      </c>
      <c r="B84" t="s">
        <v>3056</v>
      </c>
      <c r="C84">
        <v>0</v>
      </c>
      <c r="D84">
        <v>195.56</v>
      </c>
      <c r="E84">
        <v>195.56</v>
      </c>
      <c r="F84">
        <v>195.56</v>
      </c>
      <c r="G84">
        <v>195.56</v>
      </c>
      <c r="H84">
        <v>195.56</v>
      </c>
      <c r="I84">
        <v>228.54</v>
      </c>
      <c r="J84">
        <v>228.54</v>
      </c>
      <c r="K84">
        <v>228.54</v>
      </c>
      <c r="L84">
        <v>228.54</v>
      </c>
      <c r="M84">
        <v>234.83</v>
      </c>
      <c r="N84">
        <v>234.83</v>
      </c>
      <c r="O84">
        <v>234.83</v>
      </c>
      <c r="P84">
        <v>234.83</v>
      </c>
      <c r="Q84">
        <v>241.5</v>
      </c>
      <c r="R84">
        <v>285.88</v>
      </c>
      <c r="S84">
        <v>299.62</v>
      </c>
      <c r="T84">
        <v>285.88</v>
      </c>
      <c r="U84">
        <v>299.62</v>
      </c>
      <c r="V84">
        <v>293.73</v>
      </c>
      <c r="W84">
        <v>307.48</v>
      </c>
      <c r="X84">
        <v>307.48</v>
      </c>
      <c r="Y84">
        <v>1</v>
      </c>
      <c r="Z84">
        <v>2</v>
      </c>
    </row>
    <row r="85" spans="1:26" x14ac:dyDescent="0.2">
      <c r="A85" t="s">
        <v>3057</v>
      </c>
      <c r="B85" t="s">
        <v>3058</v>
      </c>
      <c r="C85">
        <v>0</v>
      </c>
      <c r="D85">
        <v>219.12</v>
      </c>
      <c r="E85">
        <v>219.12</v>
      </c>
      <c r="F85">
        <v>219.12</v>
      </c>
      <c r="G85">
        <v>219.12</v>
      </c>
      <c r="H85">
        <v>219.12</v>
      </c>
      <c r="I85">
        <v>252.1</v>
      </c>
      <c r="J85">
        <v>252.1</v>
      </c>
      <c r="K85">
        <v>252.1</v>
      </c>
      <c r="L85">
        <v>252.1</v>
      </c>
      <c r="M85">
        <v>258.39</v>
      </c>
      <c r="N85">
        <v>258.39</v>
      </c>
      <c r="O85">
        <v>258.39</v>
      </c>
      <c r="P85">
        <v>258.39</v>
      </c>
      <c r="Q85">
        <v>265.06</v>
      </c>
      <c r="R85">
        <v>309.44</v>
      </c>
      <c r="S85">
        <v>323.18</v>
      </c>
      <c r="T85">
        <v>309.44</v>
      </c>
      <c r="U85">
        <v>323.18</v>
      </c>
      <c r="V85">
        <v>317.29000000000002</v>
      </c>
      <c r="W85">
        <v>331.04</v>
      </c>
      <c r="X85">
        <v>331.04</v>
      </c>
      <c r="Y85">
        <v>1</v>
      </c>
      <c r="Z85">
        <v>2</v>
      </c>
    </row>
    <row r="86" spans="1:26" x14ac:dyDescent="0.2">
      <c r="A86" t="s">
        <v>3059</v>
      </c>
      <c r="B86" t="s">
        <v>3060</v>
      </c>
      <c r="C86">
        <v>0</v>
      </c>
      <c r="D86">
        <v>0</v>
      </c>
      <c r="E86">
        <v>0</v>
      </c>
      <c r="F86">
        <v>0</v>
      </c>
      <c r="G86">
        <v>0</v>
      </c>
      <c r="H86">
        <v>0</v>
      </c>
      <c r="I86">
        <v>381.68</v>
      </c>
      <c r="J86">
        <v>381.68</v>
      </c>
      <c r="K86">
        <v>381.68</v>
      </c>
      <c r="L86">
        <v>381.68</v>
      </c>
      <c r="M86">
        <v>387.98</v>
      </c>
      <c r="N86">
        <v>387.98</v>
      </c>
      <c r="O86">
        <v>387.98</v>
      </c>
      <c r="P86">
        <v>387.98</v>
      </c>
      <c r="Q86">
        <v>394.65</v>
      </c>
      <c r="R86">
        <v>439.02</v>
      </c>
      <c r="S86">
        <v>452.77</v>
      </c>
      <c r="T86">
        <v>439.02</v>
      </c>
      <c r="U86">
        <v>452.77</v>
      </c>
      <c r="V86">
        <v>446.88</v>
      </c>
      <c r="W86">
        <v>460.62</v>
      </c>
      <c r="X86">
        <v>460.62</v>
      </c>
      <c r="Y86">
        <v>1</v>
      </c>
      <c r="Z86">
        <v>2</v>
      </c>
    </row>
    <row r="87" spans="1:26" x14ac:dyDescent="0.2">
      <c r="A87" t="s">
        <v>3061</v>
      </c>
      <c r="B87" t="s">
        <v>3062</v>
      </c>
      <c r="C87">
        <v>0</v>
      </c>
      <c r="D87">
        <v>185.34</v>
      </c>
      <c r="E87">
        <v>185.34</v>
      </c>
      <c r="F87">
        <v>185.34</v>
      </c>
      <c r="G87">
        <v>185.34</v>
      </c>
      <c r="H87">
        <v>185.34</v>
      </c>
      <c r="I87">
        <v>192.02</v>
      </c>
      <c r="J87">
        <v>192.02</v>
      </c>
      <c r="K87">
        <v>192.02</v>
      </c>
      <c r="L87">
        <v>192.02</v>
      </c>
      <c r="M87">
        <v>195.56</v>
      </c>
      <c r="N87">
        <v>195.56</v>
      </c>
      <c r="O87">
        <v>195.56</v>
      </c>
      <c r="P87">
        <v>195.56</v>
      </c>
      <c r="Q87">
        <v>199.09</v>
      </c>
      <c r="R87">
        <v>244.24</v>
      </c>
      <c r="S87">
        <v>244.24</v>
      </c>
      <c r="T87">
        <v>244.24</v>
      </c>
      <c r="U87">
        <v>244.24</v>
      </c>
      <c r="V87">
        <v>249.35</v>
      </c>
      <c r="W87">
        <v>249.35</v>
      </c>
      <c r="X87">
        <v>249.35</v>
      </c>
      <c r="Y87">
        <v>1</v>
      </c>
      <c r="Z87">
        <v>2</v>
      </c>
    </row>
    <row r="88" spans="1:26" x14ac:dyDescent="0.2">
      <c r="A88" t="s">
        <v>3063</v>
      </c>
      <c r="B88" t="s">
        <v>3064</v>
      </c>
      <c r="C88">
        <v>0</v>
      </c>
      <c r="D88">
        <v>320.04000000000002</v>
      </c>
      <c r="E88">
        <v>320.04000000000002</v>
      </c>
      <c r="F88">
        <v>320.04000000000002</v>
      </c>
      <c r="G88">
        <v>320.04000000000002</v>
      </c>
      <c r="H88">
        <v>320.04000000000002</v>
      </c>
      <c r="I88">
        <v>348.3</v>
      </c>
      <c r="J88">
        <v>348.3</v>
      </c>
      <c r="K88">
        <v>348.3</v>
      </c>
      <c r="L88">
        <v>348.3</v>
      </c>
      <c r="M88">
        <v>360.49</v>
      </c>
      <c r="N88">
        <v>360.49</v>
      </c>
      <c r="O88">
        <v>360.49</v>
      </c>
      <c r="P88">
        <v>360.49</v>
      </c>
      <c r="Q88">
        <v>373.05</v>
      </c>
      <c r="R88">
        <v>476.33</v>
      </c>
      <c r="S88">
        <v>476.33</v>
      </c>
      <c r="T88">
        <v>476.33</v>
      </c>
      <c r="U88">
        <v>476.33</v>
      </c>
      <c r="V88">
        <v>492.43</v>
      </c>
      <c r="W88">
        <v>492.43</v>
      </c>
      <c r="X88">
        <v>492.43</v>
      </c>
      <c r="Y88">
        <v>1</v>
      </c>
      <c r="Z88">
        <v>2</v>
      </c>
    </row>
    <row r="89" spans="1:26" x14ac:dyDescent="0.2">
      <c r="A89" t="s">
        <v>3065</v>
      </c>
      <c r="B89" t="s">
        <v>3064</v>
      </c>
      <c r="C89">
        <v>0</v>
      </c>
      <c r="D89">
        <v>334.17</v>
      </c>
      <c r="E89">
        <v>334.17</v>
      </c>
      <c r="F89">
        <v>334.17</v>
      </c>
      <c r="G89">
        <v>334.17</v>
      </c>
      <c r="H89">
        <v>334.17</v>
      </c>
      <c r="I89">
        <v>364.01</v>
      </c>
      <c r="J89">
        <v>364.01</v>
      </c>
      <c r="K89">
        <v>364.01</v>
      </c>
      <c r="L89">
        <v>364.01</v>
      </c>
      <c r="M89">
        <v>376.59</v>
      </c>
      <c r="N89">
        <v>376.59</v>
      </c>
      <c r="O89">
        <v>376.59</v>
      </c>
      <c r="P89">
        <v>376.59</v>
      </c>
      <c r="Q89">
        <v>389.94</v>
      </c>
      <c r="R89">
        <v>509.3</v>
      </c>
      <c r="S89">
        <v>509.3</v>
      </c>
      <c r="T89">
        <v>509.3</v>
      </c>
      <c r="U89">
        <v>509.3</v>
      </c>
      <c r="V89">
        <v>526.20000000000005</v>
      </c>
      <c r="W89">
        <v>526.20000000000005</v>
      </c>
      <c r="X89">
        <v>526.20000000000005</v>
      </c>
      <c r="Y89">
        <v>1</v>
      </c>
      <c r="Z89">
        <v>2</v>
      </c>
    </row>
    <row r="90" spans="1:26" x14ac:dyDescent="0.2">
      <c r="A90" t="s">
        <v>3066</v>
      </c>
      <c r="B90" t="s">
        <v>3064</v>
      </c>
      <c r="C90">
        <v>0</v>
      </c>
      <c r="D90">
        <v>367.16</v>
      </c>
      <c r="E90">
        <v>367.16</v>
      </c>
      <c r="F90">
        <v>367.16</v>
      </c>
      <c r="G90">
        <v>367.16</v>
      </c>
      <c r="H90">
        <v>367.16</v>
      </c>
      <c r="I90">
        <v>395.04</v>
      </c>
      <c r="J90">
        <v>395.04</v>
      </c>
      <c r="K90">
        <v>395.04</v>
      </c>
      <c r="L90">
        <v>395.04</v>
      </c>
      <c r="M90">
        <v>408.39</v>
      </c>
      <c r="N90">
        <v>408.39</v>
      </c>
      <c r="O90">
        <v>408.39</v>
      </c>
      <c r="P90">
        <v>408.39</v>
      </c>
      <c r="Q90">
        <v>422.52</v>
      </c>
      <c r="R90">
        <v>530.12</v>
      </c>
      <c r="S90">
        <v>530.12</v>
      </c>
      <c r="T90">
        <v>530.12</v>
      </c>
      <c r="U90">
        <v>530.12</v>
      </c>
      <c r="V90">
        <v>547.79</v>
      </c>
      <c r="W90">
        <v>547.79</v>
      </c>
      <c r="X90">
        <v>547.79</v>
      </c>
      <c r="Y90">
        <v>1</v>
      </c>
      <c r="Z90">
        <v>2</v>
      </c>
    </row>
    <row r="91" spans="1:26" x14ac:dyDescent="0.2">
      <c r="A91" t="s">
        <v>3067</v>
      </c>
      <c r="B91" t="s">
        <v>3068</v>
      </c>
      <c r="C91">
        <v>0</v>
      </c>
      <c r="D91">
        <v>407.21</v>
      </c>
      <c r="E91">
        <v>407.21</v>
      </c>
      <c r="F91">
        <v>407.21</v>
      </c>
      <c r="G91">
        <v>407.21</v>
      </c>
      <c r="H91">
        <v>407.21</v>
      </c>
      <c r="I91">
        <v>436.27</v>
      </c>
      <c r="J91">
        <v>436.27</v>
      </c>
      <c r="K91">
        <v>436.27</v>
      </c>
      <c r="L91">
        <v>436.27</v>
      </c>
      <c r="M91">
        <v>451.2</v>
      </c>
      <c r="N91">
        <v>451.2</v>
      </c>
      <c r="O91">
        <v>451.2</v>
      </c>
      <c r="P91">
        <v>451.2</v>
      </c>
      <c r="Q91">
        <v>466.9</v>
      </c>
      <c r="R91">
        <v>561.15</v>
      </c>
      <c r="S91">
        <v>561.15</v>
      </c>
      <c r="T91">
        <v>561.15</v>
      </c>
      <c r="U91">
        <v>561.15</v>
      </c>
      <c r="V91">
        <v>579.21</v>
      </c>
      <c r="W91">
        <v>579.21</v>
      </c>
      <c r="X91">
        <v>579.21</v>
      </c>
      <c r="Y91">
        <v>1</v>
      </c>
      <c r="Z91">
        <v>2</v>
      </c>
    </row>
    <row r="92" spans="1:26" x14ac:dyDescent="0.2">
      <c r="A92" t="s">
        <v>3069</v>
      </c>
      <c r="B92" t="s">
        <v>3068</v>
      </c>
      <c r="C92">
        <v>0</v>
      </c>
      <c r="D92">
        <v>426.06</v>
      </c>
      <c r="E92">
        <v>426.06</v>
      </c>
      <c r="F92">
        <v>426.06</v>
      </c>
      <c r="G92">
        <v>426.06</v>
      </c>
      <c r="H92">
        <v>426.06</v>
      </c>
      <c r="I92">
        <v>457.09</v>
      </c>
      <c r="J92">
        <v>457.09</v>
      </c>
      <c r="K92">
        <v>457.09</v>
      </c>
      <c r="L92">
        <v>457.09</v>
      </c>
      <c r="M92">
        <v>472.4</v>
      </c>
      <c r="N92">
        <v>472.4</v>
      </c>
      <c r="O92">
        <v>472.4</v>
      </c>
      <c r="P92">
        <v>472.4</v>
      </c>
      <c r="Q92">
        <v>488.89</v>
      </c>
      <c r="R92">
        <v>613.37</v>
      </c>
      <c r="S92">
        <v>613.37</v>
      </c>
      <c r="T92">
        <v>613.37</v>
      </c>
      <c r="U92">
        <v>613.37</v>
      </c>
      <c r="V92">
        <v>632.61</v>
      </c>
      <c r="W92">
        <v>632.61</v>
      </c>
      <c r="X92">
        <v>632.61</v>
      </c>
      <c r="Y92">
        <v>1</v>
      </c>
      <c r="Z92">
        <v>2</v>
      </c>
    </row>
    <row r="93" spans="1:26" x14ac:dyDescent="0.2">
      <c r="A93" t="s">
        <v>3070</v>
      </c>
      <c r="B93" t="s">
        <v>3068</v>
      </c>
      <c r="C93">
        <v>0</v>
      </c>
      <c r="D93">
        <v>468.87</v>
      </c>
      <c r="E93">
        <v>468.87</v>
      </c>
      <c r="F93">
        <v>468.87</v>
      </c>
      <c r="G93">
        <v>468.87</v>
      </c>
      <c r="H93">
        <v>468.87</v>
      </c>
      <c r="I93">
        <v>495.17</v>
      </c>
      <c r="J93">
        <v>495.17</v>
      </c>
      <c r="K93">
        <v>495.17</v>
      </c>
      <c r="L93">
        <v>495.17</v>
      </c>
      <c r="M93">
        <v>511.67</v>
      </c>
      <c r="N93">
        <v>511.67</v>
      </c>
      <c r="O93">
        <v>511.67</v>
      </c>
      <c r="P93">
        <v>511.67</v>
      </c>
      <c r="Q93">
        <v>529.34</v>
      </c>
      <c r="R93">
        <v>644.39</v>
      </c>
      <c r="S93">
        <v>644.39</v>
      </c>
      <c r="T93">
        <v>644.39</v>
      </c>
      <c r="U93">
        <v>644.39</v>
      </c>
      <c r="V93">
        <v>664.41</v>
      </c>
      <c r="W93">
        <v>664.41</v>
      </c>
      <c r="X93">
        <v>664.41</v>
      </c>
      <c r="Y93">
        <v>1</v>
      </c>
      <c r="Z93">
        <v>2</v>
      </c>
    </row>
    <row r="94" spans="1:26" x14ac:dyDescent="0.2">
      <c r="A94" t="s">
        <v>3071</v>
      </c>
      <c r="B94" t="s">
        <v>3072</v>
      </c>
      <c r="C94">
        <v>0</v>
      </c>
      <c r="D94">
        <v>0</v>
      </c>
      <c r="E94">
        <v>0</v>
      </c>
      <c r="F94">
        <v>0</v>
      </c>
      <c r="G94">
        <v>0</v>
      </c>
      <c r="H94">
        <v>0</v>
      </c>
      <c r="I94">
        <v>556.04</v>
      </c>
      <c r="J94">
        <v>556.04</v>
      </c>
      <c r="K94">
        <v>556.04</v>
      </c>
      <c r="L94">
        <v>556.04</v>
      </c>
      <c r="M94">
        <v>575.28</v>
      </c>
      <c r="N94">
        <v>575.28</v>
      </c>
      <c r="O94">
        <v>575.28</v>
      </c>
      <c r="P94">
        <v>575.28</v>
      </c>
      <c r="Q94">
        <v>595.70000000000005</v>
      </c>
      <c r="R94">
        <v>664.02</v>
      </c>
      <c r="S94">
        <v>664.02</v>
      </c>
      <c r="T94">
        <v>664.02</v>
      </c>
      <c r="U94">
        <v>664.02</v>
      </c>
      <c r="V94">
        <v>685.23</v>
      </c>
      <c r="W94">
        <v>685.23</v>
      </c>
      <c r="X94">
        <v>685.23</v>
      </c>
      <c r="Y94">
        <v>1</v>
      </c>
      <c r="Z94">
        <v>2</v>
      </c>
    </row>
    <row r="95" spans="1:26" x14ac:dyDescent="0.2">
      <c r="A95" t="s">
        <v>3073</v>
      </c>
      <c r="B95" t="s">
        <v>3072</v>
      </c>
      <c r="C95">
        <v>0</v>
      </c>
      <c r="D95">
        <v>0</v>
      </c>
      <c r="E95">
        <v>0</v>
      </c>
      <c r="F95">
        <v>0</v>
      </c>
      <c r="G95">
        <v>0</v>
      </c>
      <c r="H95">
        <v>0</v>
      </c>
      <c r="I95">
        <v>584.71</v>
      </c>
      <c r="J95">
        <v>584.71</v>
      </c>
      <c r="K95">
        <v>584.71</v>
      </c>
      <c r="L95">
        <v>584.71</v>
      </c>
      <c r="M95">
        <v>604.73</v>
      </c>
      <c r="N95">
        <v>604.73</v>
      </c>
      <c r="O95">
        <v>604.73</v>
      </c>
      <c r="P95">
        <v>604.73</v>
      </c>
      <c r="Q95">
        <v>625.94000000000005</v>
      </c>
      <c r="R95">
        <v>759.84</v>
      </c>
      <c r="S95">
        <v>759.84</v>
      </c>
      <c r="T95">
        <v>759.84</v>
      </c>
      <c r="U95">
        <v>759.84</v>
      </c>
      <c r="V95">
        <v>782.22</v>
      </c>
      <c r="W95">
        <v>782.22</v>
      </c>
      <c r="X95">
        <v>782.22</v>
      </c>
      <c r="Y95">
        <v>1</v>
      </c>
      <c r="Z95">
        <v>2</v>
      </c>
    </row>
    <row r="96" spans="1:26" x14ac:dyDescent="0.2">
      <c r="A96" t="s">
        <v>3074</v>
      </c>
      <c r="B96" t="s">
        <v>3072</v>
      </c>
      <c r="C96">
        <v>0</v>
      </c>
      <c r="D96">
        <v>0</v>
      </c>
      <c r="E96">
        <v>0</v>
      </c>
      <c r="F96">
        <v>0</v>
      </c>
      <c r="G96">
        <v>0</v>
      </c>
      <c r="H96">
        <v>0</v>
      </c>
      <c r="I96">
        <v>612.98</v>
      </c>
      <c r="J96">
        <v>612.98</v>
      </c>
      <c r="K96">
        <v>612.98</v>
      </c>
      <c r="L96">
        <v>612.98</v>
      </c>
      <c r="M96">
        <v>634.17999999999995</v>
      </c>
      <c r="N96">
        <v>634.17999999999995</v>
      </c>
      <c r="O96">
        <v>634.17999999999995</v>
      </c>
      <c r="P96">
        <v>634.17999999999995</v>
      </c>
      <c r="Q96">
        <v>656.56</v>
      </c>
      <c r="R96">
        <v>829.74</v>
      </c>
      <c r="S96">
        <v>829.74</v>
      </c>
      <c r="T96">
        <v>829.74</v>
      </c>
      <c r="U96">
        <v>829.74</v>
      </c>
      <c r="V96">
        <v>852.9</v>
      </c>
      <c r="W96">
        <v>852.9</v>
      </c>
      <c r="X96">
        <v>852.9</v>
      </c>
      <c r="Y96">
        <v>1</v>
      </c>
      <c r="Z96">
        <v>2</v>
      </c>
    </row>
    <row r="97" spans="1:26" x14ac:dyDescent="0.2">
      <c r="A97" t="s">
        <v>578</v>
      </c>
      <c r="B97" t="s">
        <v>3075</v>
      </c>
      <c r="C97">
        <v>0</v>
      </c>
      <c r="D97">
        <v>343.6</v>
      </c>
      <c r="E97">
        <v>343.6</v>
      </c>
      <c r="F97">
        <v>343.6</v>
      </c>
      <c r="G97">
        <v>343.6</v>
      </c>
      <c r="H97">
        <v>343.6</v>
      </c>
      <c r="I97">
        <v>457.87</v>
      </c>
      <c r="J97">
        <v>457.87</v>
      </c>
      <c r="K97">
        <v>457.87</v>
      </c>
      <c r="L97">
        <v>457.87</v>
      </c>
      <c r="M97">
        <v>481.04</v>
      </c>
      <c r="N97">
        <v>481.04</v>
      </c>
      <c r="O97">
        <v>481.04</v>
      </c>
      <c r="P97">
        <v>481.04</v>
      </c>
      <c r="Q97">
        <v>505.38</v>
      </c>
      <c r="R97">
        <v>653.04</v>
      </c>
      <c r="S97">
        <v>666.78</v>
      </c>
      <c r="T97">
        <v>653.04</v>
      </c>
      <c r="U97">
        <v>666.78</v>
      </c>
      <c r="V97">
        <v>681.3</v>
      </c>
      <c r="W97">
        <v>695.05</v>
      </c>
      <c r="X97">
        <v>695.05</v>
      </c>
      <c r="Y97">
        <v>1</v>
      </c>
      <c r="Z97">
        <v>2</v>
      </c>
    </row>
    <row r="98" spans="1:26" x14ac:dyDescent="0.2">
      <c r="A98" t="s">
        <v>1422</v>
      </c>
      <c r="B98" t="s">
        <v>3075</v>
      </c>
      <c r="C98">
        <v>0</v>
      </c>
      <c r="D98">
        <v>398.57</v>
      </c>
      <c r="E98">
        <v>398.57</v>
      </c>
      <c r="F98">
        <v>398.57</v>
      </c>
      <c r="G98">
        <v>398.57</v>
      </c>
      <c r="H98">
        <v>398.57</v>
      </c>
      <c r="I98">
        <v>531.29999999999995</v>
      </c>
      <c r="J98">
        <v>531.29999999999995</v>
      </c>
      <c r="K98">
        <v>531.29999999999995</v>
      </c>
      <c r="L98">
        <v>531.29999999999995</v>
      </c>
      <c r="M98">
        <v>558</v>
      </c>
      <c r="N98">
        <v>558</v>
      </c>
      <c r="O98">
        <v>558</v>
      </c>
      <c r="P98">
        <v>558</v>
      </c>
      <c r="Q98">
        <v>586.28</v>
      </c>
      <c r="R98">
        <v>0</v>
      </c>
      <c r="S98">
        <v>0</v>
      </c>
      <c r="T98">
        <v>0</v>
      </c>
      <c r="U98">
        <v>0</v>
      </c>
      <c r="V98">
        <v>0</v>
      </c>
      <c r="W98">
        <v>0</v>
      </c>
      <c r="X98">
        <v>0</v>
      </c>
      <c r="Y98">
        <v>1</v>
      </c>
      <c r="Z98">
        <v>2</v>
      </c>
    </row>
    <row r="99" spans="1:26" x14ac:dyDescent="0.2">
      <c r="A99" t="s">
        <v>580</v>
      </c>
      <c r="B99" t="s">
        <v>3075</v>
      </c>
      <c r="C99">
        <v>0</v>
      </c>
      <c r="D99">
        <v>462.59</v>
      </c>
      <c r="E99">
        <v>462.59</v>
      </c>
      <c r="F99">
        <v>462.59</v>
      </c>
      <c r="G99">
        <v>462.59</v>
      </c>
      <c r="H99">
        <v>462.59</v>
      </c>
      <c r="I99">
        <v>616.51</v>
      </c>
      <c r="J99">
        <v>616.51</v>
      </c>
      <c r="K99">
        <v>616.51</v>
      </c>
      <c r="L99">
        <v>616.51</v>
      </c>
      <c r="M99">
        <v>647.54</v>
      </c>
      <c r="N99">
        <v>647.54</v>
      </c>
      <c r="O99">
        <v>647.54</v>
      </c>
      <c r="P99">
        <v>647.54</v>
      </c>
      <c r="Q99">
        <v>680.12</v>
      </c>
      <c r="R99">
        <v>0</v>
      </c>
      <c r="S99">
        <v>0</v>
      </c>
      <c r="T99">
        <v>0</v>
      </c>
      <c r="U99">
        <v>0</v>
      </c>
      <c r="V99">
        <v>0</v>
      </c>
      <c r="W99">
        <v>0</v>
      </c>
      <c r="X99">
        <v>0</v>
      </c>
      <c r="Y99">
        <v>1</v>
      </c>
      <c r="Z99">
        <v>2</v>
      </c>
    </row>
    <row r="100" spans="1:26" x14ac:dyDescent="0.2">
      <c r="B100" t="s">
        <v>443</v>
      </c>
    </row>
    <row r="101" spans="1:26" x14ac:dyDescent="0.2">
      <c r="A101" t="s">
        <v>3076</v>
      </c>
      <c r="B101" t="s">
        <v>3077</v>
      </c>
      <c r="C101">
        <v>0</v>
      </c>
      <c r="D101">
        <v>0</v>
      </c>
      <c r="E101">
        <v>0</v>
      </c>
      <c r="F101">
        <v>0</v>
      </c>
      <c r="G101">
        <v>0</v>
      </c>
      <c r="H101">
        <v>0</v>
      </c>
      <c r="I101">
        <v>45.55</v>
      </c>
      <c r="J101">
        <v>45.55</v>
      </c>
      <c r="K101">
        <v>45.55</v>
      </c>
      <c r="L101">
        <v>45.55</v>
      </c>
      <c r="M101">
        <v>47.9</v>
      </c>
      <c r="N101">
        <v>47.9</v>
      </c>
      <c r="O101">
        <v>47.9</v>
      </c>
      <c r="P101">
        <v>47.9</v>
      </c>
      <c r="Q101">
        <v>50.66</v>
      </c>
      <c r="R101">
        <v>0</v>
      </c>
      <c r="S101">
        <v>0</v>
      </c>
      <c r="T101">
        <v>0</v>
      </c>
      <c r="U101">
        <v>0</v>
      </c>
      <c r="V101">
        <v>0</v>
      </c>
      <c r="W101">
        <v>0</v>
      </c>
      <c r="X101">
        <v>0</v>
      </c>
      <c r="Y101">
        <v>1</v>
      </c>
      <c r="Z101">
        <v>1</v>
      </c>
    </row>
    <row r="102" spans="1:26" x14ac:dyDescent="0.2">
      <c r="A102" t="s">
        <v>3078</v>
      </c>
      <c r="B102" t="s">
        <v>3077</v>
      </c>
      <c r="C102">
        <v>0</v>
      </c>
      <c r="D102">
        <v>47.51</v>
      </c>
      <c r="E102">
        <v>47.51</v>
      </c>
      <c r="F102">
        <v>47.51</v>
      </c>
      <c r="G102">
        <v>47.51</v>
      </c>
      <c r="H102">
        <v>47.51</v>
      </c>
      <c r="I102">
        <v>53.79</v>
      </c>
      <c r="J102">
        <v>53.79</v>
      </c>
      <c r="K102">
        <v>53.79</v>
      </c>
      <c r="L102">
        <v>53.79</v>
      </c>
      <c r="M102">
        <v>56.55</v>
      </c>
      <c r="N102">
        <v>56.55</v>
      </c>
      <c r="O102">
        <v>56.55</v>
      </c>
      <c r="P102">
        <v>56.55</v>
      </c>
      <c r="Q102">
        <v>59.68</v>
      </c>
      <c r="R102">
        <v>86</v>
      </c>
      <c r="S102">
        <v>86</v>
      </c>
      <c r="T102">
        <v>86</v>
      </c>
      <c r="U102">
        <v>86</v>
      </c>
      <c r="V102">
        <v>89.93</v>
      </c>
      <c r="W102">
        <v>89.93</v>
      </c>
      <c r="X102">
        <v>89.93</v>
      </c>
      <c r="Y102">
        <v>1</v>
      </c>
      <c r="Z102">
        <v>1</v>
      </c>
    </row>
    <row r="103" spans="1:26" x14ac:dyDescent="0.2">
      <c r="A103" t="s">
        <v>809</v>
      </c>
      <c r="B103" t="s">
        <v>3079</v>
      </c>
      <c r="C103">
        <v>0</v>
      </c>
      <c r="D103">
        <v>0</v>
      </c>
      <c r="E103">
        <v>0</v>
      </c>
      <c r="F103">
        <v>0</v>
      </c>
      <c r="G103">
        <v>0</v>
      </c>
      <c r="H103">
        <v>0</v>
      </c>
      <c r="I103">
        <v>59.29</v>
      </c>
      <c r="J103">
        <v>59.29</v>
      </c>
      <c r="K103">
        <v>59.29</v>
      </c>
      <c r="L103">
        <v>59.29</v>
      </c>
      <c r="M103">
        <v>62.44</v>
      </c>
      <c r="N103">
        <v>62.44</v>
      </c>
      <c r="O103">
        <v>62.44</v>
      </c>
      <c r="P103">
        <v>62.44</v>
      </c>
      <c r="Q103">
        <v>65.569999999999993</v>
      </c>
      <c r="R103">
        <v>0</v>
      </c>
      <c r="S103">
        <v>0</v>
      </c>
      <c r="T103">
        <v>0</v>
      </c>
      <c r="U103">
        <v>0</v>
      </c>
      <c r="V103">
        <v>0</v>
      </c>
      <c r="W103">
        <v>0</v>
      </c>
      <c r="X103">
        <v>0</v>
      </c>
      <c r="Y103">
        <v>1</v>
      </c>
      <c r="Z103">
        <v>1</v>
      </c>
    </row>
    <row r="104" spans="1:26" x14ac:dyDescent="0.2">
      <c r="A104" t="s">
        <v>10</v>
      </c>
      <c r="B104" t="s">
        <v>3079</v>
      </c>
      <c r="C104">
        <v>0</v>
      </c>
      <c r="D104">
        <v>56.94</v>
      </c>
      <c r="E104">
        <v>56.94</v>
      </c>
      <c r="F104">
        <v>56.94</v>
      </c>
      <c r="G104">
        <v>56.94</v>
      </c>
      <c r="H104">
        <v>56.94</v>
      </c>
      <c r="I104">
        <v>67.150000000000006</v>
      </c>
      <c r="J104">
        <v>67.150000000000006</v>
      </c>
      <c r="K104">
        <v>67.150000000000006</v>
      </c>
      <c r="L104">
        <v>67.150000000000006</v>
      </c>
      <c r="M104">
        <v>70.680000000000007</v>
      </c>
      <c r="N104">
        <v>70.680000000000007</v>
      </c>
      <c r="O104">
        <v>70.680000000000007</v>
      </c>
      <c r="P104">
        <v>70.680000000000007</v>
      </c>
      <c r="Q104">
        <v>74.22</v>
      </c>
      <c r="R104">
        <v>96.21</v>
      </c>
      <c r="S104">
        <v>96.21</v>
      </c>
      <c r="T104">
        <v>96.21</v>
      </c>
      <c r="U104">
        <v>96.21</v>
      </c>
      <c r="V104">
        <v>100.52</v>
      </c>
      <c r="W104">
        <v>100.52</v>
      </c>
      <c r="X104">
        <v>100.52</v>
      </c>
      <c r="Y104">
        <v>1</v>
      </c>
      <c r="Z104">
        <v>1</v>
      </c>
    </row>
    <row r="105" spans="1:26" x14ac:dyDescent="0.2">
      <c r="A105" t="s">
        <v>3080</v>
      </c>
      <c r="B105" t="s">
        <v>3077</v>
      </c>
      <c r="C105">
        <v>0</v>
      </c>
      <c r="D105">
        <v>0</v>
      </c>
      <c r="E105">
        <v>0</v>
      </c>
      <c r="F105">
        <v>0</v>
      </c>
      <c r="G105">
        <v>0</v>
      </c>
      <c r="H105">
        <v>0</v>
      </c>
      <c r="I105">
        <v>0</v>
      </c>
      <c r="J105">
        <v>0</v>
      </c>
      <c r="K105">
        <v>0</v>
      </c>
      <c r="L105">
        <v>0</v>
      </c>
      <c r="M105">
        <v>0</v>
      </c>
      <c r="N105">
        <v>0</v>
      </c>
      <c r="O105">
        <v>0</v>
      </c>
      <c r="P105">
        <v>0</v>
      </c>
      <c r="Q105">
        <v>0</v>
      </c>
      <c r="R105">
        <v>79.72</v>
      </c>
      <c r="S105">
        <v>79.72</v>
      </c>
      <c r="T105">
        <v>79.72</v>
      </c>
      <c r="U105">
        <v>79.72</v>
      </c>
      <c r="V105">
        <v>83.24</v>
      </c>
      <c r="W105">
        <v>83.24</v>
      </c>
      <c r="X105">
        <v>83.24</v>
      </c>
      <c r="Y105">
        <v>1</v>
      </c>
      <c r="Z105">
        <v>1</v>
      </c>
    </row>
    <row r="106" spans="1:26" x14ac:dyDescent="0.2">
      <c r="A106" t="s">
        <v>3081</v>
      </c>
      <c r="B106" t="s">
        <v>3077</v>
      </c>
      <c r="C106">
        <v>0</v>
      </c>
      <c r="D106">
        <v>54.59</v>
      </c>
      <c r="E106">
        <v>54.59</v>
      </c>
      <c r="F106">
        <v>54.59</v>
      </c>
      <c r="G106">
        <v>54.59</v>
      </c>
      <c r="H106">
        <v>54.59</v>
      </c>
      <c r="I106">
        <v>61.26</v>
      </c>
      <c r="J106">
        <v>61.26</v>
      </c>
      <c r="K106">
        <v>61.26</v>
      </c>
      <c r="L106">
        <v>61.26</v>
      </c>
      <c r="M106">
        <v>64.400000000000006</v>
      </c>
      <c r="N106">
        <v>64.400000000000006</v>
      </c>
      <c r="O106">
        <v>64.400000000000006</v>
      </c>
      <c r="P106">
        <v>64.400000000000006</v>
      </c>
      <c r="Q106">
        <v>67.94</v>
      </c>
      <c r="R106">
        <v>94.24</v>
      </c>
      <c r="S106">
        <v>94.24</v>
      </c>
      <c r="T106">
        <v>94.24</v>
      </c>
      <c r="U106">
        <v>94.24</v>
      </c>
      <c r="V106">
        <v>98.56</v>
      </c>
      <c r="W106">
        <v>98.56</v>
      </c>
      <c r="X106">
        <v>98.56</v>
      </c>
      <c r="Y106">
        <v>1</v>
      </c>
      <c r="Z106">
        <v>1</v>
      </c>
    </row>
    <row r="107" spans="1:26" x14ac:dyDescent="0.2">
      <c r="A107" t="s">
        <v>12</v>
      </c>
      <c r="B107" t="s">
        <v>3079</v>
      </c>
      <c r="C107">
        <v>0</v>
      </c>
      <c r="D107">
        <v>58.9</v>
      </c>
      <c r="E107">
        <v>58.9</v>
      </c>
      <c r="F107">
        <v>58.9</v>
      </c>
      <c r="G107">
        <v>58.9</v>
      </c>
      <c r="H107">
        <v>58.9</v>
      </c>
      <c r="I107">
        <v>67.94</v>
      </c>
      <c r="J107">
        <v>67.94</v>
      </c>
      <c r="K107">
        <v>67.94</v>
      </c>
      <c r="L107">
        <v>67.94</v>
      </c>
      <c r="M107">
        <v>71.459999999999994</v>
      </c>
      <c r="N107">
        <v>71.459999999999994</v>
      </c>
      <c r="O107">
        <v>71.459999999999994</v>
      </c>
      <c r="P107">
        <v>71.459999999999994</v>
      </c>
      <c r="Q107">
        <v>75.39</v>
      </c>
      <c r="R107">
        <v>100.13</v>
      </c>
      <c r="S107">
        <v>100.13</v>
      </c>
      <c r="T107">
        <v>100.13</v>
      </c>
      <c r="U107">
        <v>100.13</v>
      </c>
      <c r="V107">
        <v>104.45</v>
      </c>
      <c r="W107">
        <v>104.45</v>
      </c>
      <c r="X107">
        <v>104.45</v>
      </c>
      <c r="Y107">
        <v>1</v>
      </c>
      <c r="Z107">
        <v>1</v>
      </c>
    </row>
    <row r="108" spans="1:26" x14ac:dyDescent="0.2">
      <c r="A108" t="s">
        <v>13</v>
      </c>
      <c r="B108" t="s">
        <v>3079</v>
      </c>
      <c r="C108">
        <v>0</v>
      </c>
      <c r="D108">
        <v>63.22</v>
      </c>
      <c r="E108">
        <v>63.22</v>
      </c>
      <c r="F108">
        <v>63.22</v>
      </c>
      <c r="G108">
        <v>63.22</v>
      </c>
      <c r="H108">
        <v>63.22</v>
      </c>
      <c r="I108">
        <v>72.650000000000006</v>
      </c>
      <c r="J108">
        <v>72.650000000000006</v>
      </c>
      <c r="K108">
        <v>72.650000000000006</v>
      </c>
      <c r="L108">
        <v>72.650000000000006</v>
      </c>
      <c r="M108">
        <v>76.569999999999993</v>
      </c>
      <c r="N108">
        <v>76.569999999999993</v>
      </c>
      <c r="O108">
        <v>76.569999999999993</v>
      </c>
      <c r="P108">
        <v>76.569999999999993</v>
      </c>
      <c r="Q108">
        <v>80.5</v>
      </c>
      <c r="R108">
        <v>108.38</v>
      </c>
      <c r="S108">
        <v>108.38</v>
      </c>
      <c r="T108">
        <v>108.38</v>
      </c>
      <c r="U108">
        <v>108.38</v>
      </c>
      <c r="V108">
        <v>113.1</v>
      </c>
      <c r="W108">
        <v>113.1</v>
      </c>
      <c r="X108">
        <v>113.1</v>
      </c>
      <c r="Y108">
        <v>1</v>
      </c>
      <c r="Z108">
        <v>1</v>
      </c>
    </row>
    <row r="109" spans="1:26" x14ac:dyDescent="0.2">
      <c r="A109" t="s">
        <v>3082</v>
      </c>
      <c r="B109" t="s">
        <v>3077</v>
      </c>
      <c r="C109">
        <v>0</v>
      </c>
      <c r="D109">
        <v>0</v>
      </c>
      <c r="E109">
        <v>0</v>
      </c>
      <c r="F109">
        <v>0</v>
      </c>
      <c r="G109">
        <v>0</v>
      </c>
      <c r="H109">
        <v>0</v>
      </c>
      <c r="I109">
        <v>58.51</v>
      </c>
      <c r="J109">
        <v>58.51</v>
      </c>
      <c r="K109">
        <v>58.51</v>
      </c>
      <c r="L109">
        <v>58.51</v>
      </c>
      <c r="M109">
        <v>61.65</v>
      </c>
      <c r="N109">
        <v>61.65</v>
      </c>
      <c r="O109">
        <v>61.65</v>
      </c>
      <c r="P109">
        <v>61.65</v>
      </c>
      <c r="Q109">
        <v>64.790000000000006</v>
      </c>
      <c r="R109">
        <v>0</v>
      </c>
      <c r="S109">
        <v>0</v>
      </c>
      <c r="T109">
        <v>0</v>
      </c>
      <c r="U109">
        <v>0</v>
      </c>
      <c r="V109">
        <v>0</v>
      </c>
      <c r="W109">
        <v>0</v>
      </c>
      <c r="X109">
        <v>0</v>
      </c>
      <c r="Y109">
        <v>1</v>
      </c>
      <c r="Z109">
        <v>1</v>
      </c>
    </row>
    <row r="110" spans="1:26" x14ac:dyDescent="0.2">
      <c r="A110" t="s">
        <v>3083</v>
      </c>
      <c r="B110" t="s">
        <v>3077</v>
      </c>
      <c r="C110">
        <v>0</v>
      </c>
      <c r="D110">
        <v>61.65</v>
      </c>
      <c r="E110">
        <v>61.65</v>
      </c>
      <c r="F110">
        <v>61.65</v>
      </c>
      <c r="G110">
        <v>61.65</v>
      </c>
      <c r="H110">
        <v>61.65</v>
      </c>
      <c r="I110">
        <v>69.11</v>
      </c>
      <c r="J110">
        <v>69.11</v>
      </c>
      <c r="K110">
        <v>69.11</v>
      </c>
      <c r="L110">
        <v>69.11</v>
      </c>
      <c r="M110">
        <v>72.650000000000006</v>
      </c>
      <c r="N110">
        <v>72.650000000000006</v>
      </c>
      <c r="O110">
        <v>72.650000000000006</v>
      </c>
      <c r="P110">
        <v>72.650000000000006</v>
      </c>
      <c r="Q110">
        <v>76.569999999999993</v>
      </c>
      <c r="R110">
        <v>104.45</v>
      </c>
      <c r="S110">
        <v>104.45</v>
      </c>
      <c r="T110">
        <v>104.45</v>
      </c>
      <c r="U110">
        <v>104.45</v>
      </c>
      <c r="V110">
        <v>109.17</v>
      </c>
      <c r="W110">
        <v>109.17</v>
      </c>
      <c r="X110">
        <v>109.17</v>
      </c>
      <c r="Y110">
        <v>1</v>
      </c>
      <c r="Z110">
        <v>1</v>
      </c>
    </row>
    <row r="111" spans="1:26" x14ac:dyDescent="0.2">
      <c r="A111" t="s">
        <v>651</v>
      </c>
      <c r="B111" t="s">
        <v>3079</v>
      </c>
      <c r="C111">
        <v>0</v>
      </c>
      <c r="D111">
        <v>0</v>
      </c>
      <c r="E111">
        <v>0</v>
      </c>
      <c r="F111">
        <v>0</v>
      </c>
      <c r="G111">
        <v>0</v>
      </c>
      <c r="H111">
        <v>0</v>
      </c>
      <c r="I111">
        <v>76.959999999999994</v>
      </c>
      <c r="J111">
        <v>76.959999999999994</v>
      </c>
      <c r="K111">
        <v>76.959999999999994</v>
      </c>
      <c r="L111">
        <v>76.959999999999994</v>
      </c>
      <c r="M111">
        <v>80.89</v>
      </c>
      <c r="N111">
        <v>80.89</v>
      </c>
      <c r="O111">
        <v>80.89</v>
      </c>
      <c r="P111">
        <v>80.89</v>
      </c>
      <c r="Q111">
        <v>85.21</v>
      </c>
      <c r="R111">
        <v>112.7</v>
      </c>
      <c r="S111">
        <v>112.7</v>
      </c>
      <c r="T111">
        <v>112.7</v>
      </c>
      <c r="U111">
        <v>112.7</v>
      </c>
      <c r="V111">
        <v>117.8</v>
      </c>
      <c r="W111">
        <v>117.8</v>
      </c>
      <c r="X111">
        <v>117.8</v>
      </c>
      <c r="Y111">
        <v>1</v>
      </c>
      <c r="Z111">
        <v>1</v>
      </c>
    </row>
    <row r="112" spans="1:26" x14ac:dyDescent="0.2">
      <c r="A112" t="s">
        <v>15</v>
      </c>
      <c r="B112" t="s">
        <v>3079</v>
      </c>
      <c r="C112">
        <v>0</v>
      </c>
      <c r="D112">
        <v>73.430000000000007</v>
      </c>
      <c r="E112">
        <v>73.430000000000007</v>
      </c>
      <c r="F112">
        <v>73.430000000000007</v>
      </c>
      <c r="G112">
        <v>73.430000000000007</v>
      </c>
      <c r="H112">
        <v>73.430000000000007</v>
      </c>
      <c r="I112">
        <v>84.04</v>
      </c>
      <c r="J112">
        <v>84.04</v>
      </c>
      <c r="K112">
        <v>84.04</v>
      </c>
      <c r="L112">
        <v>84.04</v>
      </c>
      <c r="M112">
        <v>88.35</v>
      </c>
      <c r="N112">
        <v>88.35</v>
      </c>
      <c r="O112">
        <v>88.35</v>
      </c>
      <c r="P112">
        <v>88.35</v>
      </c>
      <c r="Q112">
        <v>93.06</v>
      </c>
      <c r="R112">
        <v>120.95</v>
      </c>
      <c r="S112">
        <v>120.95</v>
      </c>
      <c r="T112">
        <v>120.95</v>
      </c>
      <c r="U112">
        <v>120.95</v>
      </c>
      <c r="V112">
        <v>126.44</v>
      </c>
      <c r="W112">
        <v>126.44</v>
      </c>
      <c r="X112">
        <v>126.44</v>
      </c>
      <c r="Y112">
        <v>1</v>
      </c>
      <c r="Z112">
        <v>1</v>
      </c>
    </row>
    <row r="113" spans="1:26" x14ac:dyDescent="0.2">
      <c r="A113" t="s">
        <v>3084</v>
      </c>
      <c r="B113" t="s">
        <v>3077</v>
      </c>
      <c r="C113">
        <v>0</v>
      </c>
      <c r="D113">
        <v>0</v>
      </c>
      <c r="E113">
        <v>0</v>
      </c>
      <c r="F113">
        <v>0</v>
      </c>
      <c r="G113">
        <v>0</v>
      </c>
      <c r="H113">
        <v>0</v>
      </c>
      <c r="I113">
        <v>77.349999999999994</v>
      </c>
      <c r="J113">
        <v>77.349999999999994</v>
      </c>
      <c r="K113">
        <v>77.349999999999994</v>
      </c>
      <c r="L113">
        <v>77.349999999999994</v>
      </c>
      <c r="M113">
        <v>81.28</v>
      </c>
      <c r="N113">
        <v>81.28</v>
      </c>
      <c r="O113">
        <v>81.28</v>
      </c>
      <c r="P113">
        <v>81.28</v>
      </c>
      <c r="Q113">
        <v>85.61</v>
      </c>
      <c r="R113">
        <v>0</v>
      </c>
      <c r="S113">
        <v>0</v>
      </c>
      <c r="T113">
        <v>0</v>
      </c>
      <c r="U113">
        <v>0</v>
      </c>
      <c r="V113">
        <v>0</v>
      </c>
      <c r="W113">
        <v>0</v>
      </c>
      <c r="X113">
        <v>0</v>
      </c>
      <c r="Y113">
        <v>1</v>
      </c>
      <c r="Z113">
        <v>1</v>
      </c>
    </row>
    <row r="114" spans="1:26" x14ac:dyDescent="0.2">
      <c r="A114" t="s">
        <v>3085</v>
      </c>
      <c r="B114" t="s">
        <v>3077</v>
      </c>
      <c r="C114">
        <v>0</v>
      </c>
      <c r="D114">
        <v>81.28</v>
      </c>
      <c r="E114">
        <v>81.28</v>
      </c>
      <c r="F114">
        <v>81.28</v>
      </c>
      <c r="G114">
        <v>81.28</v>
      </c>
      <c r="H114">
        <v>81.28</v>
      </c>
      <c r="I114">
        <v>91.1</v>
      </c>
      <c r="J114">
        <v>91.1</v>
      </c>
      <c r="K114">
        <v>91.1</v>
      </c>
      <c r="L114">
        <v>91.1</v>
      </c>
      <c r="M114">
        <v>95.82</v>
      </c>
      <c r="N114">
        <v>95.82</v>
      </c>
      <c r="O114">
        <v>95.82</v>
      </c>
      <c r="P114">
        <v>95.82</v>
      </c>
      <c r="Q114">
        <v>100.91</v>
      </c>
      <c r="R114">
        <v>137.05000000000001</v>
      </c>
      <c r="S114">
        <v>137.05000000000001</v>
      </c>
      <c r="T114">
        <v>137.05000000000001</v>
      </c>
      <c r="U114">
        <v>137.05000000000001</v>
      </c>
      <c r="V114">
        <v>142.94</v>
      </c>
      <c r="W114">
        <v>142.94</v>
      </c>
      <c r="X114">
        <v>142.94</v>
      </c>
      <c r="Y114">
        <v>1</v>
      </c>
      <c r="Z114">
        <v>1</v>
      </c>
    </row>
    <row r="115" spans="1:26" x14ac:dyDescent="0.2">
      <c r="A115" t="s">
        <v>650</v>
      </c>
      <c r="B115" t="s">
        <v>3079</v>
      </c>
      <c r="C115">
        <v>0</v>
      </c>
      <c r="D115">
        <v>0</v>
      </c>
      <c r="E115">
        <v>0</v>
      </c>
      <c r="F115">
        <v>0</v>
      </c>
      <c r="G115">
        <v>0</v>
      </c>
      <c r="H115">
        <v>0</v>
      </c>
      <c r="I115">
        <v>101.32</v>
      </c>
      <c r="J115">
        <v>101.32</v>
      </c>
      <c r="K115">
        <v>101.32</v>
      </c>
      <c r="L115">
        <v>101.32</v>
      </c>
      <c r="M115">
        <v>106.41</v>
      </c>
      <c r="N115">
        <v>106.41</v>
      </c>
      <c r="O115">
        <v>106.41</v>
      </c>
      <c r="P115">
        <v>106.41</v>
      </c>
      <c r="Q115">
        <v>111.91</v>
      </c>
      <c r="R115">
        <v>0</v>
      </c>
      <c r="S115">
        <v>0</v>
      </c>
      <c r="T115">
        <v>0</v>
      </c>
      <c r="U115">
        <v>0</v>
      </c>
      <c r="V115">
        <v>0</v>
      </c>
      <c r="W115">
        <v>0</v>
      </c>
      <c r="X115">
        <v>0</v>
      </c>
      <c r="Y115">
        <v>1</v>
      </c>
      <c r="Z115">
        <v>1</v>
      </c>
    </row>
    <row r="116" spans="1:26" x14ac:dyDescent="0.2">
      <c r="A116" t="s">
        <v>18</v>
      </c>
      <c r="B116" t="s">
        <v>3079</v>
      </c>
      <c r="C116">
        <v>0</v>
      </c>
      <c r="D116">
        <v>96.21</v>
      </c>
      <c r="E116">
        <v>96.21</v>
      </c>
      <c r="F116">
        <v>96.21</v>
      </c>
      <c r="G116">
        <v>96.21</v>
      </c>
      <c r="H116">
        <v>96.21</v>
      </c>
      <c r="I116">
        <v>113.49</v>
      </c>
      <c r="J116">
        <v>113.49</v>
      </c>
      <c r="K116">
        <v>113.49</v>
      </c>
      <c r="L116">
        <v>113.49</v>
      </c>
      <c r="M116">
        <v>119.38</v>
      </c>
      <c r="N116">
        <v>119.38</v>
      </c>
      <c r="O116">
        <v>119.38</v>
      </c>
      <c r="P116">
        <v>119.38</v>
      </c>
      <c r="Q116">
        <v>125.66</v>
      </c>
      <c r="R116">
        <v>155.5</v>
      </c>
      <c r="S116">
        <v>155.5</v>
      </c>
      <c r="T116">
        <v>155.5</v>
      </c>
      <c r="U116">
        <v>155.5</v>
      </c>
      <c r="V116">
        <v>162.57</v>
      </c>
      <c r="W116">
        <v>162.57</v>
      </c>
      <c r="X116">
        <v>162.57</v>
      </c>
      <c r="Y116">
        <v>1</v>
      </c>
      <c r="Z116">
        <v>1</v>
      </c>
    </row>
    <row r="117" spans="1:26" x14ac:dyDescent="0.2">
      <c r="A117" t="s">
        <v>247</v>
      </c>
      <c r="B117" t="s">
        <v>9</v>
      </c>
      <c r="C117">
        <v>0</v>
      </c>
      <c r="D117">
        <v>41.23</v>
      </c>
      <c r="E117">
        <v>41.23</v>
      </c>
      <c r="F117">
        <v>41.23</v>
      </c>
      <c r="G117">
        <v>41.23</v>
      </c>
      <c r="H117">
        <v>41.23</v>
      </c>
      <c r="I117">
        <v>48.3</v>
      </c>
      <c r="J117">
        <v>48.3</v>
      </c>
      <c r="K117">
        <v>48.3</v>
      </c>
      <c r="L117">
        <v>48.3</v>
      </c>
      <c r="M117">
        <v>51.05</v>
      </c>
      <c r="N117">
        <v>51.05</v>
      </c>
      <c r="O117">
        <v>51.05</v>
      </c>
      <c r="P117">
        <v>51.05</v>
      </c>
      <c r="Q117">
        <v>53.79</v>
      </c>
      <c r="R117">
        <v>73.83</v>
      </c>
      <c r="S117">
        <v>73.83</v>
      </c>
      <c r="T117">
        <v>73.83</v>
      </c>
      <c r="U117">
        <v>73.83</v>
      </c>
      <c r="V117">
        <v>77.349999999999994</v>
      </c>
      <c r="W117">
        <v>77.349999999999994</v>
      </c>
      <c r="X117">
        <v>77.349999999999994</v>
      </c>
      <c r="Y117">
        <v>1</v>
      </c>
      <c r="Z117">
        <v>1</v>
      </c>
    </row>
    <row r="118" spans="1:26" x14ac:dyDescent="0.2">
      <c r="A118" t="s">
        <v>22</v>
      </c>
      <c r="B118" t="s">
        <v>9</v>
      </c>
      <c r="C118">
        <v>0</v>
      </c>
      <c r="D118">
        <v>47.9</v>
      </c>
      <c r="E118">
        <v>47.9</v>
      </c>
      <c r="F118">
        <v>47.9</v>
      </c>
      <c r="G118">
        <v>47.9</v>
      </c>
      <c r="H118">
        <v>47.9</v>
      </c>
      <c r="I118">
        <v>56.55</v>
      </c>
      <c r="J118">
        <v>56.55</v>
      </c>
      <c r="K118">
        <v>56.55</v>
      </c>
      <c r="L118">
        <v>56.55</v>
      </c>
      <c r="M118">
        <v>59.68</v>
      </c>
      <c r="N118">
        <v>59.68</v>
      </c>
      <c r="O118">
        <v>59.68</v>
      </c>
      <c r="P118">
        <v>59.68</v>
      </c>
      <c r="Q118">
        <v>62.83</v>
      </c>
      <c r="R118">
        <v>84.04</v>
      </c>
      <c r="S118">
        <v>84.04</v>
      </c>
      <c r="T118">
        <v>84.04</v>
      </c>
      <c r="U118">
        <v>84.04</v>
      </c>
      <c r="V118">
        <v>87.96</v>
      </c>
      <c r="W118">
        <v>87.96</v>
      </c>
      <c r="X118">
        <v>87.96</v>
      </c>
      <c r="Y118">
        <v>1</v>
      </c>
      <c r="Z118">
        <v>1</v>
      </c>
    </row>
    <row r="119" spans="1:26" x14ac:dyDescent="0.2">
      <c r="A119" t="s">
        <v>23</v>
      </c>
      <c r="B119" t="s">
        <v>9</v>
      </c>
      <c r="C119">
        <v>0</v>
      </c>
      <c r="D119">
        <v>55.76</v>
      </c>
      <c r="E119">
        <v>55.76</v>
      </c>
      <c r="F119">
        <v>55.76</v>
      </c>
      <c r="G119">
        <v>55.76</v>
      </c>
      <c r="H119">
        <v>55.76</v>
      </c>
      <c r="I119">
        <v>65.180000000000007</v>
      </c>
      <c r="J119">
        <v>65.180000000000007</v>
      </c>
      <c r="K119">
        <v>65.180000000000007</v>
      </c>
      <c r="L119">
        <v>65.180000000000007</v>
      </c>
      <c r="M119">
        <v>68.72</v>
      </c>
      <c r="N119">
        <v>68.72</v>
      </c>
      <c r="O119">
        <v>68.72</v>
      </c>
      <c r="P119">
        <v>68.72</v>
      </c>
      <c r="Q119">
        <v>72.260000000000005</v>
      </c>
      <c r="R119">
        <v>96.21</v>
      </c>
      <c r="S119">
        <v>96.21</v>
      </c>
      <c r="T119">
        <v>96.21</v>
      </c>
      <c r="U119">
        <v>96.21</v>
      </c>
      <c r="V119">
        <v>100.52</v>
      </c>
      <c r="W119">
        <v>100.52</v>
      </c>
      <c r="X119">
        <v>100.52</v>
      </c>
      <c r="Y119">
        <v>1</v>
      </c>
      <c r="Z119">
        <v>1</v>
      </c>
    </row>
    <row r="120" spans="1:26" x14ac:dyDescent="0.2">
      <c r="A120" t="s">
        <v>24</v>
      </c>
      <c r="B120" t="s">
        <v>9</v>
      </c>
      <c r="C120">
        <v>0</v>
      </c>
      <c r="D120">
        <v>63.22</v>
      </c>
      <c r="E120">
        <v>63.22</v>
      </c>
      <c r="F120">
        <v>63.22</v>
      </c>
      <c r="G120">
        <v>63.22</v>
      </c>
      <c r="H120">
        <v>63.22</v>
      </c>
      <c r="I120">
        <v>73.430000000000007</v>
      </c>
      <c r="J120">
        <v>73.430000000000007</v>
      </c>
      <c r="K120">
        <v>73.430000000000007</v>
      </c>
      <c r="L120">
        <v>73.430000000000007</v>
      </c>
      <c r="M120">
        <v>77.349999999999994</v>
      </c>
      <c r="N120">
        <v>77.349999999999994</v>
      </c>
      <c r="O120">
        <v>77.349999999999994</v>
      </c>
      <c r="P120">
        <v>77.349999999999994</v>
      </c>
      <c r="Q120">
        <v>81.28</v>
      </c>
      <c r="R120">
        <v>108.38</v>
      </c>
      <c r="S120">
        <v>108.38</v>
      </c>
      <c r="T120">
        <v>108.38</v>
      </c>
      <c r="U120">
        <v>108.38</v>
      </c>
      <c r="V120">
        <v>113.1</v>
      </c>
      <c r="W120">
        <v>113.1</v>
      </c>
      <c r="X120">
        <v>113.1</v>
      </c>
      <c r="Y120">
        <v>1</v>
      </c>
      <c r="Z120">
        <v>1</v>
      </c>
    </row>
    <row r="121" spans="1:26" x14ac:dyDescent="0.2">
      <c r="A121" t="s">
        <v>25</v>
      </c>
      <c r="B121" t="s">
        <v>9</v>
      </c>
      <c r="C121">
        <v>0</v>
      </c>
      <c r="D121">
        <v>70.680000000000007</v>
      </c>
      <c r="E121">
        <v>70.680000000000007</v>
      </c>
      <c r="F121">
        <v>70.680000000000007</v>
      </c>
      <c r="G121">
        <v>70.680000000000007</v>
      </c>
      <c r="H121">
        <v>70.680000000000007</v>
      </c>
      <c r="I121">
        <v>82.46</v>
      </c>
      <c r="J121">
        <v>82.46</v>
      </c>
      <c r="K121">
        <v>82.46</v>
      </c>
      <c r="L121">
        <v>82.46</v>
      </c>
      <c r="M121">
        <v>86.78</v>
      </c>
      <c r="N121">
        <v>86.78</v>
      </c>
      <c r="O121">
        <v>86.78</v>
      </c>
      <c r="P121">
        <v>86.78</v>
      </c>
      <c r="Q121">
        <v>91.5</v>
      </c>
      <c r="R121">
        <v>121.73</v>
      </c>
      <c r="S121">
        <v>121.73</v>
      </c>
      <c r="T121">
        <v>121.73</v>
      </c>
      <c r="U121">
        <v>121.73</v>
      </c>
      <c r="V121">
        <v>127.23</v>
      </c>
      <c r="W121">
        <v>127.23</v>
      </c>
      <c r="X121">
        <v>127.23</v>
      </c>
      <c r="Y121">
        <v>1</v>
      </c>
      <c r="Z121">
        <v>1</v>
      </c>
    </row>
    <row r="122" spans="1:26" x14ac:dyDescent="0.2">
      <c r="A122" t="s">
        <v>3086</v>
      </c>
      <c r="B122" t="s">
        <v>3087</v>
      </c>
      <c r="C122">
        <v>0</v>
      </c>
      <c r="D122">
        <v>82.85</v>
      </c>
      <c r="E122">
        <v>82.85</v>
      </c>
      <c r="F122">
        <v>82.85</v>
      </c>
      <c r="G122">
        <v>82.85</v>
      </c>
      <c r="H122">
        <v>82.85</v>
      </c>
      <c r="I122">
        <v>95.43</v>
      </c>
      <c r="J122">
        <v>95.43</v>
      </c>
      <c r="K122">
        <v>95.43</v>
      </c>
      <c r="L122">
        <v>95.43</v>
      </c>
      <c r="M122">
        <v>100.52</v>
      </c>
      <c r="N122">
        <v>100.52</v>
      </c>
      <c r="O122">
        <v>100.52</v>
      </c>
      <c r="P122">
        <v>100.52</v>
      </c>
      <c r="Q122">
        <v>105.63</v>
      </c>
      <c r="R122">
        <v>143.33000000000001</v>
      </c>
      <c r="S122">
        <v>143.33000000000001</v>
      </c>
      <c r="T122">
        <v>143.33000000000001</v>
      </c>
      <c r="U122">
        <v>143.33000000000001</v>
      </c>
      <c r="V122">
        <v>149.61000000000001</v>
      </c>
      <c r="W122">
        <v>149.61000000000001</v>
      </c>
      <c r="X122">
        <v>149.61000000000001</v>
      </c>
      <c r="Y122">
        <v>1</v>
      </c>
      <c r="Z122">
        <v>1</v>
      </c>
    </row>
    <row r="123" spans="1:26" x14ac:dyDescent="0.2">
      <c r="A123" t="s">
        <v>3088</v>
      </c>
      <c r="B123" t="s">
        <v>3087</v>
      </c>
      <c r="C123">
        <v>0</v>
      </c>
      <c r="D123">
        <v>93.06</v>
      </c>
      <c r="E123">
        <v>93.06</v>
      </c>
      <c r="F123">
        <v>93.06</v>
      </c>
      <c r="G123">
        <v>93.06</v>
      </c>
      <c r="H123">
        <v>93.06</v>
      </c>
      <c r="I123">
        <v>104.06</v>
      </c>
      <c r="J123">
        <v>104.06</v>
      </c>
      <c r="K123">
        <v>104.06</v>
      </c>
      <c r="L123">
        <v>104.06</v>
      </c>
      <c r="M123">
        <v>109.56</v>
      </c>
      <c r="N123">
        <v>109.56</v>
      </c>
      <c r="O123">
        <v>109.56</v>
      </c>
      <c r="P123">
        <v>109.56</v>
      </c>
      <c r="Q123">
        <v>115.06</v>
      </c>
      <c r="R123">
        <v>153.93</v>
      </c>
      <c r="S123">
        <v>153.93</v>
      </c>
      <c r="T123">
        <v>153.93</v>
      </c>
      <c r="U123">
        <v>153.93</v>
      </c>
      <c r="V123">
        <v>160.61000000000001</v>
      </c>
      <c r="W123">
        <v>160.61000000000001</v>
      </c>
      <c r="X123">
        <v>160.61000000000001</v>
      </c>
      <c r="Y123">
        <v>1</v>
      </c>
      <c r="Z123">
        <v>1</v>
      </c>
    </row>
    <row r="124" spans="1:26" x14ac:dyDescent="0.2">
      <c r="A124" t="s">
        <v>3089</v>
      </c>
      <c r="B124" t="s">
        <v>3087</v>
      </c>
      <c r="C124">
        <v>0</v>
      </c>
      <c r="D124">
        <v>100.91</v>
      </c>
      <c r="E124">
        <v>100.91</v>
      </c>
      <c r="F124">
        <v>100.91</v>
      </c>
      <c r="G124">
        <v>100.91</v>
      </c>
      <c r="H124">
        <v>100.91</v>
      </c>
      <c r="I124">
        <v>112.7</v>
      </c>
      <c r="J124">
        <v>112.7</v>
      </c>
      <c r="K124">
        <v>112.7</v>
      </c>
      <c r="L124">
        <v>112.7</v>
      </c>
      <c r="M124">
        <v>118.59</v>
      </c>
      <c r="N124">
        <v>118.59</v>
      </c>
      <c r="O124">
        <v>118.59</v>
      </c>
      <c r="P124">
        <v>118.59</v>
      </c>
      <c r="Q124">
        <v>124.88</v>
      </c>
      <c r="R124">
        <v>166.89</v>
      </c>
      <c r="S124">
        <v>166.89</v>
      </c>
      <c r="T124">
        <v>166.89</v>
      </c>
      <c r="U124">
        <v>166.89</v>
      </c>
      <c r="V124">
        <v>174.35</v>
      </c>
      <c r="W124">
        <v>174.35</v>
      </c>
      <c r="X124">
        <v>174.35</v>
      </c>
      <c r="Y124">
        <v>1</v>
      </c>
      <c r="Z124">
        <v>1</v>
      </c>
    </row>
    <row r="125" spans="1:26" x14ac:dyDescent="0.2">
      <c r="A125" t="s">
        <v>30</v>
      </c>
      <c r="B125" t="s">
        <v>9</v>
      </c>
      <c r="C125">
        <v>0</v>
      </c>
      <c r="D125">
        <v>108.38</v>
      </c>
      <c r="E125">
        <v>108.38</v>
      </c>
      <c r="F125">
        <v>108.38</v>
      </c>
      <c r="G125">
        <v>108.38</v>
      </c>
      <c r="H125">
        <v>108.38</v>
      </c>
      <c r="I125">
        <v>125.27</v>
      </c>
      <c r="J125">
        <v>125.27</v>
      </c>
      <c r="K125">
        <v>125.27</v>
      </c>
      <c r="L125">
        <v>125.27</v>
      </c>
      <c r="M125">
        <v>131.55000000000001</v>
      </c>
      <c r="N125">
        <v>131.55000000000001</v>
      </c>
      <c r="O125">
        <v>131.55000000000001</v>
      </c>
      <c r="P125">
        <v>131.55000000000001</v>
      </c>
      <c r="Q125">
        <v>138.22</v>
      </c>
      <c r="R125">
        <v>177.89</v>
      </c>
      <c r="S125">
        <v>177.89</v>
      </c>
      <c r="T125">
        <v>177.89</v>
      </c>
      <c r="U125">
        <v>177.89</v>
      </c>
      <c r="V125">
        <v>185.74</v>
      </c>
      <c r="W125">
        <v>185.74</v>
      </c>
      <c r="X125">
        <v>185.74</v>
      </c>
      <c r="Y125">
        <v>1</v>
      </c>
      <c r="Z125">
        <v>1</v>
      </c>
    </row>
    <row r="126" spans="1:26" x14ac:dyDescent="0.2">
      <c r="A126" t="s">
        <v>31</v>
      </c>
      <c r="B126" t="s">
        <v>9</v>
      </c>
      <c r="C126">
        <v>0</v>
      </c>
      <c r="D126">
        <v>114.66</v>
      </c>
      <c r="E126">
        <v>114.66</v>
      </c>
      <c r="F126">
        <v>114.66</v>
      </c>
      <c r="G126">
        <v>114.66</v>
      </c>
      <c r="H126">
        <v>114.66</v>
      </c>
      <c r="I126">
        <v>135.09</v>
      </c>
      <c r="J126">
        <v>135.09</v>
      </c>
      <c r="K126">
        <v>135.09</v>
      </c>
      <c r="L126">
        <v>135.09</v>
      </c>
      <c r="M126">
        <v>142.94</v>
      </c>
      <c r="N126">
        <v>142.94</v>
      </c>
      <c r="O126">
        <v>142.94</v>
      </c>
      <c r="P126">
        <v>142.94</v>
      </c>
      <c r="Q126">
        <v>150.79</v>
      </c>
      <c r="R126">
        <v>192.41</v>
      </c>
      <c r="S126">
        <v>192.41</v>
      </c>
      <c r="T126">
        <v>192.41</v>
      </c>
      <c r="U126">
        <v>192.41</v>
      </c>
      <c r="V126">
        <v>201.84</v>
      </c>
      <c r="W126">
        <v>201.84</v>
      </c>
      <c r="X126">
        <v>201.84</v>
      </c>
      <c r="Y126">
        <v>1</v>
      </c>
      <c r="Z126">
        <v>1</v>
      </c>
    </row>
    <row r="127" spans="1:26" x14ac:dyDescent="0.2">
      <c r="A127" t="s">
        <v>449</v>
      </c>
      <c r="B127" t="s">
        <v>9</v>
      </c>
      <c r="C127">
        <v>0</v>
      </c>
      <c r="D127">
        <v>129.59</v>
      </c>
      <c r="E127">
        <v>129.59</v>
      </c>
      <c r="F127">
        <v>129.59</v>
      </c>
      <c r="G127">
        <v>129.59</v>
      </c>
      <c r="H127">
        <v>129.59</v>
      </c>
      <c r="I127">
        <v>153.15</v>
      </c>
      <c r="J127">
        <v>153.15</v>
      </c>
      <c r="K127">
        <v>153.15</v>
      </c>
      <c r="L127">
        <v>153.15</v>
      </c>
      <c r="M127">
        <v>161.78</v>
      </c>
      <c r="N127">
        <v>161.78</v>
      </c>
      <c r="O127">
        <v>161.78</v>
      </c>
      <c r="P127">
        <v>161.78</v>
      </c>
      <c r="Q127">
        <v>171.21</v>
      </c>
      <c r="R127">
        <v>227.37</v>
      </c>
      <c r="S127">
        <v>227.37</v>
      </c>
      <c r="T127">
        <v>227.37</v>
      </c>
      <c r="U127">
        <v>227.37</v>
      </c>
      <c r="V127">
        <v>238.35</v>
      </c>
      <c r="W127">
        <v>238.35</v>
      </c>
      <c r="X127">
        <v>238.35</v>
      </c>
      <c r="Y127">
        <v>1</v>
      </c>
      <c r="Z127">
        <v>1</v>
      </c>
    </row>
    <row r="128" spans="1:26" x14ac:dyDescent="0.2">
      <c r="A128" t="s">
        <v>3580</v>
      </c>
      <c r="B128" t="s">
        <v>3090</v>
      </c>
      <c r="C128">
        <v>0</v>
      </c>
      <c r="D128">
        <v>0</v>
      </c>
      <c r="E128">
        <v>0</v>
      </c>
      <c r="F128">
        <v>0</v>
      </c>
      <c r="G128">
        <v>0</v>
      </c>
      <c r="H128">
        <v>0</v>
      </c>
      <c r="I128">
        <v>0</v>
      </c>
      <c r="J128">
        <v>0</v>
      </c>
      <c r="K128">
        <v>0</v>
      </c>
      <c r="L128">
        <v>0</v>
      </c>
      <c r="M128">
        <v>0</v>
      </c>
      <c r="N128">
        <v>0</v>
      </c>
      <c r="O128">
        <v>0</v>
      </c>
      <c r="P128">
        <v>0</v>
      </c>
      <c r="Q128">
        <v>0</v>
      </c>
      <c r="R128">
        <v>146.07</v>
      </c>
      <c r="S128">
        <v>146.07</v>
      </c>
      <c r="T128">
        <v>146.07</v>
      </c>
      <c r="U128">
        <v>146.07</v>
      </c>
      <c r="V128">
        <v>150.4</v>
      </c>
      <c r="W128">
        <v>150.4</v>
      </c>
      <c r="X128">
        <v>150.4</v>
      </c>
      <c r="Y128">
        <v>1</v>
      </c>
      <c r="Z128">
        <v>1</v>
      </c>
    </row>
    <row r="129" spans="1:26" x14ac:dyDescent="0.2">
      <c r="A129" t="s">
        <v>3091</v>
      </c>
      <c r="B129" t="s">
        <v>3092</v>
      </c>
      <c r="C129">
        <v>0</v>
      </c>
      <c r="D129">
        <v>0</v>
      </c>
      <c r="E129">
        <v>0</v>
      </c>
      <c r="F129">
        <v>0</v>
      </c>
      <c r="G129">
        <v>0</v>
      </c>
      <c r="H129">
        <v>0</v>
      </c>
      <c r="I129">
        <v>0</v>
      </c>
      <c r="J129">
        <v>0</v>
      </c>
      <c r="K129">
        <v>0</v>
      </c>
      <c r="L129">
        <v>0</v>
      </c>
      <c r="M129">
        <v>0</v>
      </c>
      <c r="N129">
        <v>0</v>
      </c>
      <c r="O129">
        <v>0</v>
      </c>
      <c r="P129">
        <v>0</v>
      </c>
      <c r="Q129">
        <v>0</v>
      </c>
      <c r="R129">
        <v>146.07</v>
      </c>
      <c r="S129">
        <v>146.07</v>
      </c>
      <c r="T129">
        <v>146.07</v>
      </c>
      <c r="U129">
        <v>146.07</v>
      </c>
      <c r="V129">
        <v>150.4</v>
      </c>
      <c r="W129">
        <v>150.4</v>
      </c>
      <c r="X129">
        <v>150.4</v>
      </c>
      <c r="Y129">
        <v>1</v>
      </c>
      <c r="Z129">
        <v>1</v>
      </c>
    </row>
    <row r="130" spans="1:26" x14ac:dyDescent="0.2">
      <c r="A130" t="s">
        <v>3581</v>
      </c>
      <c r="B130" t="s">
        <v>3090</v>
      </c>
      <c r="C130">
        <v>0</v>
      </c>
      <c r="D130">
        <v>0</v>
      </c>
      <c r="E130">
        <v>0</v>
      </c>
      <c r="F130">
        <v>0</v>
      </c>
      <c r="G130">
        <v>0</v>
      </c>
      <c r="H130">
        <v>0</v>
      </c>
      <c r="I130">
        <v>0</v>
      </c>
      <c r="J130">
        <v>0</v>
      </c>
      <c r="K130">
        <v>0</v>
      </c>
      <c r="L130">
        <v>0</v>
      </c>
      <c r="M130">
        <v>0</v>
      </c>
      <c r="N130">
        <v>0</v>
      </c>
      <c r="O130">
        <v>0</v>
      </c>
      <c r="P130">
        <v>0</v>
      </c>
      <c r="Q130">
        <v>0</v>
      </c>
      <c r="R130">
        <v>162.96</v>
      </c>
      <c r="S130">
        <v>162.96</v>
      </c>
      <c r="T130">
        <v>162.96</v>
      </c>
      <c r="U130">
        <v>162.96</v>
      </c>
      <c r="V130">
        <v>167.67</v>
      </c>
      <c r="W130">
        <v>167.67</v>
      </c>
      <c r="X130">
        <v>167.67</v>
      </c>
      <c r="Y130">
        <v>1</v>
      </c>
      <c r="Z130">
        <v>1</v>
      </c>
    </row>
    <row r="131" spans="1:26" x14ac:dyDescent="0.2">
      <c r="A131" t="s">
        <v>3582</v>
      </c>
      <c r="B131" t="s">
        <v>3092</v>
      </c>
      <c r="C131">
        <v>0</v>
      </c>
      <c r="D131">
        <v>0</v>
      </c>
      <c r="E131">
        <v>0</v>
      </c>
      <c r="F131">
        <v>0</v>
      </c>
      <c r="G131">
        <v>0</v>
      </c>
      <c r="H131">
        <v>0</v>
      </c>
      <c r="I131">
        <v>0</v>
      </c>
      <c r="J131">
        <v>0</v>
      </c>
      <c r="K131">
        <v>0</v>
      </c>
      <c r="L131">
        <v>0</v>
      </c>
      <c r="M131">
        <v>0</v>
      </c>
      <c r="N131">
        <v>0</v>
      </c>
      <c r="O131">
        <v>0</v>
      </c>
      <c r="P131">
        <v>0</v>
      </c>
      <c r="Q131">
        <v>0</v>
      </c>
      <c r="R131">
        <v>162.96</v>
      </c>
      <c r="S131">
        <v>162.96</v>
      </c>
      <c r="T131">
        <v>162.96</v>
      </c>
      <c r="U131">
        <v>162.96</v>
      </c>
      <c r="V131">
        <v>167.67</v>
      </c>
      <c r="W131">
        <v>167.67</v>
      </c>
      <c r="X131">
        <v>167.67</v>
      </c>
      <c r="Y131">
        <v>1</v>
      </c>
      <c r="Z131">
        <v>1</v>
      </c>
    </row>
    <row r="132" spans="1:26" x14ac:dyDescent="0.2">
      <c r="A132" t="s">
        <v>3093</v>
      </c>
      <c r="B132" t="s">
        <v>3094</v>
      </c>
      <c r="C132">
        <v>0</v>
      </c>
      <c r="D132">
        <v>0</v>
      </c>
      <c r="E132">
        <v>0</v>
      </c>
      <c r="F132">
        <v>0</v>
      </c>
      <c r="G132">
        <v>0</v>
      </c>
      <c r="H132">
        <v>0</v>
      </c>
      <c r="I132">
        <v>0</v>
      </c>
      <c r="J132">
        <v>0</v>
      </c>
      <c r="K132">
        <v>0</v>
      </c>
      <c r="L132">
        <v>0</v>
      </c>
      <c r="M132">
        <v>0</v>
      </c>
      <c r="N132">
        <v>0</v>
      </c>
      <c r="O132">
        <v>0</v>
      </c>
      <c r="P132">
        <v>0</v>
      </c>
      <c r="Q132">
        <v>0</v>
      </c>
      <c r="R132">
        <v>268.99</v>
      </c>
      <c r="S132">
        <v>268.99</v>
      </c>
      <c r="T132">
        <v>268.99</v>
      </c>
      <c r="U132">
        <v>268.99</v>
      </c>
      <c r="V132">
        <v>276.45</v>
      </c>
      <c r="W132">
        <v>276.45</v>
      </c>
      <c r="X132">
        <v>276.45</v>
      </c>
      <c r="Y132">
        <v>1</v>
      </c>
      <c r="Z132">
        <v>1</v>
      </c>
    </row>
    <row r="133" spans="1:26" x14ac:dyDescent="0.2">
      <c r="A133" t="s">
        <v>3095</v>
      </c>
      <c r="B133" t="s">
        <v>3096</v>
      </c>
      <c r="C133">
        <v>0</v>
      </c>
      <c r="D133">
        <v>0</v>
      </c>
      <c r="E133">
        <v>0</v>
      </c>
      <c r="F133">
        <v>0</v>
      </c>
      <c r="G133">
        <v>0</v>
      </c>
      <c r="H133">
        <v>0</v>
      </c>
      <c r="I133">
        <v>0</v>
      </c>
      <c r="J133">
        <v>0</v>
      </c>
      <c r="K133">
        <v>0</v>
      </c>
      <c r="L133">
        <v>0</v>
      </c>
      <c r="M133">
        <v>0</v>
      </c>
      <c r="N133">
        <v>0</v>
      </c>
      <c r="O133">
        <v>0</v>
      </c>
      <c r="P133">
        <v>0</v>
      </c>
      <c r="Q133">
        <v>0</v>
      </c>
      <c r="R133">
        <v>268.99</v>
      </c>
      <c r="S133">
        <v>268.99</v>
      </c>
      <c r="T133">
        <v>268.99</v>
      </c>
      <c r="U133">
        <v>268.99</v>
      </c>
      <c r="V133">
        <v>276.45</v>
      </c>
      <c r="W133">
        <v>276.45</v>
      </c>
      <c r="X133">
        <v>276.45</v>
      </c>
      <c r="Y133">
        <v>1</v>
      </c>
      <c r="Z133">
        <v>1</v>
      </c>
    </row>
    <row r="134" spans="1:26" x14ac:dyDescent="0.2">
      <c r="A134" t="s">
        <v>3097</v>
      </c>
      <c r="B134" t="s">
        <v>3098</v>
      </c>
      <c r="C134">
        <v>0</v>
      </c>
      <c r="D134">
        <v>0</v>
      </c>
      <c r="E134">
        <v>0</v>
      </c>
      <c r="F134">
        <v>0</v>
      </c>
      <c r="G134">
        <v>0</v>
      </c>
      <c r="H134">
        <v>0</v>
      </c>
      <c r="I134">
        <v>0</v>
      </c>
      <c r="J134">
        <v>0</v>
      </c>
      <c r="K134">
        <v>0</v>
      </c>
      <c r="L134">
        <v>0</v>
      </c>
      <c r="M134">
        <v>0</v>
      </c>
      <c r="N134">
        <v>0</v>
      </c>
      <c r="O134">
        <v>0</v>
      </c>
      <c r="P134">
        <v>0</v>
      </c>
      <c r="Q134">
        <v>0</v>
      </c>
      <c r="R134">
        <v>301.58999999999997</v>
      </c>
      <c r="S134">
        <v>301.58999999999997</v>
      </c>
      <c r="T134">
        <v>301.58999999999997</v>
      </c>
      <c r="U134">
        <v>301.58999999999997</v>
      </c>
      <c r="V134">
        <v>311</v>
      </c>
      <c r="W134">
        <v>311</v>
      </c>
      <c r="X134">
        <v>311</v>
      </c>
      <c r="Y134">
        <v>1</v>
      </c>
      <c r="Z134">
        <v>1</v>
      </c>
    </row>
    <row r="135" spans="1:26" x14ac:dyDescent="0.2">
      <c r="A135" t="s">
        <v>3099</v>
      </c>
      <c r="B135" t="s">
        <v>3100</v>
      </c>
      <c r="C135">
        <v>0</v>
      </c>
      <c r="D135">
        <v>0</v>
      </c>
      <c r="E135">
        <v>0</v>
      </c>
      <c r="F135">
        <v>0</v>
      </c>
      <c r="G135">
        <v>0</v>
      </c>
      <c r="H135">
        <v>0</v>
      </c>
      <c r="I135">
        <v>0</v>
      </c>
      <c r="J135">
        <v>0</v>
      </c>
      <c r="K135">
        <v>0</v>
      </c>
      <c r="L135">
        <v>0</v>
      </c>
      <c r="M135">
        <v>0</v>
      </c>
      <c r="N135">
        <v>0</v>
      </c>
      <c r="O135">
        <v>0</v>
      </c>
      <c r="P135">
        <v>0</v>
      </c>
      <c r="Q135">
        <v>0</v>
      </c>
      <c r="R135">
        <v>301.58999999999997</v>
      </c>
      <c r="S135">
        <v>301.58999999999997</v>
      </c>
      <c r="T135">
        <v>301.58999999999997</v>
      </c>
      <c r="U135">
        <v>301.58999999999997</v>
      </c>
      <c r="V135">
        <v>311</v>
      </c>
      <c r="W135">
        <v>311</v>
      </c>
      <c r="X135">
        <v>311</v>
      </c>
      <c r="Y135">
        <v>1</v>
      </c>
      <c r="Z135">
        <v>1</v>
      </c>
    </row>
    <row r="136" spans="1:26" x14ac:dyDescent="0.2">
      <c r="A136" t="s">
        <v>260</v>
      </c>
      <c r="B136" t="s">
        <v>9</v>
      </c>
      <c r="C136">
        <v>0</v>
      </c>
      <c r="D136">
        <v>47.12</v>
      </c>
      <c r="E136">
        <v>47.12</v>
      </c>
      <c r="F136">
        <v>47.12</v>
      </c>
      <c r="G136">
        <v>47.12</v>
      </c>
      <c r="H136">
        <v>47.12</v>
      </c>
      <c r="I136">
        <v>56.16</v>
      </c>
      <c r="J136">
        <v>56.16</v>
      </c>
      <c r="K136">
        <v>56.16</v>
      </c>
      <c r="L136">
        <v>56.16</v>
      </c>
      <c r="M136">
        <v>59.29</v>
      </c>
      <c r="N136">
        <v>59.29</v>
      </c>
      <c r="O136">
        <v>59.29</v>
      </c>
      <c r="P136">
        <v>59.29</v>
      </c>
      <c r="Q136">
        <v>62.44</v>
      </c>
      <c r="R136">
        <v>84.04</v>
      </c>
      <c r="S136">
        <v>84.04</v>
      </c>
      <c r="T136">
        <v>84.04</v>
      </c>
      <c r="U136">
        <v>84.04</v>
      </c>
      <c r="V136">
        <v>87.96</v>
      </c>
      <c r="W136">
        <v>87.96</v>
      </c>
      <c r="X136">
        <v>87.96</v>
      </c>
      <c r="Y136">
        <v>1</v>
      </c>
      <c r="Z136">
        <v>1</v>
      </c>
    </row>
    <row r="137" spans="1:26" x14ac:dyDescent="0.2">
      <c r="A137" t="s">
        <v>38</v>
      </c>
      <c r="B137" t="s">
        <v>9</v>
      </c>
      <c r="C137">
        <v>0</v>
      </c>
      <c r="D137">
        <v>54.59</v>
      </c>
      <c r="E137">
        <v>54.59</v>
      </c>
      <c r="F137">
        <v>54.59</v>
      </c>
      <c r="G137">
        <v>54.59</v>
      </c>
      <c r="H137">
        <v>54.59</v>
      </c>
      <c r="I137">
        <v>65.180000000000007</v>
      </c>
      <c r="J137">
        <v>65.180000000000007</v>
      </c>
      <c r="K137">
        <v>65.180000000000007</v>
      </c>
      <c r="L137">
        <v>65.180000000000007</v>
      </c>
      <c r="M137">
        <v>68.72</v>
      </c>
      <c r="N137">
        <v>68.72</v>
      </c>
      <c r="O137">
        <v>68.72</v>
      </c>
      <c r="P137">
        <v>68.72</v>
      </c>
      <c r="Q137">
        <v>72.260000000000005</v>
      </c>
      <c r="R137">
        <v>96.21</v>
      </c>
      <c r="S137">
        <v>96.21</v>
      </c>
      <c r="T137">
        <v>96.21</v>
      </c>
      <c r="U137">
        <v>96.21</v>
      </c>
      <c r="V137">
        <v>100.52</v>
      </c>
      <c r="W137">
        <v>100.52</v>
      </c>
      <c r="X137">
        <v>100.52</v>
      </c>
      <c r="Y137">
        <v>1</v>
      </c>
      <c r="Z137">
        <v>1</v>
      </c>
    </row>
    <row r="138" spans="1:26" x14ac:dyDescent="0.2">
      <c r="A138" t="s">
        <v>39</v>
      </c>
      <c r="B138" t="s">
        <v>9</v>
      </c>
      <c r="C138">
        <v>0</v>
      </c>
      <c r="D138">
        <v>63.61</v>
      </c>
      <c r="E138">
        <v>63.61</v>
      </c>
      <c r="F138">
        <v>63.61</v>
      </c>
      <c r="G138">
        <v>63.61</v>
      </c>
      <c r="H138">
        <v>63.61</v>
      </c>
      <c r="I138">
        <v>74.61</v>
      </c>
      <c r="J138">
        <v>74.61</v>
      </c>
      <c r="K138">
        <v>74.61</v>
      </c>
      <c r="L138">
        <v>74.61</v>
      </c>
      <c r="M138">
        <v>78.540000000000006</v>
      </c>
      <c r="N138">
        <v>78.540000000000006</v>
      </c>
      <c r="O138">
        <v>78.540000000000006</v>
      </c>
      <c r="P138">
        <v>78.540000000000006</v>
      </c>
      <c r="Q138">
        <v>82.46</v>
      </c>
      <c r="R138">
        <v>112.7</v>
      </c>
      <c r="S138">
        <v>112.7</v>
      </c>
      <c r="T138">
        <v>112.7</v>
      </c>
      <c r="U138">
        <v>112.7</v>
      </c>
      <c r="V138">
        <v>117.8</v>
      </c>
      <c r="W138">
        <v>117.8</v>
      </c>
      <c r="X138">
        <v>117.8</v>
      </c>
      <c r="Y138">
        <v>1</v>
      </c>
      <c r="Z138">
        <v>1</v>
      </c>
    </row>
    <row r="139" spans="1:26" x14ac:dyDescent="0.2">
      <c r="A139" t="s">
        <v>40</v>
      </c>
      <c r="B139" t="s">
        <v>9</v>
      </c>
      <c r="C139">
        <v>0</v>
      </c>
      <c r="D139">
        <v>72.260000000000005</v>
      </c>
      <c r="E139">
        <v>72.260000000000005</v>
      </c>
      <c r="F139">
        <v>72.260000000000005</v>
      </c>
      <c r="G139">
        <v>72.260000000000005</v>
      </c>
      <c r="H139">
        <v>72.260000000000005</v>
      </c>
      <c r="I139">
        <v>84.04</v>
      </c>
      <c r="J139">
        <v>84.04</v>
      </c>
      <c r="K139">
        <v>84.04</v>
      </c>
      <c r="L139">
        <v>84.04</v>
      </c>
      <c r="M139">
        <v>88.35</v>
      </c>
      <c r="N139">
        <v>88.35</v>
      </c>
      <c r="O139">
        <v>88.35</v>
      </c>
      <c r="P139">
        <v>88.35</v>
      </c>
      <c r="Q139">
        <v>93.06</v>
      </c>
      <c r="R139">
        <v>126.84</v>
      </c>
      <c r="S139">
        <v>126.84</v>
      </c>
      <c r="T139">
        <v>126.84</v>
      </c>
      <c r="U139">
        <v>126.84</v>
      </c>
      <c r="V139">
        <v>132.33000000000001</v>
      </c>
      <c r="W139">
        <v>132.33000000000001</v>
      </c>
      <c r="X139">
        <v>132.33000000000001</v>
      </c>
      <c r="Y139">
        <v>1</v>
      </c>
      <c r="Z139">
        <v>1</v>
      </c>
    </row>
    <row r="140" spans="1:26" x14ac:dyDescent="0.2">
      <c r="A140" t="s">
        <v>41</v>
      </c>
      <c r="B140" t="s">
        <v>9</v>
      </c>
      <c r="C140">
        <v>0</v>
      </c>
      <c r="D140">
        <v>80.89</v>
      </c>
      <c r="E140">
        <v>80.89</v>
      </c>
      <c r="F140">
        <v>80.89</v>
      </c>
      <c r="G140">
        <v>80.89</v>
      </c>
      <c r="H140">
        <v>80.89</v>
      </c>
      <c r="I140">
        <v>94.24</v>
      </c>
      <c r="J140">
        <v>94.24</v>
      </c>
      <c r="K140">
        <v>94.24</v>
      </c>
      <c r="L140">
        <v>94.24</v>
      </c>
      <c r="M140">
        <v>98.95</v>
      </c>
      <c r="N140">
        <v>98.95</v>
      </c>
      <c r="O140">
        <v>98.95</v>
      </c>
      <c r="P140">
        <v>98.95</v>
      </c>
      <c r="Q140">
        <v>104.06</v>
      </c>
      <c r="R140">
        <v>143.33000000000001</v>
      </c>
      <c r="S140">
        <v>143.33000000000001</v>
      </c>
      <c r="T140">
        <v>143.33000000000001</v>
      </c>
      <c r="U140">
        <v>143.33000000000001</v>
      </c>
      <c r="V140">
        <v>149.61000000000001</v>
      </c>
      <c r="W140">
        <v>149.61000000000001</v>
      </c>
      <c r="X140">
        <v>149.61000000000001</v>
      </c>
      <c r="Y140">
        <v>1</v>
      </c>
      <c r="Z140">
        <v>1</v>
      </c>
    </row>
    <row r="141" spans="1:26" x14ac:dyDescent="0.2">
      <c r="A141" t="s">
        <v>3101</v>
      </c>
      <c r="B141" t="s">
        <v>3087</v>
      </c>
      <c r="C141">
        <v>0</v>
      </c>
      <c r="D141">
        <v>94.63</v>
      </c>
      <c r="E141">
        <v>94.63</v>
      </c>
      <c r="F141">
        <v>94.63</v>
      </c>
      <c r="G141">
        <v>94.63</v>
      </c>
      <c r="H141">
        <v>94.63</v>
      </c>
      <c r="I141">
        <v>109.17</v>
      </c>
      <c r="J141">
        <v>109.17</v>
      </c>
      <c r="K141">
        <v>109.17</v>
      </c>
      <c r="L141">
        <v>109.17</v>
      </c>
      <c r="M141">
        <v>114.66</v>
      </c>
      <c r="N141">
        <v>114.66</v>
      </c>
      <c r="O141">
        <v>114.66</v>
      </c>
      <c r="P141">
        <v>114.66</v>
      </c>
      <c r="Q141">
        <v>120.55</v>
      </c>
      <c r="R141">
        <v>167.67</v>
      </c>
      <c r="S141">
        <v>167.67</v>
      </c>
      <c r="T141">
        <v>167.67</v>
      </c>
      <c r="U141">
        <v>167.67</v>
      </c>
      <c r="V141">
        <v>175.13</v>
      </c>
      <c r="W141">
        <v>175.13</v>
      </c>
      <c r="X141">
        <v>175.13</v>
      </c>
      <c r="Y141">
        <v>1</v>
      </c>
      <c r="Z141">
        <v>1</v>
      </c>
    </row>
    <row r="142" spans="1:26" x14ac:dyDescent="0.2">
      <c r="A142" t="s">
        <v>3102</v>
      </c>
      <c r="B142" t="s">
        <v>3087</v>
      </c>
      <c r="C142">
        <v>0</v>
      </c>
      <c r="D142">
        <v>106.41</v>
      </c>
      <c r="E142">
        <v>106.41</v>
      </c>
      <c r="F142">
        <v>106.41</v>
      </c>
      <c r="G142">
        <v>106.41</v>
      </c>
      <c r="H142">
        <v>106.41</v>
      </c>
      <c r="I142">
        <v>118.99</v>
      </c>
      <c r="J142">
        <v>118.99</v>
      </c>
      <c r="K142">
        <v>118.99</v>
      </c>
      <c r="L142">
        <v>118.99</v>
      </c>
      <c r="M142">
        <v>125.27</v>
      </c>
      <c r="N142">
        <v>125.27</v>
      </c>
      <c r="O142">
        <v>125.27</v>
      </c>
      <c r="P142">
        <v>125.27</v>
      </c>
      <c r="Q142">
        <v>131.55000000000001</v>
      </c>
      <c r="R142">
        <v>182.21</v>
      </c>
      <c r="S142">
        <v>182.21</v>
      </c>
      <c r="T142">
        <v>182.21</v>
      </c>
      <c r="U142">
        <v>182.21</v>
      </c>
      <c r="V142">
        <v>190.06</v>
      </c>
      <c r="W142">
        <v>190.06</v>
      </c>
      <c r="X142">
        <v>190.06</v>
      </c>
      <c r="Y142">
        <v>1</v>
      </c>
      <c r="Z142">
        <v>1</v>
      </c>
    </row>
    <row r="143" spans="1:26" x14ac:dyDescent="0.2">
      <c r="A143" t="s">
        <v>3103</v>
      </c>
      <c r="B143" t="s">
        <v>3087</v>
      </c>
      <c r="C143">
        <v>0</v>
      </c>
      <c r="D143">
        <v>115.06</v>
      </c>
      <c r="E143">
        <v>115.06</v>
      </c>
      <c r="F143">
        <v>115.06</v>
      </c>
      <c r="G143">
        <v>115.06</v>
      </c>
      <c r="H143">
        <v>115.06</v>
      </c>
      <c r="I143">
        <v>128.80000000000001</v>
      </c>
      <c r="J143">
        <v>128.80000000000001</v>
      </c>
      <c r="K143">
        <v>128.80000000000001</v>
      </c>
      <c r="L143">
        <v>128.80000000000001</v>
      </c>
      <c r="M143">
        <v>135.47999999999999</v>
      </c>
      <c r="N143">
        <v>135.47999999999999</v>
      </c>
      <c r="O143">
        <v>135.47999999999999</v>
      </c>
      <c r="P143">
        <v>135.47999999999999</v>
      </c>
      <c r="Q143">
        <v>142.55000000000001</v>
      </c>
      <c r="R143">
        <v>198.7</v>
      </c>
      <c r="S143">
        <v>198.7</v>
      </c>
      <c r="T143">
        <v>198.7</v>
      </c>
      <c r="U143">
        <v>198.7</v>
      </c>
      <c r="V143">
        <v>207.34</v>
      </c>
      <c r="W143">
        <v>207.34</v>
      </c>
      <c r="X143">
        <v>207.34</v>
      </c>
      <c r="Y143">
        <v>1</v>
      </c>
      <c r="Z143">
        <v>1</v>
      </c>
    </row>
    <row r="144" spans="1:26" x14ac:dyDescent="0.2">
      <c r="A144" t="s">
        <v>45</v>
      </c>
      <c r="B144" t="s">
        <v>9</v>
      </c>
      <c r="C144">
        <v>0</v>
      </c>
      <c r="D144">
        <v>123.7</v>
      </c>
      <c r="E144">
        <v>123.7</v>
      </c>
      <c r="F144">
        <v>123.7</v>
      </c>
      <c r="G144">
        <v>123.7</v>
      </c>
      <c r="H144">
        <v>123.7</v>
      </c>
      <c r="I144">
        <v>143.33000000000001</v>
      </c>
      <c r="J144">
        <v>143.33000000000001</v>
      </c>
      <c r="K144">
        <v>143.33000000000001</v>
      </c>
      <c r="L144">
        <v>143.33000000000001</v>
      </c>
      <c r="M144">
        <v>150.79</v>
      </c>
      <c r="N144">
        <v>150.79</v>
      </c>
      <c r="O144">
        <v>150.79</v>
      </c>
      <c r="P144">
        <v>150.79</v>
      </c>
      <c r="Q144">
        <v>158.65</v>
      </c>
      <c r="R144">
        <v>212.83</v>
      </c>
      <c r="S144">
        <v>212.83</v>
      </c>
      <c r="T144">
        <v>212.83</v>
      </c>
      <c r="U144">
        <v>212.83</v>
      </c>
      <c r="V144">
        <v>222.26</v>
      </c>
      <c r="W144">
        <v>222.26</v>
      </c>
      <c r="X144">
        <v>222.26</v>
      </c>
      <c r="Y144">
        <v>1</v>
      </c>
      <c r="Z144">
        <v>1</v>
      </c>
    </row>
    <row r="145" spans="1:26" x14ac:dyDescent="0.2">
      <c r="A145" t="s">
        <v>46</v>
      </c>
      <c r="B145" t="s">
        <v>9</v>
      </c>
      <c r="C145">
        <v>0</v>
      </c>
      <c r="D145">
        <v>130.77000000000001</v>
      </c>
      <c r="E145">
        <v>130.77000000000001</v>
      </c>
      <c r="F145">
        <v>130.77000000000001</v>
      </c>
      <c r="G145">
        <v>130.77000000000001</v>
      </c>
      <c r="H145">
        <v>130.77000000000001</v>
      </c>
      <c r="I145">
        <v>154.33000000000001</v>
      </c>
      <c r="J145">
        <v>154.33000000000001</v>
      </c>
      <c r="K145">
        <v>154.33000000000001</v>
      </c>
      <c r="L145">
        <v>154.33000000000001</v>
      </c>
      <c r="M145">
        <v>162.96</v>
      </c>
      <c r="N145">
        <v>162.96</v>
      </c>
      <c r="O145">
        <v>162.96</v>
      </c>
      <c r="P145">
        <v>162.96</v>
      </c>
      <c r="Q145">
        <v>172.39</v>
      </c>
      <c r="R145">
        <v>229.33</v>
      </c>
      <c r="S145">
        <v>229.33</v>
      </c>
      <c r="T145">
        <v>229.33</v>
      </c>
      <c r="U145">
        <v>229.33</v>
      </c>
      <c r="V145">
        <v>240.32</v>
      </c>
      <c r="W145">
        <v>240.32</v>
      </c>
      <c r="X145">
        <v>240.32</v>
      </c>
      <c r="Y145">
        <v>1</v>
      </c>
      <c r="Z145">
        <v>1</v>
      </c>
    </row>
    <row r="146" spans="1:26" x14ac:dyDescent="0.2">
      <c r="A146" t="s">
        <v>647</v>
      </c>
      <c r="B146" t="s">
        <v>9</v>
      </c>
      <c r="C146">
        <v>0</v>
      </c>
      <c r="D146">
        <v>148.04</v>
      </c>
      <c r="E146">
        <v>148.04</v>
      </c>
      <c r="F146">
        <v>148.04</v>
      </c>
      <c r="G146">
        <v>148.04</v>
      </c>
      <c r="H146">
        <v>148.04</v>
      </c>
      <c r="I146">
        <v>174.74</v>
      </c>
      <c r="J146">
        <v>174.74</v>
      </c>
      <c r="K146">
        <v>174.74</v>
      </c>
      <c r="L146">
        <v>174.74</v>
      </c>
      <c r="M146">
        <v>184.17</v>
      </c>
      <c r="N146">
        <v>184.17</v>
      </c>
      <c r="O146">
        <v>184.17</v>
      </c>
      <c r="P146">
        <v>184.17</v>
      </c>
      <c r="Q146">
        <v>194.38</v>
      </c>
      <c r="R146">
        <v>263.88</v>
      </c>
      <c r="S146">
        <v>263.88</v>
      </c>
      <c r="T146">
        <v>263.88</v>
      </c>
      <c r="U146">
        <v>263.88</v>
      </c>
      <c r="V146">
        <v>276.45</v>
      </c>
      <c r="W146">
        <v>276.45</v>
      </c>
      <c r="X146">
        <v>276.45</v>
      </c>
      <c r="Y146">
        <v>1</v>
      </c>
      <c r="Z146">
        <v>1</v>
      </c>
    </row>
    <row r="147" spans="1:26" x14ac:dyDescent="0.2">
      <c r="A147" t="s">
        <v>3583</v>
      </c>
      <c r="B147" t="s">
        <v>3090</v>
      </c>
      <c r="C147">
        <v>0</v>
      </c>
      <c r="D147">
        <v>0</v>
      </c>
      <c r="E147">
        <v>0</v>
      </c>
      <c r="F147">
        <v>0</v>
      </c>
      <c r="G147">
        <v>0</v>
      </c>
      <c r="H147">
        <v>0</v>
      </c>
      <c r="I147">
        <v>0</v>
      </c>
      <c r="J147">
        <v>0</v>
      </c>
      <c r="K147">
        <v>0</v>
      </c>
      <c r="L147">
        <v>0</v>
      </c>
      <c r="M147">
        <v>0</v>
      </c>
      <c r="N147">
        <v>0</v>
      </c>
      <c r="O147">
        <v>0</v>
      </c>
      <c r="P147">
        <v>0</v>
      </c>
      <c r="Q147">
        <v>0</v>
      </c>
      <c r="R147">
        <v>169.63</v>
      </c>
      <c r="S147">
        <v>169.63</v>
      </c>
      <c r="T147">
        <v>169.63</v>
      </c>
      <c r="U147">
        <v>169.63</v>
      </c>
      <c r="V147">
        <v>174.74</v>
      </c>
      <c r="W147">
        <v>174.74</v>
      </c>
      <c r="X147">
        <v>174.74</v>
      </c>
      <c r="Y147">
        <v>1</v>
      </c>
      <c r="Z147">
        <v>1</v>
      </c>
    </row>
    <row r="148" spans="1:26" x14ac:dyDescent="0.2">
      <c r="A148" t="s">
        <v>3584</v>
      </c>
      <c r="B148" t="s">
        <v>3092</v>
      </c>
      <c r="C148">
        <v>0</v>
      </c>
      <c r="D148">
        <v>0</v>
      </c>
      <c r="E148">
        <v>0</v>
      </c>
      <c r="F148">
        <v>0</v>
      </c>
      <c r="G148">
        <v>0</v>
      </c>
      <c r="H148">
        <v>0</v>
      </c>
      <c r="I148">
        <v>0</v>
      </c>
      <c r="J148">
        <v>0</v>
      </c>
      <c r="K148">
        <v>0</v>
      </c>
      <c r="L148">
        <v>0</v>
      </c>
      <c r="M148">
        <v>0</v>
      </c>
      <c r="N148">
        <v>0</v>
      </c>
      <c r="O148">
        <v>0</v>
      </c>
      <c r="P148">
        <v>0</v>
      </c>
      <c r="Q148">
        <v>0</v>
      </c>
      <c r="R148">
        <v>169.63</v>
      </c>
      <c r="S148">
        <v>169.63</v>
      </c>
      <c r="T148">
        <v>169.63</v>
      </c>
      <c r="U148">
        <v>169.63</v>
      </c>
      <c r="V148">
        <v>174.74</v>
      </c>
      <c r="W148">
        <v>174.74</v>
      </c>
      <c r="X148">
        <v>174.74</v>
      </c>
      <c r="Y148">
        <v>1</v>
      </c>
      <c r="Z148">
        <v>1</v>
      </c>
    </row>
    <row r="149" spans="1:26" x14ac:dyDescent="0.2">
      <c r="A149" t="s">
        <v>3585</v>
      </c>
      <c r="B149" t="s">
        <v>3090</v>
      </c>
      <c r="C149">
        <v>0</v>
      </c>
      <c r="D149">
        <v>0</v>
      </c>
      <c r="E149">
        <v>0</v>
      </c>
      <c r="F149">
        <v>0</v>
      </c>
      <c r="G149">
        <v>0</v>
      </c>
      <c r="H149">
        <v>0</v>
      </c>
      <c r="I149">
        <v>0</v>
      </c>
      <c r="J149">
        <v>0</v>
      </c>
      <c r="K149">
        <v>0</v>
      </c>
      <c r="L149">
        <v>0</v>
      </c>
      <c r="M149">
        <v>0</v>
      </c>
      <c r="N149">
        <v>0</v>
      </c>
      <c r="O149">
        <v>0</v>
      </c>
      <c r="P149">
        <v>0</v>
      </c>
      <c r="Q149">
        <v>0</v>
      </c>
      <c r="R149">
        <v>192.02</v>
      </c>
      <c r="S149">
        <v>192.02</v>
      </c>
      <c r="T149">
        <v>192.02</v>
      </c>
      <c r="U149">
        <v>192.02</v>
      </c>
      <c r="V149">
        <v>197.52</v>
      </c>
      <c r="W149">
        <v>197.52</v>
      </c>
      <c r="X149">
        <v>197.52</v>
      </c>
      <c r="Y149">
        <v>1</v>
      </c>
      <c r="Z149">
        <v>1</v>
      </c>
    </row>
    <row r="150" spans="1:26" x14ac:dyDescent="0.2">
      <c r="A150" t="s">
        <v>3586</v>
      </c>
      <c r="B150" t="s">
        <v>3092</v>
      </c>
      <c r="C150">
        <v>0</v>
      </c>
      <c r="D150">
        <v>0</v>
      </c>
      <c r="E150">
        <v>0</v>
      </c>
      <c r="F150">
        <v>0</v>
      </c>
      <c r="G150">
        <v>0</v>
      </c>
      <c r="H150">
        <v>0</v>
      </c>
      <c r="I150">
        <v>0</v>
      </c>
      <c r="J150">
        <v>0</v>
      </c>
      <c r="K150">
        <v>0</v>
      </c>
      <c r="L150">
        <v>0</v>
      </c>
      <c r="M150">
        <v>0</v>
      </c>
      <c r="N150">
        <v>0</v>
      </c>
      <c r="O150">
        <v>0</v>
      </c>
      <c r="P150">
        <v>0</v>
      </c>
      <c r="Q150">
        <v>0</v>
      </c>
      <c r="R150">
        <v>192.02</v>
      </c>
      <c r="S150">
        <v>192.02</v>
      </c>
      <c r="T150">
        <v>192.02</v>
      </c>
      <c r="U150">
        <v>192.02</v>
      </c>
      <c r="V150">
        <v>197.52</v>
      </c>
      <c r="W150">
        <v>197.52</v>
      </c>
      <c r="X150">
        <v>197.52</v>
      </c>
      <c r="Y150">
        <v>1</v>
      </c>
      <c r="Z150">
        <v>1</v>
      </c>
    </row>
    <row r="151" spans="1:26" x14ac:dyDescent="0.2">
      <c r="A151" t="s">
        <v>3104</v>
      </c>
      <c r="B151" t="s">
        <v>3094</v>
      </c>
      <c r="C151">
        <v>0</v>
      </c>
      <c r="D151">
        <v>0</v>
      </c>
      <c r="E151">
        <v>0</v>
      </c>
      <c r="F151">
        <v>0</v>
      </c>
      <c r="G151">
        <v>0</v>
      </c>
      <c r="H151">
        <v>0</v>
      </c>
      <c r="I151">
        <v>0</v>
      </c>
      <c r="J151">
        <v>0</v>
      </c>
      <c r="K151">
        <v>0</v>
      </c>
      <c r="L151">
        <v>0</v>
      </c>
      <c r="M151">
        <v>0</v>
      </c>
      <c r="N151">
        <v>0</v>
      </c>
      <c r="O151">
        <v>0</v>
      </c>
      <c r="P151">
        <v>0</v>
      </c>
      <c r="Q151">
        <v>0</v>
      </c>
      <c r="R151">
        <v>316.5</v>
      </c>
      <c r="S151">
        <v>316.5</v>
      </c>
      <c r="T151">
        <v>316.5</v>
      </c>
      <c r="U151">
        <v>316.5</v>
      </c>
      <c r="V151">
        <v>325.14999999999998</v>
      </c>
      <c r="W151">
        <v>325.14999999999998</v>
      </c>
      <c r="X151">
        <v>325.14999999999998</v>
      </c>
      <c r="Y151">
        <v>1</v>
      </c>
      <c r="Z151">
        <v>1</v>
      </c>
    </row>
    <row r="152" spans="1:26" x14ac:dyDescent="0.2">
      <c r="A152" t="s">
        <v>3105</v>
      </c>
      <c r="B152" t="s">
        <v>3096</v>
      </c>
      <c r="C152">
        <v>0</v>
      </c>
      <c r="D152">
        <v>0</v>
      </c>
      <c r="E152">
        <v>0</v>
      </c>
      <c r="F152">
        <v>0</v>
      </c>
      <c r="G152">
        <v>0</v>
      </c>
      <c r="H152">
        <v>0</v>
      </c>
      <c r="I152">
        <v>0</v>
      </c>
      <c r="J152">
        <v>0</v>
      </c>
      <c r="K152">
        <v>0</v>
      </c>
      <c r="L152">
        <v>0</v>
      </c>
      <c r="M152">
        <v>0</v>
      </c>
      <c r="N152">
        <v>0</v>
      </c>
      <c r="O152">
        <v>0</v>
      </c>
      <c r="P152">
        <v>0</v>
      </c>
      <c r="Q152">
        <v>0</v>
      </c>
      <c r="R152">
        <v>316.5</v>
      </c>
      <c r="S152">
        <v>316.5</v>
      </c>
      <c r="T152">
        <v>316.5</v>
      </c>
      <c r="U152">
        <v>316.5</v>
      </c>
      <c r="V152">
        <v>325.14999999999998</v>
      </c>
      <c r="W152">
        <v>325.14999999999998</v>
      </c>
      <c r="X152">
        <v>325.14999999999998</v>
      </c>
      <c r="Y152">
        <v>1</v>
      </c>
      <c r="Z152">
        <v>1</v>
      </c>
    </row>
    <row r="153" spans="1:26" x14ac:dyDescent="0.2">
      <c r="A153" t="s">
        <v>3106</v>
      </c>
      <c r="B153" t="s">
        <v>3098</v>
      </c>
      <c r="C153">
        <v>0</v>
      </c>
      <c r="D153">
        <v>0</v>
      </c>
      <c r="E153">
        <v>0</v>
      </c>
      <c r="F153">
        <v>0</v>
      </c>
      <c r="G153">
        <v>0</v>
      </c>
      <c r="H153">
        <v>0</v>
      </c>
      <c r="I153">
        <v>0</v>
      </c>
      <c r="J153">
        <v>0</v>
      </c>
      <c r="K153">
        <v>0</v>
      </c>
      <c r="L153">
        <v>0</v>
      </c>
      <c r="M153">
        <v>0</v>
      </c>
      <c r="N153">
        <v>0</v>
      </c>
      <c r="O153">
        <v>0</v>
      </c>
      <c r="P153">
        <v>0</v>
      </c>
      <c r="Q153">
        <v>0</v>
      </c>
      <c r="R153">
        <v>359.7</v>
      </c>
      <c r="S153">
        <v>359.7</v>
      </c>
      <c r="T153">
        <v>359.7</v>
      </c>
      <c r="U153">
        <v>359.7</v>
      </c>
      <c r="V153">
        <v>370.7</v>
      </c>
      <c r="W153">
        <v>370.7</v>
      </c>
      <c r="X153">
        <v>370.7</v>
      </c>
      <c r="Y153">
        <v>1</v>
      </c>
      <c r="Z153">
        <v>1</v>
      </c>
    </row>
    <row r="154" spans="1:26" x14ac:dyDescent="0.2">
      <c r="A154" t="s">
        <v>3107</v>
      </c>
      <c r="B154" t="s">
        <v>3100</v>
      </c>
      <c r="C154">
        <v>0</v>
      </c>
      <c r="D154">
        <v>0</v>
      </c>
      <c r="E154">
        <v>0</v>
      </c>
      <c r="F154">
        <v>0</v>
      </c>
      <c r="G154">
        <v>0</v>
      </c>
      <c r="H154">
        <v>0</v>
      </c>
      <c r="I154">
        <v>0</v>
      </c>
      <c r="J154">
        <v>0</v>
      </c>
      <c r="K154">
        <v>0</v>
      </c>
      <c r="L154">
        <v>0</v>
      </c>
      <c r="M154">
        <v>0</v>
      </c>
      <c r="N154">
        <v>0</v>
      </c>
      <c r="O154">
        <v>0</v>
      </c>
      <c r="P154">
        <v>0</v>
      </c>
      <c r="Q154">
        <v>0</v>
      </c>
      <c r="R154">
        <v>359.7</v>
      </c>
      <c r="S154">
        <v>359.7</v>
      </c>
      <c r="T154">
        <v>359.7</v>
      </c>
      <c r="U154">
        <v>359.7</v>
      </c>
      <c r="V154">
        <v>370.7</v>
      </c>
      <c r="W154">
        <v>370.7</v>
      </c>
      <c r="X154">
        <v>370.7</v>
      </c>
      <c r="Y154">
        <v>1</v>
      </c>
      <c r="Z154">
        <v>1</v>
      </c>
    </row>
    <row r="155" spans="1:26" x14ac:dyDescent="0.2">
      <c r="A155" t="s">
        <v>267</v>
      </c>
      <c r="B155" t="s">
        <v>9</v>
      </c>
      <c r="C155">
        <v>0</v>
      </c>
      <c r="D155">
        <v>60.87</v>
      </c>
      <c r="E155">
        <v>60.87</v>
      </c>
      <c r="F155">
        <v>60.87</v>
      </c>
      <c r="G155">
        <v>60.87</v>
      </c>
      <c r="H155">
        <v>60.87</v>
      </c>
      <c r="I155">
        <v>65.98</v>
      </c>
      <c r="J155">
        <v>65.98</v>
      </c>
      <c r="K155">
        <v>65.98</v>
      </c>
      <c r="L155">
        <v>65.98</v>
      </c>
      <c r="M155">
        <v>69.5</v>
      </c>
      <c r="N155">
        <v>69.5</v>
      </c>
      <c r="O155">
        <v>69.5</v>
      </c>
      <c r="P155">
        <v>69.5</v>
      </c>
      <c r="Q155">
        <v>73.040000000000006</v>
      </c>
      <c r="R155">
        <v>92.28</v>
      </c>
      <c r="S155">
        <v>92.28</v>
      </c>
      <c r="T155">
        <v>92.28</v>
      </c>
      <c r="U155">
        <v>92.28</v>
      </c>
      <c r="V155">
        <v>96.6</v>
      </c>
      <c r="W155">
        <v>96.6</v>
      </c>
      <c r="X155">
        <v>96.6</v>
      </c>
      <c r="Y155">
        <v>1</v>
      </c>
      <c r="Z155">
        <v>1</v>
      </c>
    </row>
    <row r="156" spans="1:26" x14ac:dyDescent="0.2">
      <c r="A156" t="s">
        <v>52</v>
      </c>
      <c r="B156" t="s">
        <v>9</v>
      </c>
      <c r="C156">
        <v>0</v>
      </c>
      <c r="D156">
        <v>69.900000000000006</v>
      </c>
      <c r="E156">
        <v>69.900000000000006</v>
      </c>
      <c r="F156">
        <v>69.900000000000006</v>
      </c>
      <c r="G156">
        <v>69.900000000000006</v>
      </c>
      <c r="H156">
        <v>69.900000000000006</v>
      </c>
      <c r="I156">
        <v>76.569999999999993</v>
      </c>
      <c r="J156">
        <v>76.569999999999993</v>
      </c>
      <c r="K156">
        <v>76.569999999999993</v>
      </c>
      <c r="L156">
        <v>76.569999999999993</v>
      </c>
      <c r="M156">
        <v>80.5</v>
      </c>
      <c r="N156">
        <v>80.5</v>
      </c>
      <c r="O156">
        <v>80.5</v>
      </c>
      <c r="P156">
        <v>80.5</v>
      </c>
      <c r="Q156">
        <v>84.82</v>
      </c>
      <c r="R156">
        <v>106.41</v>
      </c>
      <c r="S156">
        <v>106.41</v>
      </c>
      <c r="T156">
        <v>106.41</v>
      </c>
      <c r="U156">
        <v>106.41</v>
      </c>
      <c r="V156">
        <v>111.13</v>
      </c>
      <c r="W156">
        <v>111.13</v>
      </c>
      <c r="X156">
        <v>111.13</v>
      </c>
      <c r="Y156">
        <v>1</v>
      </c>
      <c r="Z156">
        <v>1</v>
      </c>
    </row>
    <row r="157" spans="1:26" x14ac:dyDescent="0.2">
      <c r="A157" t="s">
        <v>53</v>
      </c>
      <c r="B157" t="s">
        <v>9</v>
      </c>
      <c r="C157">
        <v>0</v>
      </c>
      <c r="D157">
        <v>79.319999999999993</v>
      </c>
      <c r="E157">
        <v>79.319999999999993</v>
      </c>
      <c r="F157">
        <v>79.319999999999993</v>
      </c>
      <c r="G157">
        <v>79.319999999999993</v>
      </c>
      <c r="H157">
        <v>79.319999999999993</v>
      </c>
      <c r="I157">
        <v>87.96</v>
      </c>
      <c r="J157">
        <v>87.96</v>
      </c>
      <c r="K157">
        <v>87.96</v>
      </c>
      <c r="L157">
        <v>87.96</v>
      </c>
      <c r="M157">
        <v>92.67</v>
      </c>
      <c r="N157">
        <v>92.67</v>
      </c>
      <c r="O157">
        <v>92.67</v>
      </c>
      <c r="P157">
        <v>92.67</v>
      </c>
      <c r="Q157">
        <v>97.39</v>
      </c>
      <c r="R157">
        <v>122.91</v>
      </c>
      <c r="S157">
        <v>122.91</v>
      </c>
      <c r="T157">
        <v>122.91</v>
      </c>
      <c r="U157">
        <v>122.91</v>
      </c>
      <c r="V157">
        <v>128.4</v>
      </c>
      <c r="W157">
        <v>128.4</v>
      </c>
      <c r="X157">
        <v>128.4</v>
      </c>
      <c r="Y157">
        <v>1</v>
      </c>
      <c r="Z157">
        <v>1</v>
      </c>
    </row>
    <row r="158" spans="1:26" x14ac:dyDescent="0.2">
      <c r="A158" t="s">
        <v>54</v>
      </c>
      <c r="B158" t="s">
        <v>9</v>
      </c>
      <c r="C158">
        <v>0</v>
      </c>
      <c r="D158">
        <v>89.54</v>
      </c>
      <c r="E158">
        <v>89.54</v>
      </c>
      <c r="F158">
        <v>89.54</v>
      </c>
      <c r="G158">
        <v>89.54</v>
      </c>
      <c r="H158">
        <v>89.54</v>
      </c>
      <c r="I158">
        <v>99.35</v>
      </c>
      <c r="J158">
        <v>99.35</v>
      </c>
      <c r="K158">
        <v>99.35</v>
      </c>
      <c r="L158">
        <v>99.35</v>
      </c>
      <c r="M158">
        <v>104.45</v>
      </c>
      <c r="N158">
        <v>104.45</v>
      </c>
      <c r="O158">
        <v>104.45</v>
      </c>
      <c r="P158">
        <v>104.45</v>
      </c>
      <c r="Q158">
        <v>109.95</v>
      </c>
      <c r="R158">
        <v>139.01</v>
      </c>
      <c r="S158">
        <v>139.01</v>
      </c>
      <c r="T158">
        <v>139.01</v>
      </c>
      <c r="U158">
        <v>139.01</v>
      </c>
      <c r="V158">
        <v>145.29</v>
      </c>
      <c r="W158">
        <v>145.29</v>
      </c>
      <c r="X158">
        <v>145.29</v>
      </c>
      <c r="Y158">
        <v>1</v>
      </c>
      <c r="Z158">
        <v>1</v>
      </c>
    </row>
    <row r="159" spans="1:26" x14ac:dyDescent="0.2">
      <c r="A159" t="s">
        <v>55</v>
      </c>
      <c r="B159" t="s">
        <v>9</v>
      </c>
      <c r="C159">
        <v>0</v>
      </c>
      <c r="D159">
        <v>98.95</v>
      </c>
      <c r="E159">
        <v>98.95</v>
      </c>
      <c r="F159">
        <v>98.95</v>
      </c>
      <c r="G159">
        <v>98.95</v>
      </c>
      <c r="H159">
        <v>98.95</v>
      </c>
      <c r="I159">
        <v>111.52</v>
      </c>
      <c r="J159">
        <v>111.52</v>
      </c>
      <c r="K159">
        <v>111.52</v>
      </c>
      <c r="L159">
        <v>111.52</v>
      </c>
      <c r="M159">
        <v>117.41</v>
      </c>
      <c r="N159">
        <v>117.41</v>
      </c>
      <c r="O159">
        <v>117.41</v>
      </c>
      <c r="P159">
        <v>117.41</v>
      </c>
      <c r="Q159">
        <v>123.3</v>
      </c>
      <c r="R159">
        <v>157.46</v>
      </c>
      <c r="S159">
        <v>157.46</v>
      </c>
      <c r="T159">
        <v>157.46</v>
      </c>
      <c r="U159">
        <v>157.46</v>
      </c>
      <c r="V159">
        <v>164.54</v>
      </c>
      <c r="W159">
        <v>164.54</v>
      </c>
      <c r="X159">
        <v>164.54</v>
      </c>
      <c r="Y159">
        <v>1</v>
      </c>
      <c r="Z159">
        <v>1</v>
      </c>
    </row>
    <row r="160" spans="1:26" x14ac:dyDescent="0.2">
      <c r="A160" t="s">
        <v>3108</v>
      </c>
      <c r="B160" t="s">
        <v>3094</v>
      </c>
      <c r="C160">
        <v>0</v>
      </c>
      <c r="D160">
        <v>118.99</v>
      </c>
      <c r="E160">
        <v>118.99</v>
      </c>
      <c r="F160">
        <v>118.99</v>
      </c>
      <c r="G160">
        <v>118.99</v>
      </c>
      <c r="H160">
        <v>118.99</v>
      </c>
      <c r="I160">
        <v>128.80000000000001</v>
      </c>
      <c r="J160">
        <v>128.80000000000001</v>
      </c>
      <c r="K160">
        <v>128.80000000000001</v>
      </c>
      <c r="L160">
        <v>128.80000000000001</v>
      </c>
      <c r="M160">
        <v>135.47999999999999</v>
      </c>
      <c r="N160">
        <v>135.47999999999999</v>
      </c>
      <c r="O160">
        <v>135.47999999999999</v>
      </c>
      <c r="P160">
        <v>135.47999999999999</v>
      </c>
      <c r="Q160">
        <v>142.55000000000001</v>
      </c>
      <c r="R160">
        <v>184.17</v>
      </c>
      <c r="S160">
        <v>184.17</v>
      </c>
      <c r="T160">
        <v>184.17</v>
      </c>
      <c r="U160">
        <v>184.17</v>
      </c>
      <c r="V160">
        <v>192.41</v>
      </c>
      <c r="W160">
        <v>192.41</v>
      </c>
      <c r="X160">
        <v>192.41</v>
      </c>
      <c r="Y160">
        <v>1</v>
      </c>
      <c r="Z160">
        <v>1</v>
      </c>
    </row>
    <row r="161" spans="1:26" x14ac:dyDescent="0.2">
      <c r="A161" t="s">
        <v>3109</v>
      </c>
      <c r="B161" t="s">
        <v>3094</v>
      </c>
      <c r="C161">
        <v>0</v>
      </c>
      <c r="D161">
        <v>134.69999999999999</v>
      </c>
      <c r="E161">
        <v>134.69999999999999</v>
      </c>
      <c r="F161">
        <v>134.69999999999999</v>
      </c>
      <c r="G161">
        <v>134.69999999999999</v>
      </c>
      <c r="H161">
        <v>134.69999999999999</v>
      </c>
      <c r="I161">
        <v>140.97999999999999</v>
      </c>
      <c r="J161">
        <v>140.97999999999999</v>
      </c>
      <c r="K161">
        <v>140.97999999999999</v>
      </c>
      <c r="L161">
        <v>140.97999999999999</v>
      </c>
      <c r="M161">
        <v>148.04</v>
      </c>
      <c r="N161">
        <v>148.04</v>
      </c>
      <c r="O161">
        <v>148.04</v>
      </c>
      <c r="P161">
        <v>148.04</v>
      </c>
      <c r="Q161">
        <v>155.5</v>
      </c>
      <c r="R161">
        <v>200.66</v>
      </c>
      <c r="S161">
        <v>200.66</v>
      </c>
      <c r="T161">
        <v>200.66</v>
      </c>
      <c r="U161">
        <v>200.66</v>
      </c>
      <c r="V161">
        <v>209.3</v>
      </c>
      <c r="W161">
        <v>209.3</v>
      </c>
      <c r="X161">
        <v>209.3</v>
      </c>
      <c r="Y161">
        <v>1</v>
      </c>
      <c r="Z161">
        <v>1</v>
      </c>
    </row>
    <row r="162" spans="1:26" x14ac:dyDescent="0.2">
      <c r="A162" t="s">
        <v>3110</v>
      </c>
      <c r="B162" t="s">
        <v>3094</v>
      </c>
      <c r="C162">
        <v>0</v>
      </c>
      <c r="D162">
        <v>144.51</v>
      </c>
      <c r="E162">
        <v>144.51</v>
      </c>
      <c r="F162">
        <v>144.51</v>
      </c>
      <c r="G162">
        <v>144.51</v>
      </c>
      <c r="H162">
        <v>144.51</v>
      </c>
      <c r="I162">
        <v>151.18</v>
      </c>
      <c r="J162">
        <v>151.18</v>
      </c>
      <c r="K162">
        <v>151.18</v>
      </c>
      <c r="L162">
        <v>151.18</v>
      </c>
      <c r="M162">
        <v>159.04</v>
      </c>
      <c r="N162">
        <v>159.04</v>
      </c>
      <c r="O162">
        <v>159.04</v>
      </c>
      <c r="P162">
        <v>159.04</v>
      </c>
      <c r="Q162">
        <v>167.28</v>
      </c>
      <c r="R162">
        <v>216.76</v>
      </c>
      <c r="S162">
        <v>216.76</v>
      </c>
      <c r="T162">
        <v>216.76</v>
      </c>
      <c r="U162">
        <v>216.76</v>
      </c>
      <c r="V162">
        <v>226.18</v>
      </c>
      <c r="W162">
        <v>226.18</v>
      </c>
      <c r="X162">
        <v>226.18</v>
      </c>
      <c r="Y162">
        <v>1</v>
      </c>
      <c r="Z162">
        <v>1</v>
      </c>
    </row>
    <row r="163" spans="1:26" x14ac:dyDescent="0.2">
      <c r="A163" t="s">
        <v>59</v>
      </c>
      <c r="B163" t="s">
        <v>9</v>
      </c>
      <c r="C163">
        <v>0</v>
      </c>
      <c r="D163">
        <v>154.72</v>
      </c>
      <c r="E163">
        <v>154.72</v>
      </c>
      <c r="F163">
        <v>154.72</v>
      </c>
      <c r="G163">
        <v>154.72</v>
      </c>
      <c r="H163">
        <v>154.72</v>
      </c>
      <c r="I163">
        <v>169.63</v>
      </c>
      <c r="J163">
        <v>169.63</v>
      </c>
      <c r="K163">
        <v>169.63</v>
      </c>
      <c r="L163">
        <v>169.63</v>
      </c>
      <c r="M163">
        <v>178.28</v>
      </c>
      <c r="N163">
        <v>178.28</v>
      </c>
      <c r="O163">
        <v>178.28</v>
      </c>
      <c r="P163">
        <v>178.28</v>
      </c>
      <c r="Q163">
        <v>187.3</v>
      </c>
      <c r="R163">
        <v>235.22</v>
      </c>
      <c r="S163">
        <v>235.22</v>
      </c>
      <c r="T163">
        <v>235.22</v>
      </c>
      <c r="U163">
        <v>235.22</v>
      </c>
      <c r="V163">
        <v>245.43</v>
      </c>
      <c r="W163">
        <v>245.43</v>
      </c>
      <c r="X163">
        <v>245.43</v>
      </c>
      <c r="Y163">
        <v>1</v>
      </c>
      <c r="Z163">
        <v>1</v>
      </c>
    </row>
    <row r="164" spans="1:26" x14ac:dyDescent="0.2">
      <c r="A164" t="s">
        <v>60</v>
      </c>
      <c r="B164" t="s">
        <v>9</v>
      </c>
      <c r="C164">
        <v>0</v>
      </c>
      <c r="D164">
        <v>161.78</v>
      </c>
      <c r="E164">
        <v>161.78</v>
      </c>
      <c r="F164">
        <v>161.78</v>
      </c>
      <c r="G164">
        <v>161.78</v>
      </c>
      <c r="H164">
        <v>161.78</v>
      </c>
      <c r="I164">
        <v>181.41</v>
      </c>
      <c r="J164">
        <v>181.41</v>
      </c>
      <c r="K164">
        <v>181.41</v>
      </c>
      <c r="L164">
        <v>181.41</v>
      </c>
      <c r="M164">
        <v>191.63</v>
      </c>
      <c r="N164">
        <v>191.63</v>
      </c>
      <c r="O164">
        <v>191.63</v>
      </c>
      <c r="P164">
        <v>191.63</v>
      </c>
      <c r="Q164">
        <v>202.62</v>
      </c>
      <c r="R164">
        <v>251.71</v>
      </c>
      <c r="S164">
        <v>251.71</v>
      </c>
      <c r="T164">
        <v>251.71</v>
      </c>
      <c r="U164">
        <v>251.71</v>
      </c>
      <c r="V164">
        <v>264.27999999999997</v>
      </c>
      <c r="W164">
        <v>264.27999999999997</v>
      </c>
      <c r="X164">
        <v>264.27999999999997</v>
      </c>
      <c r="Y164">
        <v>1</v>
      </c>
      <c r="Z164">
        <v>1</v>
      </c>
    </row>
    <row r="165" spans="1:26" x14ac:dyDescent="0.2">
      <c r="A165" t="s">
        <v>646</v>
      </c>
      <c r="B165" t="s">
        <v>9</v>
      </c>
      <c r="C165">
        <v>0</v>
      </c>
      <c r="D165">
        <v>182.6</v>
      </c>
      <c r="E165">
        <v>182.6</v>
      </c>
      <c r="F165">
        <v>182.6</v>
      </c>
      <c r="G165">
        <v>182.6</v>
      </c>
      <c r="H165">
        <v>182.6</v>
      </c>
      <c r="I165">
        <v>207.73</v>
      </c>
      <c r="J165">
        <v>207.73</v>
      </c>
      <c r="K165">
        <v>207.73</v>
      </c>
      <c r="L165">
        <v>207.73</v>
      </c>
      <c r="M165">
        <v>219.51</v>
      </c>
      <c r="N165">
        <v>219.51</v>
      </c>
      <c r="O165">
        <v>219.51</v>
      </c>
      <c r="P165">
        <v>219.51</v>
      </c>
      <c r="Q165">
        <v>231.29</v>
      </c>
      <c r="R165">
        <v>294.89999999999998</v>
      </c>
      <c r="S165">
        <v>294.89999999999998</v>
      </c>
      <c r="T165">
        <v>294.89999999999998</v>
      </c>
      <c r="U165">
        <v>294.89999999999998</v>
      </c>
      <c r="V165">
        <v>309.04000000000002</v>
      </c>
      <c r="W165">
        <v>309.04000000000002</v>
      </c>
      <c r="X165">
        <v>309.04000000000002</v>
      </c>
      <c r="Y165">
        <v>1</v>
      </c>
      <c r="Z165">
        <v>1</v>
      </c>
    </row>
    <row r="166" spans="1:26" x14ac:dyDescent="0.2">
      <c r="A166" t="s">
        <v>3111</v>
      </c>
      <c r="B166" t="s">
        <v>3090</v>
      </c>
      <c r="C166">
        <v>0</v>
      </c>
      <c r="D166">
        <v>0</v>
      </c>
      <c r="E166">
        <v>0</v>
      </c>
      <c r="F166">
        <v>0</v>
      </c>
      <c r="G166">
        <v>0</v>
      </c>
      <c r="H166">
        <v>0</v>
      </c>
      <c r="I166">
        <v>0</v>
      </c>
      <c r="J166">
        <v>0</v>
      </c>
      <c r="K166">
        <v>0</v>
      </c>
      <c r="L166">
        <v>0</v>
      </c>
      <c r="M166">
        <v>0</v>
      </c>
      <c r="N166">
        <v>0</v>
      </c>
      <c r="O166">
        <v>0</v>
      </c>
      <c r="P166">
        <v>0</v>
      </c>
      <c r="Q166">
        <v>0</v>
      </c>
      <c r="R166">
        <v>184.95</v>
      </c>
      <c r="S166">
        <v>184.95</v>
      </c>
      <c r="T166">
        <v>184.95</v>
      </c>
      <c r="U166">
        <v>184.95</v>
      </c>
      <c r="V166">
        <v>190.45</v>
      </c>
      <c r="W166">
        <v>190.45</v>
      </c>
      <c r="X166">
        <v>190.45</v>
      </c>
      <c r="Y166">
        <v>1</v>
      </c>
      <c r="Z166">
        <v>1</v>
      </c>
    </row>
    <row r="167" spans="1:26" x14ac:dyDescent="0.2">
      <c r="A167" t="s">
        <v>3112</v>
      </c>
      <c r="B167" t="s">
        <v>3092</v>
      </c>
      <c r="C167">
        <v>0</v>
      </c>
      <c r="D167">
        <v>0</v>
      </c>
      <c r="E167">
        <v>0</v>
      </c>
      <c r="F167">
        <v>0</v>
      </c>
      <c r="G167">
        <v>0</v>
      </c>
      <c r="H167">
        <v>0</v>
      </c>
      <c r="I167">
        <v>0</v>
      </c>
      <c r="J167">
        <v>0</v>
      </c>
      <c r="K167">
        <v>0</v>
      </c>
      <c r="L167">
        <v>0</v>
      </c>
      <c r="M167">
        <v>0</v>
      </c>
      <c r="N167">
        <v>0</v>
      </c>
      <c r="O167">
        <v>0</v>
      </c>
      <c r="P167">
        <v>0</v>
      </c>
      <c r="Q167">
        <v>0</v>
      </c>
      <c r="R167">
        <v>184.95</v>
      </c>
      <c r="S167">
        <v>184.95</v>
      </c>
      <c r="T167">
        <v>184.95</v>
      </c>
      <c r="U167">
        <v>184.95</v>
      </c>
      <c r="V167">
        <v>190.45</v>
      </c>
      <c r="W167">
        <v>190.45</v>
      </c>
      <c r="X167">
        <v>190.45</v>
      </c>
      <c r="Y167">
        <v>1</v>
      </c>
      <c r="Z167">
        <v>1</v>
      </c>
    </row>
    <row r="168" spans="1:26" x14ac:dyDescent="0.2">
      <c r="A168" t="s">
        <v>3113</v>
      </c>
      <c r="B168" t="s">
        <v>3090</v>
      </c>
      <c r="C168">
        <v>0</v>
      </c>
      <c r="D168">
        <v>0</v>
      </c>
      <c r="E168">
        <v>0</v>
      </c>
      <c r="F168">
        <v>0</v>
      </c>
      <c r="G168">
        <v>0</v>
      </c>
      <c r="H168">
        <v>0</v>
      </c>
      <c r="I168">
        <v>0</v>
      </c>
      <c r="J168">
        <v>0</v>
      </c>
      <c r="K168">
        <v>0</v>
      </c>
      <c r="L168">
        <v>0</v>
      </c>
      <c r="M168">
        <v>0</v>
      </c>
      <c r="N168">
        <v>0</v>
      </c>
      <c r="O168">
        <v>0</v>
      </c>
      <c r="P168">
        <v>0</v>
      </c>
      <c r="Q168">
        <v>0</v>
      </c>
      <c r="R168">
        <v>213.23</v>
      </c>
      <c r="S168">
        <v>213.23</v>
      </c>
      <c r="T168">
        <v>213.23</v>
      </c>
      <c r="U168">
        <v>213.23</v>
      </c>
      <c r="V168">
        <v>219.51</v>
      </c>
      <c r="W168">
        <v>219.51</v>
      </c>
      <c r="X168">
        <v>219.51</v>
      </c>
      <c r="Y168">
        <v>1</v>
      </c>
      <c r="Z168">
        <v>1</v>
      </c>
    </row>
    <row r="169" spans="1:26" x14ac:dyDescent="0.2">
      <c r="A169" t="s">
        <v>3114</v>
      </c>
      <c r="B169" t="s">
        <v>3092</v>
      </c>
      <c r="C169">
        <v>0</v>
      </c>
      <c r="D169">
        <v>0</v>
      </c>
      <c r="E169">
        <v>0</v>
      </c>
      <c r="F169">
        <v>0</v>
      </c>
      <c r="G169">
        <v>0</v>
      </c>
      <c r="H169">
        <v>0</v>
      </c>
      <c r="I169">
        <v>0</v>
      </c>
      <c r="J169">
        <v>0</v>
      </c>
      <c r="K169">
        <v>0</v>
      </c>
      <c r="L169">
        <v>0</v>
      </c>
      <c r="M169">
        <v>0</v>
      </c>
      <c r="N169">
        <v>0</v>
      </c>
      <c r="O169">
        <v>0</v>
      </c>
      <c r="P169">
        <v>0</v>
      </c>
      <c r="Q169">
        <v>0</v>
      </c>
      <c r="R169">
        <v>213.23</v>
      </c>
      <c r="S169">
        <v>213.23</v>
      </c>
      <c r="T169">
        <v>213.23</v>
      </c>
      <c r="U169">
        <v>213.23</v>
      </c>
      <c r="V169">
        <v>219.51</v>
      </c>
      <c r="W169">
        <v>219.51</v>
      </c>
      <c r="X169">
        <v>219.51</v>
      </c>
      <c r="Y169">
        <v>1</v>
      </c>
      <c r="Z169">
        <v>1</v>
      </c>
    </row>
    <row r="170" spans="1:26" x14ac:dyDescent="0.2">
      <c r="A170" t="s">
        <v>3115</v>
      </c>
      <c r="B170" t="s">
        <v>3094</v>
      </c>
      <c r="C170">
        <v>0</v>
      </c>
      <c r="D170">
        <v>0</v>
      </c>
      <c r="E170">
        <v>0</v>
      </c>
      <c r="F170">
        <v>0</v>
      </c>
      <c r="G170">
        <v>0</v>
      </c>
      <c r="H170">
        <v>0</v>
      </c>
      <c r="I170">
        <v>0</v>
      </c>
      <c r="J170">
        <v>0</v>
      </c>
      <c r="K170">
        <v>0</v>
      </c>
      <c r="L170">
        <v>0</v>
      </c>
      <c r="M170">
        <v>0</v>
      </c>
      <c r="N170">
        <v>0</v>
      </c>
      <c r="O170">
        <v>0</v>
      </c>
      <c r="P170">
        <v>0</v>
      </c>
      <c r="Q170">
        <v>0</v>
      </c>
      <c r="R170">
        <v>343.99</v>
      </c>
      <c r="S170">
        <v>343.99</v>
      </c>
      <c r="T170">
        <v>343.99</v>
      </c>
      <c r="U170">
        <v>343.99</v>
      </c>
      <c r="V170">
        <v>353.41</v>
      </c>
      <c r="W170">
        <v>353.41</v>
      </c>
      <c r="X170">
        <v>353.41</v>
      </c>
      <c r="Y170">
        <v>1</v>
      </c>
      <c r="Z170">
        <v>1</v>
      </c>
    </row>
    <row r="171" spans="1:26" x14ac:dyDescent="0.2">
      <c r="A171" t="s">
        <v>3116</v>
      </c>
      <c r="B171" t="s">
        <v>3096</v>
      </c>
      <c r="C171">
        <v>0</v>
      </c>
      <c r="D171">
        <v>0</v>
      </c>
      <c r="E171">
        <v>0</v>
      </c>
      <c r="F171">
        <v>0</v>
      </c>
      <c r="G171">
        <v>0</v>
      </c>
      <c r="H171">
        <v>0</v>
      </c>
      <c r="I171">
        <v>0</v>
      </c>
      <c r="J171">
        <v>0</v>
      </c>
      <c r="K171">
        <v>0</v>
      </c>
      <c r="L171">
        <v>0</v>
      </c>
      <c r="M171">
        <v>0</v>
      </c>
      <c r="N171">
        <v>0</v>
      </c>
      <c r="O171">
        <v>0</v>
      </c>
      <c r="P171">
        <v>0</v>
      </c>
      <c r="Q171">
        <v>0</v>
      </c>
      <c r="R171">
        <v>343.99</v>
      </c>
      <c r="S171">
        <v>343.99</v>
      </c>
      <c r="T171">
        <v>343.99</v>
      </c>
      <c r="U171">
        <v>343.99</v>
      </c>
      <c r="V171">
        <v>353.41</v>
      </c>
      <c r="W171">
        <v>353.41</v>
      </c>
      <c r="X171">
        <v>353.41</v>
      </c>
      <c r="Y171">
        <v>1</v>
      </c>
      <c r="Z171">
        <v>1</v>
      </c>
    </row>
    <row r="172" spans="1:26" x14ac:dyDescent="0.2">
      <c r="A172" t="s">
        <v>3587</v>
      </c>
      <c r="B172" t="s">
        <v>3098</v>
      </c>
      <c r="C172">
        <v>0</v>
      </c>
      <c r="D172">
        <v>0</v>
      </c>
      <c r="E172">
        <v>0</v>
      </c>
      <c r="F172">
        <v>0</v>
      </c>
      <c r="G172">
        <v>0</v>
      </c>
      <c r="H172">
        <v>0</v>
      </c>
      <c r="I172">
        <v>0</v>
      </c>
      <c r="J172">
        <v>0</v>
      </c>
      <c r="K172">
        <v>0</v>
      </c>
      <c r="L172">
        <v>0</v>
      </c>
      <c r="M172">
        <v>0</v>
      </c>
      <c r="N172">
        <v>0</v>
      </c>
      <c r="O172">
        <v>0</v>
      </c>
      <c r="P172">
        <v>0</v>
      </c>
      <c r="Q172">
        <v>0</v>
      </c>
      <c r="R172">
        <v>400.15</v>
      </c>
      <c r="S172">
        <v>400.15</v>
      </c>
      <c r="T172">
        <v>400.15</v>
      </c>
      <c r="U172">
        <v>400.15</v>
      </c>
      <c r="V172">
        <v>412.71</v>
      </c>
      <c r="W172">
        <v>412.71</v>
      </c>
      <c r="X172">
        <v>412.71</v>
      </c>
      <c r="Y172">
        <v>1</v>
      </c>
      <c r="Z172">
        <v>1</v>
      </c>
    </row>
    <row r="173" spans="1:26" x14ac:dyDescent="0.2">
      <c r="A173" t="s">
        <v>3588</v>
      </c>
      <c r="B173" t="s">
        <v>3100</v>
      </c>
      <c r="C173">
        <v>0</v>
      </c>
      <c r="D173">
        <v>0</v>
      </c>
      <c r="E173">
        <v>0</v>
      </c>
      <c r="F173">
        <v>0</v>
      </c>
      <c r="G173">
        <v>0</v>
      </c>
      <c r="H173">
        <v>0</v>
      </c>
      <c r="I173">
        <v>0</v>
      </c>
      <c r="J173">
        <v>0</v>
      </c>
      <c r="K173">
        <v>0</v>
      </c>
      <c r="L173">
        <v>0</v>
      </c>
      <c r="M173">
        <v>0</v>
      </c>
      <c r="N173">
        <v>0</v>
      </c>
      <c r="O173">
        <v>0</v>
      </c>
      <c r="P173">
        <v>0</v>
      </c>
      <c r="Q173">
        <v>0</v>
      </c>
      <c r="R173">
        <v>400.15</v>
      </c>
      <c r="S173">
        <v>400.15</v>
      </c>
      <c r="T173">
        <v>400.15</v>
      </c>
      <c r="U173">
        <v>400.15</v>
      </c>
      <c r="V173">
        <v>412.71</v>
      </c>
      <c r="W173">
        <v>412.71</v>
      </c>
      <c r="X173">
        <v>412.71</v>
      </c>
      <c r="Y173">
        <v>1</v>
      </c>
      <c r="Z173">
        <v>1</v>
      </c>
    </row>
    <row r="174" spans="1:26" x14ac:dyDescent="0.2">
      <c r="A174" t="s">
        <v>238</v>
      </c>
      <c r="B174" t="s">
        <v>3117</v>
      </c>
      <c r="C174">
        <v>0</v>
      </c>
      <c r="D174">
        <v>73.040000000000006</v>
      </c>
      <c r="E174">
        <v>73.040000000000006</v>
      </c>
      <c r="F174">
        <v>73.040000000000006</v>
      </c>
      <c r="G174">
        <v>73.040000000000006</v>
      </c>
      <c r="H174">
        <v>73.040000000000006</v>
      </c>
      <c r="I174">
        <v>82.46</v>
      </c>
      <c r="J174">
        <v>82.46</v>
      </c>
      <c r="K174">
        <v>82.46</v>
      </c>
      <c r="L174">
        <v>82.46</v>
      </c>
      <c r="M174">
        <v>86.78</v>
      </c>
      <c r="N174">
        <v>86.78</v>
      </c>
      <c r="O174">
        <v>86.78</v>
      </c>
      <c r="P174">
        <v>86.78</v>
      </c>
      <c r="Q174">
        <v>90.32</v>
      </c>
      <c r="R174">
        <v>155.88999999999999</v>
      </c>
      <c r="S174">
        <v>155.88999999999999</v>
      </c>
      <c r="T174">
        <v>155.88999999999999</v>
      </c>
      <c r="U174">
        <v>155.88999999999999</v>
      </c>
      <c r="V174">
        <v>160.22</v>
      </c>
      <c r="W174">
        <v>160.22</v>
      </c>
      <c r="X174">
        <v>160.22</v>
      </c>
      <c r="Y174">
        <v>1</v>
      </c>
      <c r="Z174">
        <v>1</v>
      </c>
    </row>
    <row r="175" spans="1:26" x14ac:dyDescent="0.2">
      <c r="A175" t="s">
        <v>240</v>
      </c>
      <c r="B175" t="s">
        <v>3117</v>
      </c>
      <c r="C175">
        <v>0</v>
      </c>
      <c r="D175">
        <v>84.43</v>
      </c>
      <c r="E175">
        <v>84.43</v>
      </c>
      <c r="F175">
        <v>84.43</v>
      </c>
      <c r="G175">
        <v>84.43</v>
      </c>
      <c r="H175">
        <v>84.43</v>
      </c>
      <c r="I175">
        <v>93.85</v>
      </c>
      <c r="J175">
        <v>93.85</v>
      </c>
      <c r="K175">
        <v>93.85</v>
      </c>
      <c r="L175">
        <v>93.85</v>
      </c>
      <c r="M175">
        <v>97.78</v>
      </c>
      <c r="N175">
        <v>97.78</v>
      </c>
      <c r="O175">
        <v>97.78</v>
      </c>
      <c r="P175">
        <v>97.78</v>
      </c>
      <c r="Q175">
        <v>101.71</v>
      </c>
      <c r="R175">
        <v>161</v>
      </c>
      <c r="S175">
        <v>161</v>
      </c>
      <c r="T175">
        <v>161</v>
      </c>
      <c r="U175">
        <v>161</v>
      </c>
      <c r="V175">
        <v>165.71</v>
      </c>
      <c r="W175">
        <v>165.71</v>
      </c>
      <c r="X175">
        <v>165.71</v>
      </c>
      <c r="Y175">
        <v>1</v>
      </c>
      <c r="Z175">
        <v>1</v>
      </c>
    </row>
    <row r="176" spans="1:26" x14ac:dyDescent="0.2">
      <c r="A176" t="s">
        <v>243</v>
      </c>
      <c r="B176" t="s">
        <v>3117</v>
      </c>
      <c r="C176">
        <v>0</v>
      </c>
      <c r="D176">
        <v>93.46</v>
      </c>
      <c r="E176">
        <v>93.46</v>
      </c>
      <c r="F176">
        <v>93.46</v>
      </c>
      <c r="G176">
        <v>93.46</v>
      </c>
      <c r="H176">
        <v>93.46</v>
      </c>
      <c r="I176">
        <v>104.06</v>
      </c>
      <c r="J176">
        <v>104.06</v>
      </c>
      <c r="K176">
        <v>104.06</v>
      </c>
      <c r="L176">
        <v>104.06</v>
      </c>
      <c r="M176">
        <v>108.38</v>
      </c>
      <c r="N176">
        <v>108.38</v>
      </c>
      <c r="O176">
        <v>108.38</v>
      </c>
      <c r="P176">
        <v>108.38</v>
      </c>
      <c r="Q176">
        <v>113.1</v>
      </c>
      <c r="R176">
        <v>165.32</v>
      </c>
      <c r="S176">
        <v>165.32</v>
      </c>
      <c r="T176">
        <v>165.32</v>
      </c>
      <c r="U176">
        <v>165.32</v>
      </c>
      <c r="V176">
        <v>170.82</v>
      </c>
      <c r="W176">
        <v>170.82</v>
      </c>
      <c r="X176">
        <v>170.82</v>
      </c>
      <c r="Y176">
        <v>1</v>
      </c>
      <c r="Z176">
        <v>1</v>
      </c>
    </row>
    <row r="177" spans="1:26" x14ac:dyDescent="0.2">
      <c r="A177" t="s">
        <v>245</v>
      </c>
      <c r="B177" t="s">
        <v>3117</v>
      </c>
      <c r="C177">
        <v>0</v>
      </c>
      <c r="D177">
        <v>123.7</v>
      </c>
      <c r="E177">
        <v>123.7</v>
      </c>
      <c r="F177">
        <v>123.7</v>
      </c>
      <c r="G177">
        <v>123.7</v>
      </c>
      <c r="H177">
        <v>123.7</v>
      </c>
      <c r="I177">
        <v>139.79</v>
      </c>
      <c r="J177">
        <v>139.79</v>
      </c>
      <c r="K177">
        <v>139.79</v>
      </c>
      <c r="L177">
        <v>139.79</v>
      </c>
      <c r="M177">
        <v>146.87</v>
      </c>
      <c r="N177">
        <v>146.87</v>
      </c>
      <c r="O177">
        <v>146.87</v>
      </c>
      <c r="P177">
        <v>146.87</v>
      </c>
      <c r="Q177">
        <v>153.15</v>
      </c>
      <c r="R177">
        <v>210.87</v>
      </c>
      <c r="S177">
        <v>210.87</v>
      </c>
      <c r="T177">
        <v>210.87</v>
      </c>
      <c r="U177">
        <v>210.87</v>
      </c>
      <c r="V177">
        <v>217.94</v>
      </c>
      <c r="W177">
        <v>217.94</v>
      </c>
      <c r="X177">
        <v>217.94</v>
      </c>
      <c r="Y177">
        <v>1</v>
      </c>
      <c r="Z177">
        <v>1</v>
      </c>
    </row>
    <row r="178" spans="1:26" x14ac:dyDescent="0.2">
      <c r="A178" t="s">
        <v>3118</v>
      </c>
      <c r="B178" t="s">
        <v>3117</v>
      </c>
      <c r="C178">
        <v>0</v>
      </c>
      <c r="D178">
        <v>78.150000000000006</v>
      </c>
      <c r="E178">
        <v>78.150000000000006</v>
      </c>
      <c r="F178">
        <v>78.150000000000006</v>
      </c>
      <c r="G178">
        <v>78.150000000000006</v>
      </c>
      <c r="H178">
        <v>78.150000000000006</v>
      </c>
      <c r="I178">
        <v>95.02</v>
      </c>
      <c r="J178">
        <v>95.02</v>
      </c>
      <c r="K178">
        <v>95.02</v>
      </c>
      <c r="L178">
        <v>95.02</v>
      </c>
      <c r="M178">
        <v>100.13</v>
      </c>
      <c r="N178">
        <v>100.13</v>
      </c>
      <c r="O178">
        <v>100.13</v>
      </c>
      <c r="P178">
        <v>100.13</v>
      </c>
      <c r="Q178">
        <v>105.24</v>
      </c>
      <c r="R178">
        <v>176.71</v>
      </c>
      <c r="S178">
        <v>176.71</v>
      </c>
      <c r="T178">
        <v>176.71</v>
      </c>
      <c r="U178">
        <v>176.71</v>
      </c>
      <c r="V178">
        <v>184.56</v>
      </c>
      <c r="W178">
        <v>184.56</v>
      </c>
      <c r="X178">
        <v>184.56</v>
      </c>
      <c r="Y178">
        <v>1</v>
      </c>
      <c r="Z178">
        <v>1</v>
      </c>
    </row>
    <row r="179" spans="1:26" x14ac:dyDescent="0.2">
      <c r="A179" t="s">
        <v>3119</v>
      </c>
      <c r="B179" t="s">
        <v>3117</v>
      </c>
      <c r="C179">
        <v>0</v>
      </c>
      <c r="D179">
        <v>87.96</v>
      </c>
      <c r="E179">
        <v>87.96</v>
      </c>
      <c r="F179">
        <v>87.96</v>
      </c>
      <c r="G179">
        <v>87.96</v>
      </c>
      <c r="H179">
        <v>87.96</v>
      </c>
      <c r="I179">
        <v>106.8</v>
      </c>
      <c r="J179">
        <v>106.8</v>
      </c>
      <c r="K179">
        <v>106.8</v>
      </c>
      <c r="L179">
        <v>106.8</v>
      </c>
      <c r="M179">
        <v>112.7</v>
      </c>
      <c r="N179">
        <v>112.7</v>
      </c>
      <c r="O179">
        <v>112.7</v>
      </c>
      <c r="P179">
        <v>112.7</v>
      </c>
      <c r="Q179">
        <v>118.59</v>
      </c>
      <c r="R179">
        <v>182.6</v>
      </c>
      <c r="S179">
        <v>182.6</v>
      </c>
      <c r="T179">
        <v>182.6</v>
      </c>
      <c r="U179">
        <v>182.6</v>
      </c>
      <c r="V179">
        <v>190.84</v>
      </c>
      <c r="W179">
        <v>190.84</v>
      </c>
      <c r="X179">
        <v>190.84</v>
      </c>
      <c r="Y179">
        <v>1</v>
      </c>
      <c r="Z179">
        <v>1</v>
      </c>
    </row>
    <row r="180" spans="1:26" x14ac:dyDescent="0.2">
      <c r="A180" t="s">
        <v>3120</v>
      </c>
      <c r="B180" t="s">
        <v>3117</v>
      </c>
      <c r="C180">
        <v>0</v>
      </c>
      <c r="D180">
        <v>97.39</v>
      </c>
      <c r="E180">
        <v>97.39</v>
      </c>
      <c r="F180">
        <v>97.39</v>
      </c>
      <c r="G180">
        <v>97.39</v>
      </c>
      <c r="H180">
        <v>97.39</v>
      </c>
      <c r="I180">
        <v>118.59</v>
      </c>
      <c r="J180">
        <v>118.59</v>
      </c>
      <c r="K180">
        <v>118.59</v>
      </c>
      <c r="L180">
        <v>118.59</v>
      </c>
      <c r="M180">
        <v>124.88</v>
      </c>
      <c r="N180">
        <v>124.88</v>
      </c>
      <c r="O180">
        <v>124.88</v>
      </c>
      <c r="P180">
        <v>124.88</v>
      </c>
      <c r="Q180">
        <v>131.16</v>
      </c>
      <c r="R180">
        <v>188.49</v>
      </c>
      <c r="S180">
        <v>188.49</v>
      </c>
      <c r="T180">
        <v>188.49</v>
      </c>
      <c r="U180">
        <v>188.49</v>
      </c>
      <c r="V180">
        <v>196.73</v>
      </c>
      <c r="W180">
        <v>196.73</v>
      </c>
      <c r="X180">
        <v>196.73</v>
      </c>
      <c r="Y180">
        <v>1</v>
      </c>
      <c r="Z180">
        <v>1</v>
      </c>
    </row>
    <row r="181" spans="1:26" x14ac:dyDescent="0.2">
      <c r="A181" t="s">
        <v>3121</v>
      </c>
      <c r="B181" t="s">
        <v>3122</v>
      </c>
      <c r="C181">
        <v>0</v>
      </c>
      <c r="D181">
        <v>0</v>
      </c>
      <c r="E181">
        <v>0</v>
      </c>
      <c r="F181">
        <v>0</v>
      </c>
      <c r="G181">
        <v>0</v>
      </c>
      <c r="H181">
        <v>0</v>
      </c>
      <c r="I181">
        <v>81.28</v>
      </c>
      <c r="J181">
        <v>81.28</v>
      </c>
      <c r="K181">
        <v>81.28</v>
      </c>
      <c r="L181">
        <v>81.28</v>
      </c>
      <c r="M181">
        <v>85.21</v>
      </c>
      <c r="N181">
        <v>85.21</v>
      </c>
      <c r="O181">
        <v>85.21</v>
      </c>
      <c r="P181">
        <v>85.21</v>
      </c>
      <c r="Q181">
        <v>89.54</v>
      </c>
      <c r="R181">
        <v>114.66</v>
      </c>
      <c r="S181">
        <v>114.66</v>
      </c>
      <c r="T181">
        <v>114.66</v>
      </c>
      <c r="U181">
        <v>114.66</v>
      </c>
      <c r="V181">
        <v>119.77</v>
      </c>
      <c r="W181">
        <v>119.77</v>
      </c>
      <c r="X181">
        <v>119.77</v>
      </c>
      <c r="Y181">
        <v>1</v>
      </c>
      <c r="Z181">
        <v>1</v>
      </c>
    </row>
    <row r="182" spans="1:26" x14ac:dyDescent="0.2">
      <c r="A182" t="s">
        <v>3123</v>
      </c>
      <c r="B182" t="s">
        <v>3122</v>
      </c>
      <c r="C182">
        <v>0</v>
      </c>
      <c r="D182">
        <v>0</v>
      </c>
      <c r="E182">
        <v>0</v>
      </c>
      <c r="F182">
        <v>0</v>
      </c>
      <c r="G182">
        <v>0</v>
      </c>
      <c r="H182">
        <v>0</v>
      </c>
      <c r="I182">
        <v>92.28</v>
      </c>
      <c r="J182">
        <v>92.28</v>
      </c>
      <c r="K182">
        <v>92.28</v>
      </c>
      <c r="L182">
        <v>92.28</v>
      </c>
      <c r="M182">
        <v>96.99</v>
      </c>
      <c r="N182">
        <v>96.99</v>
      </c>
      <c r="O182">
        <v>96.99</v>
      </c>
      <c r="P182">
        <v>96.99</v>
      </c>
      <c r="Q182">
        <v>102.1</v>
      </c>
      <c r="R182">
        <v>139.01</v>
      </c>
      <c r="S182">
        <v>139.01</v>
      </c>
      <c r="T182">
        <v>139.01</v>
      </c>
      <c r="U182">
        <v>139.01</v>
      </c>
      <c r="V182">
        <v>145.29</v>
      </c>
      <c r="W182">
        <v>145.29</v>
      </c>
      <c r="X182">
        <v>145.29</v>
      </c>
      <c r="Y182">
        <v>1</v>
      </c>
      <c r="Z182">
        <v>1</v>
      </c>
    </row>
    <row r="183" spans="1:26" x14ac:dyDescent="0.2">
      <c r="A183" t="s">
        <v>3124</v>
      </c>
      <c r="B183" t="s">
        <v>3122</v>
      </c>
      <c r="C183">
        <v>0</v>
      </c>
      <c r="D183">
        <v>0</v>
      </c>
      <c r="E183">
        <v>0</v>
      </c>
      <c r="F183">
        <v>0</v>
      </c>
      <c r="G183">
        <v>0</v>
      </c>
      <c r="H183">
        <v>0</v>
      </c>
      <c r="I183">
        <v>112.3</v>
      </c>
      <c r="J183">
        <v>112.3</v>
      </c>
      <c r="K183">
        <v>112.3</v>
      </c>
      <c r="L183">
        <v>112.3</v>
      </c>
      <c r="M183">
        <v>117.8</v>
      </c>
      <c r="N183">
        <v>117.8</v>
      </c>
      <c r="O183">
        <v>117.8</v>
      </c>
      <c r="P183">
        <v>117.8</v>
      </c>
      <c r="Q183">
        <v>123.7</v>
      </c>
      <c r="R183">
        <v>161.78</v>
      </c>
      <c r="S183">
        <v>161.78</v>
      </c>
      <c r="T183">
        <v>161.78</v>
      </c>
      <c r="U183">
        <v>161.78</v>
      </c>
      <c r="V183">
        <v>168.85</v>
      </c>
      <c r="W183">
        <v>168.85</v>
      </c>
      <c r="X183">
        <v>168.85</v>
      </c>
      <c r="Y183">
        <v>1</v>
      </c>
      <c r="Z183">
        <v>1</v>
      </c>
    </row>
    <row r="184" spans="1:26" x14ac:dyDescent="0.2">
      <c r="A184" t="s">
        <v>3125</v>
      </c>
      <c r="B184" t="s">
        <v>3126</v>
      </c>
      <c r="C184">
        <v>0</v>
      </c>
      <c r="D184">
        <v>0</v>
      </c>
      <c r="E184">
        <v>0</v>
      </c>
      <c r="F184">
        <v>0</v>
      </c>
      <c r="G184">
        <v>0</v>
      </c>
      <c r="H184">
        <v>0</v>
      </c>
      <c r="I184">
        <v>60.48</v>
      </c>
      <c r="J184">
        <v>60.48</v>
      </c>
      <c r="K184">
        <v>60.48</v>
      </c>
      <c r="L184">
        <v>60.48</v>
      </c>
      <c r="M184">
        <v>60.48</v>
      </c>
      <c r="N184">
        <v>60.48</v>
      </c>
      <c r="O184">
        <v>60.48</v>
      </c>
      <c r="P184">
        <v>60.48</v>
      </c>
      <c r="Q184">
        <v>63.61</v>
      </c>
      <c r="R184">
        <v>0</v>
      </c>
      <c r="S184">
        <v>0</v>
      </c>
      <c r="T184">
        <v>0</v>
      </c>
      <c r="U184">
        <v>0</v>
      </c>
      <c r="V184">
        <v>0</v>
      </c>
      <c r="W184">
        <v>0</v>
      </c>
      <c r="X184">
        <v>0</v>
      </c>
      <c r="Y184">
        <v>1</v>
      </c>
      <c r="Z184">
        <v>1</v>
      </c>
    </row>
    <row r="185" spans="1:26" x14ac:dyDescent="0.2">
      <c r="A185" t="s">
        <v>3589</v>
      </c>
      <c r="B185" t="s">
        <v>3126</v>
      </c>
      <c r="C185">
        <v>0</v>
      </c>
      <c r="D185">
        <v>0</v>
      </c>
      <c r="E185">
        <v>0</v>
      </c>
      <c r="F185">
        <v>0</v>
      </c>
      <c r="G185">
        <v>0</v>
      </c>
      <c r="H185">
        <v>0</v>
      </c>
      <c r="I185">
        <v>0</v>
      </c>
      <c r="J185">
        <v>0</v>
      </c>
      <c r="K185">
        <v>0</v>
      </c>
      <c r="L185">
        <v>0</v>
      </c>
      <c r="M185">
        <v>0</v>
      </c>
      <c r="N185">
        <v>0</v>
      </c>
      <c r="O185">
        <v>0</v>
      </c>
      <c r="P185">
        <v>0</v>
      </c>
      <c r="Q185">
        <v>0</v>
      </c>
      <c r="R185">
        <v>229.33</v>
      </c>
      <c r="S185">
        <v>229.33</v>
      </c>
      <c r="T185">
        <v>229.33</v>
      </c>
      <c r="U185">
        <v>229.33</v>
      </c>
      <c r="V185">
        <v>233.26</v>
      </c>
      <c r="W185">
        <v>233.26</v>
      </c>
      <c r="X185">
        <v>233.26</v>
      </c>
      <c r="Y185">
        <v>1</v>
      </c>
      <c r="Z185">
        <v>1</v>
      </c>
    </row>
    <row r="186" spans="1:26" x14ac:dyDescent="0.2">
      <c r="A186" t="s">
        <v>3590</v>
      </c>
      <c r="B186" t="s">
        <v>3126</v>
      </c>
      <c r="C186">
        <v>0</v>
      </c>
      <c r="D186">
        <v>0</v>
      </c>
      <c r="E186">
        <v>0</v>
      </c>
      <c r="F186">
        <v>0</v>
      </c>
      <c r="G186">
        <v>0</v>
      </c>
      <c r="H186">
        <v>0</v>
      </c>
      <c r="I186">
        <v>0</v>
      </c>
      <c r="J186">
        <v>0</v>
      </c>
      <c r="K186">
        <v>0</v>
      </c>
      <c r="L186">
        <v>0</v>
      </c>
      <c r="M186">
        <v>0</v>
      </c>
      <c r="N186">
        <v>0</v>
      </c>
      <c r="O186">
        <v>0</v>
      </c>
      <c r="P186">
        <v>0</v>
      </c>
      <c r="Q186">
        <v>0</v>
      </c>
      <c r="R186">
        <v>268.60000000000002</v>
      </c>
      <c r="S186">
        <v>268.60000000000002</v>
      </c>
      <c r="T186">
        <v>268.60000000000002</v>
      </c>
      <c r="U186">
        <v>268.60000000000002</v>
      </c>
      <c r="V186">
        <v>273.3</v>
      </c>
      <c r="W186">
        <v>273.3</v>
      </c>
      <c r="X186">
        <v>273.3</v>
      </c>
      <c r="Y186">
        <v>1</v>
      </c>
      <c r="Z186">
        <v>1</v>
      </c>
    </row>
    <row r="187" spans="1:26" x14ac:dyDescent="0.2">
      <c r="A187" t="s">
        <v>3591</v>
      </c>
      <c r="B187" t="s">
        <v>3126</v>
      </c>
      <c r="C187">
        <v>0</v>
      </c>
      <c r="D187">
        <v>0</v>
      </c>
      <c r="E187">
        <v>0</v>
      </c>
      <c r="F187">
        <v>0</v>
      </c>
      <c r="G187">
        <v>0</v>
      </c>
      <c r="H187">
        <v>0</v>
      </c>
      <c r="I187">
        <v>0</v>
      </c>
      <c r="J187">
        <v>0</v>
      </c>
      <c r="K187">
        <v>0</v>
      </c>
      <c r="L187">
        <v>0</v>
      </c>
      <c r="M187">
        <v>0</v>
      </c>
      <c r="N187">
        <v>0</v>
      </c>
      <c r="O187">
        <v>0</v>
      </c>
      <c r="P187">
        <v>0</v>
      </c>
      <c r="Q187">
        <v>0</v>
      </c>
      <c r="R187">
        <v>312.57</v>
      </c>
      <c r="S187">
        <v>312.57</v>
      </c>
      <c r="T187">
        <v>312.57</v>
      </c>
      <c r="U187">
        <v>312.57</v>
      </c>
      <c r="V187">
        <v>318.45999999999998</v>
      </c>
      <c r="W187">
        <v>318.45999999999998</v>
      </c>
      <c r="X187">
        <v>318.45999999999998</v>
      </c>
      <c r="Y187">
        <v>1</v>
      </c>
      <c r="Z187">
        <v>1</v>
      </c>
    </row>
    <row r="188" spans="1:26" x14ac:dyDescent="0.2">
      <c r="A188" t="s">
        <v>2482</v>
      </c>
      <c r="B188" t="s">
        <v>1003</v>
      </c>
      <c r="C188">
        <v>0</v>
      </c>
      <c r="D188">
        <v>19.63</v>
      </c>
      <c r="E188">
        <v>19.63</v>
      </c>
      <c r="F188">
        <v>19.63</v>
      </c>
      <c r="G188">
        <v>19.63</v>
      </c>
      <c r="H188">
        <v>19.63</v>
      </c>
      <c r="I188">
        <v>19.63</v>
      </c>
      <c r="J188">
        <v>19.63</v>
      </c>
      <c r="K188">
        <v>19.63</v>
      </c>
      <c r="L188">
        <v>19.63</v>
      </c>
      <c r="M188">
        <v>19.63</v>
      </c>
      <c r="N188">
        <v>19.63</v>
      </c>
      <c r="O188">
        <v>19.63</v>
      </c>
      <c r="P188">
        <v>19.63</v>
      </c>
      <c r="Q188">
        <v>20.82</v>
      </c>
      <c r="R188">
        <v>24.34</v>
      </c>
      <c r="S188">
        <v>24.34</v>
      </c>
      <c r="T188">
        <v>24.34</v>
      </c>
      <c r="U188">
        <v>24.34</v>
      </c>
      <c r="V188">
        <v>24.34</v>
      </c>
      <c r="W188">
        <v>24.34</v>
      </c>
      <c r="X188">
        <v>24.34</v>
      </c>
      <c r="Y188">
        <v>0</v>
      </c>
      <c r="Z188">
        <v>1</v>
      </c>
    </row>
    <row r="189" spans="1:26" x14ac:dyDescent="0.2">
      <c r="A189" t="s">
        <v>2483</v>
      </c>
      <c r="B189" t="s">
        <v>1003</v>
      </c>
      <c r="C189">
        <v>0</v>
      </c>
      <c r="D189">
        <v>26.71</v>
      </c>
      <c r="E189">
        <v>26.71</v>
      </c>
      <c r="F189">
        <v>26.71</v>
      </c>
      <c r="G189">
        <v>26.71</v>
      </c>
      <c r="H189">
        <v>26.71</v>
      </c>
      <c r="I189">
        <v>26.71</v>
      </c>
      <c r="J189">
        <v>26.71</v>
      </c>
      <c r="K189">
        <v>26.71</v>
      </c>
      <c r="L189">
        <v>26.71</v>
      </c>
      <c r="M189">
        <v>26.71</v>
      </c>
      <c r="N189">
        <v>26.71</v>
      </c>
      <c r="O189">
        <v>26.71</v>
      </c>
      <c r="P189">
        <v>26.71</v>
      </c>
      <c r="Q189">
        <v>28.27</v>
      </c>
      <c r="R189">
        <v>32.200000000000003</v>
      </c>
      <c r="S189">
        <v>32.200000000000003</v>
      </c>
      <c r="T189">
        <v>32.200000000000003</v>
      </c>
      <c r="U189">
        <v>32.200000000000003</v>
      </c>
      <c r="V189">
        <v>32.200000000000003</v>
      </c>
      <c r="W189">
        <v>32.200000000000003</v>
      </c>
      <c r="X189">
        <v>32.200000000000003</v>
      </c>
      <c r="Y189">
        <v>0</v>
      </c>
      <c r="Z189">
        <v>1</v>
      </c>
    </row>
    <row r="190" spans="1:26" x14ac:dyDescent="0.2">
      <c r="A190" t="s">
        <v>280</v>
      </c>
      <c r="B190" t="s">
        <v>3127</v>
      </c>
      <c r="C190">
        <v>0</v>
      </c>
      <c r="D190">
        <v>85.21</v>
      </c>
      <c r="E190">
        <v>85.21</v>
      </c>
      <c r="F190">
        <v>85.21</v>
      </c>
      <c r="G190">
        <v>85.21</v>
      </c>
      <c r="H190">
        <v>85.21</v>
      </c>
      <c r="I190">
        <v>94.63</v>
      </c>
      <c r="J190">
        <v>94.63</v>
      </c>
      <c r="K190">
        <v>94.63</v>
      </c>
      <c r="L190">
        <v>94.63</v>
      </c>
      <c r="M190">
        <v>98.17</v>
      </c>
      <c r="N190">
        <v>98.17</v>
      </c>
      <c r="O190">
        <v>98.17</v>
      </c>
      <c r="P190">
        <v>98.17</v>
      </c>
      <c r="Q190">
        <v>101.71</v>
      </c>
      <c r="R190">
        <v>143.33000000000001</v>
      </c>
      <c r="S190">
        <v>143.33000000000001</v>
      </c>
      <c r="T190">
        <v>143.33000000000001</v>
      </c>
      <c r="U190">
        <v>143.33000000000001</v>
      </c>
      <c r="V190">
        <v>147.65</v>
      </c>
      <c r="W190">
        <v>147.65</v>
      </c>
      <c r="X190">
        <v>147.65</v>
      </c>
      <c r="Y190">
        <v>1</v>
      </c>
      <c r="Z190">
        <v>1</v>
      </c>
    </row>
    <row r="191" spans="1:26" x14ac:dyDescent="0.2">
      <c r="A191" t="s">
        <v>285</v>
      </c>
      <c r="B191" t="s">
        <v>3127</v>
      </c>
      <c r="C191">
        <v>0</v>
      </c>
      <c r="D191">
        <v>96.21</v>
      </c>
      <c r="E191">
        <v>96.21</v>
      </c>
      <c r="F191">
        <v>96.21</v>
      </c>
      <c r="G191">
        <v>96.21</v>
      </c>
      <c r="H191">
        <v>96.21</v>
      </c>
      <c r="I191">
        <v>107.21</v>
      </c>
      <c r="J191">
        <v>107.21</v>
      </c>
      <c r="K191">
        <v>107.21</v>
      </c>
      <c r="L191">
        <v>107.21</v>
      </c>
      <c r="M191">
        <v>111.13</v>
      </c>
      <c r="N191">
        <v>111.13</v>
      </c>
      <c r="O191">
        <v>111.13</v>
      </c>
      <c r="P191">
        <v>111.13</v>
      </c>
      <c r="Q191">
        <v>115.06</v>
      </c>
      <c r="R191">
        <v>0</v>
      </c>
      <c r="S191">
        <v>0</v>
      </c>
      <c r="T191">
        <v>0</v>
      </c>
      <c r="U191">
        <v>0</v>
      </c>
      <c r="V191">
        <v>0</v>
      </c>
      <c r="W191">
        <v>0</v>
      </c>
      <c r="X191">
        <v>0</v>
      </c>
      <c r="Y191">
        <v>1</v>
      </c>
      <c r="Z191">
        <v>1</v>
      </c>
    </row>
    <row r="192" spans="1:26" x14ac:dyDescent="0.2">
      <c r="A192" t="s">
        <v>298</v>
      </c>
      <c r="B192" t="s">
        <v>3127</v>
      </c>
      <c r="C192">
        <v>0</v>
      </c>
      <c r="D192">
        <v>120.16</v>
      </c>
      <c r="E192">
        <v>120.16</v>
      </c>
      <c r="F192">
        <v>120.16</v>
      </c>
      <c r="G192">
        <v>120.16</v>
      </c>
      <c r="H192">
        <v>120.16</v>
      </c>
      <c r="I192">
        <v>128.80000000000001</v>
      </c>
      <c r="J192">
        <v>128.80000000000001</v>
      </c>
      <c r="K192">
        <v>128.80000000000001</v>
      </c>
      <c r="L192">
        <v>128.80000000000001</v>
      </c>
      <c r="M192">
        <v>133.51</v>
      </c>
      <c r="N192">
        <v>133.51</v>
      </c>
      <c r="O192">
        <v>133.51</v>
      </c>
      <c r="P192">
        <v>133.51</v>
      </c>
      <c r="Q192">
        <v>138.22</v>
      </c>
      <c r="R192">
        <v>0</v>
      </c>
      <c r="S192">
        <v>0</v>
      </c>
      <c r="T192">
        <v>0</v>
      </c>
      <c r="U192">
        <v>0</v>
      </c>
      <c r="V192">
        <v>0</v>
      </c>
      <c r="W192">
        <v>0</v>
      </c>
      <c r="X192">
        <v>0</v>
      </c>
      <c r="Y192">
        <v>1</v>
      </c>
      <c r="Z192">
        <v>1</v>
      </c>
    </row>
    <row r="193" spans="1:26" x14ac:dyDescent="0.2">
      <c r="A193" t="s">
        <v>536</v>
      </c>
      <c r="B193" t="s">
        <v>3128</v>
      </c>
      <c r="C193">
        <v>0</v>
      </c>
      <c r="D193">
        <v>100.13</v>
      </c>
      <c r="E193">
        <v>100.13</v>
      </c>
      <c r="F193">
        <v>100.13</v>
      </c>
      <c r="G193">
        <v>100.13</v>
      </c>
      <c r="H193">
        <v>100.13</v>
      </c>
      <c r="I193">
        <v>118.2</v>
      </c>
      <c r="J193">
        <v>118.2</v>
      </c>
      <c r="K193">
        <v>118.2</v>
      </c>
      <c r="L193">
        <v>118.2</v>
      </c>
      <c r="M193">
        <v>124.48</v>
      </c>
      <c r="N193">
        <v>124.48</v>
      </c>
      <c r="O193">
        <v>124.48</v>
      </c>
      <c r="P193">
        <v>124.48</v>
      </c>
      <c r="Q193">
        <v>130.77000000000001</v>
      </c>
      <c r="R193">
        <v>190.45</v>
      </c>
      <c r="S193">
        <v>190.45</v>
      </c>
      <c r="T193">
        <v>190.45</v>
      </c>
      <c r="U193">
        <v>190.45</v>
      </c>
      <c r="V193">
        <v>198.7</v>
      </c>
      <c r="W193">
        <v>198.7</v>
      </c>
      <c r="X193">
        <v>198.7</v>
      </c>
      <c r="Y193">
        <v>1</v>
      </c>
      <c r="Z193">
        <v>2</v>
      </c>
    </row>
    <row r="194" spans="1:26" x14ac:dyDescent="0.2">
      <c r="A194" t="s">
        <v>815</v>
      </c>
      <c r="B194" t="s">
        <v>3128</v>
      </c>
      <c r="C194">
        <v>0</v>
      </c>
      <c r="D194">
        <v>114.27</v>
      </c>
      <c r="E194">
        <v>114.27</v>
      </c>
      <c r="F194">
        <v>114.27</v>
      </c>
      <c r="G194">
        <v>114.27</v>
      </c>
      <c r="H194">
        <v>114.27</v>
      </c>
      <c r="I194">
        <v>131.94</v>
      </c>
      <c r="J194">
        <v>131.94</v>
      </c>
      <c r="K194">
        <v>131.94</v>
      </c>
      <c r="L194">
        <v>131.94</v>
      </c>
      <c r="M194">
        <v>138.62</v>
      </c>
      <c r="N194">
        <v>138.62</v>
      </c>
      <c r="O194">
        <v>138.62</v>
      </c>
      <c r="P194">
        <v>138.62</v>
      </c>
      <c r="Q194">
        <v>145.68</v>
      </c>
      <c r="R194">
        <v>225.01</v>
      </c>
      <c r="S194">
        <v>225.01</v>
      </c>
      <c r="T194">
        <v>225.01</v>
      </c>
      <c r="U194">
        <v>225.01</v>
      </c>
      <c r="V194">
        <v>234.83</v>
      </c>
      <c r="W194">
        <v>234.83</v>
      </c>
      <c r="X194">
        <v>234.83</v>
      </c>
      <c r="Y194">
        <v>1</v>
      </c>
      <c r="Z194">
        <v>2</v>
      </c>
    </row>
    <row r="195" spans="1:26" x14ac:dyDescent="0.2">
      <c r="A195" t="s">
        <v>1753</v>
      </c>
      <c r="B195" t="s">
        <v>3128</v>
      </c>
      <c r="C195">
        <v>0</v>
      </c>
      <c r="D195">
        <v>0</v>
      </c>
      <c r="E195">
        <v>0</v>
      </c>
      <c r="F195">
        <v>0</v>
      </c>
      <c r="G195">
        <v>0</v>
      </c>
      <c r="H195">
        <v>0</v>
      </c>
      <c r="I195">
        <v>0</v>
      </c>
      <c r="J195">
        <v>0</v>
      </c>
      <c r="K195">
        <v>0</v>
      </c>
      <c r="L195">
        <v>0</v>
      </c>
      <c r="M195">
        <v>0</v>
      </c>
      <c r="N195">
        <v>0</v>
      </c>
      <c r="O195">
        <v>0</v>
      </c>
      <c r="P195">
        <v>0</v>
      </c>
      <c r="Q195">
        <v>0</v>
      </c>
      <c r="R195">
        <v>259.95</v>
      </c>
      <c r="S195">
        <v>259.95</v>
      </c>
      <c r="T195">
        <v>259.95</v>
      </c>
      <c r="U195">
        <v>259.95</v>
      </c>
      <c r="V195">
        <v>269.77</v>
      </c>
      <c r="W195">
        <v>269.77</v>
      </c>
      <c r="X195">
        <v>269.77</v>
      </c>
      <c r="Y195">
        <v>1</v>
      </c>
      <c r="Z195">
        <v>2</v>
      </c>
    </row>
    <row r="196" spans="1:26" x14ac:dyDescent="0.2">
      <c r="A196" t="s">
        <v>538</v>
      </c>
      <c r="B196" t="s">
        <v>3128</v>
      </c>
      <c r="C196">
        <v>0</v>
      </c>
      <c r="D196">
        <v>135.09</v>
      </c>
      <c r="E196">
        <v>135.09</v>
      </c>
      <c r="F196">
        <v>135.09</v>
      </c>
      <c r="G196">
        <v>135.09</v>
      </c>
      <c r="H196">
        <v>135.09</v>
      </c>
      <c r="I196">
        <v>157.46</v>
      </c>
      <c r="J196">
        <v>157.46</v>
      </c>
      <c r="K196">
        <v>157.46</v>
      </c>
      <c r="L196">
        <v>157.46</v>
      </c>
      <c r="M196">
        <v>165.71</v>
      </c>
      <c r="N196">
        <v>165.71</v>
      </c>
      <c r="O196">
        <v>165.71</v>
      </c>
      <c r="P196">
        <v>165.71</v>
      </c>
      <c r="Q196">
        <v>174.35</v>
      </c>
      <c r="R196">
        <v>245.43</v>
      </c>
      <c r="S196">
        <v>245.43</v>
      </c>
      <c r="T196">
        <v>245.43</v>
      </c>
      <c r="U196">
        <v>245.43</v>
      </c>
      <c r="V196">
        <v>256.02</v>
      </c>
      <c r="W196">
        <v>256.02</v>
      </c>
      <c r="X196">
        <v>256.02</v>
      </c>
      <c r="Y196">
        <v>1</v>
      </c>
      <c r="Z196">
        <v>2</v>
      </c>
    </row>
    <row r="197" spans="1:26" x14ac:dyDescent="0.2">
      <c r="A197" t="s">
        <v>1754</v>
      </c>
      <c r="B197" t="s">
        <v>3128</v>
      </c>
      <c r="C197">
        <v>0</v>
      </c>
      <c r="D197">
        <v>0</v>
      </c>
      <c r="E197">
        <v>0</v>
      </c>
      <c r="F197">
        <v>0</v>
      </c>
      <c r="G197">
        <v>0</v>
      </c>
      <c r="H197">
        <v>0</v>
      </c>
      <c r="I197">
        <v>0</v>
      </c>
      <c r="J197">
        <v>0</v>
      </c>
      <c r="K197">
        <v>0</v>
      </c>
      <c r="L197">
        <v>0</v>
      </c>
      <c r="M197">
        <v>0</v>
      </c>
      <c r="N197">
        <v>0</v>
      </c>
      <c r="O197">
        <v>0</v>
      </c>
      <c r="P197">
        <v>0</v>
      </c>
      <c r="Q197">
        <v>0</v>
      </c>
      <c r="R197">
        <v>301.18</v>
      </c>
      <c r="S197">
        <v>301.18</v>
      </c>
      <c r="T197">
        <v>301.18</v>
      </c>
      <c r="U197">
        <v>301.18</v>
      </c>
      <c r="V197">
        <v>311.79000000000002</v>
      </c>
      <c r="W197">
        <v>311.79000000000002</v>
      </c>
      <c r="X197">
        <v>311.79000000000002</v>
      </c>
      <c r="Y197">
        <v>1</v>
      </c>
      <c r="Z197">
        <v>2</v>
      </c>
    </row>
    <row r="198" spans="1:26" x14ac:dyDescent="0.2">
      <c r="A198" t="s">
        <v>3129</v>
      </c>
      <c r="B198" t="s">
        <v>3130</v>
      </c>
      <c r="C198">
        <v>0</v>
      </c>
      <c r="D198">
        <v>0</v>
      </c>
      <c r="E198">
        <v>0</v>
      </c>
      <c r="F198">
        <v>0</v>
      </c>
      <c r="G198">
        <v>0</v>
      </c>
      <c r="H198">
        <v>0</v>
      </c>
      <c r="I198">
        <v>0</v>
      </c>
      <c r="J198">
        <v>0</v>
      </c>
      <c r="K198">
        <v>0</v>
      </c>
      <c r="L198">
        <v>0</v>
      </c>
      <c r="M198">
        <v>0</v>
      </c>
      <c r="N198">
        <v>0</v>
      </c>
      <c r="O198">
        <v>0</v>
      </c>
      <c r="P198">
        <v>0</v>
      </c>
      <c r="Q198">
        <v>0</v>
      </c>
      <c r="R198">
        <v>252.5</v>
      </c>
      <c r="S198">
        <v>252.5</v>
      </c>
      <c r="T198">
        <v>252.5</v>
      </c>
      <c r="U198">
        <v>252.5</v>
      </c>
      <c r="V198">
        <v>260.74</v>
      </c>
      <c r="W198">
        <v>260.74</v>
      </c>
      <c r="X198">
        <v>260.74</v>
      </c>
      <c r="Y198">
        <v>1</v>
      </c>
      <c r="Z198">
        <v>2</v>
      </c>
    </row>
    <row r="199" spans="1:26" x14ac:dyDescent="0.2">
      <c r="A199" t="s">
        <v>3131</v>
      </c>
      <c r="B199" t="s">
        <v>3132</v>
      </c>
      <c r="C199">
        <v>0</v>
      </c>
      <c r="D199">
        <v>0</v>
      </c>
      <c r="E199">
        <v>0</v>
      </c>
      <c r="F199">
        <v>0</v>
      </c>
      <c r="G199">
        <v>0</v>
      </c>
      <c r="H199">
        <v>0</v>
      </c>
      <c r="I199">
        <v>0</v>
      </c>
      <c r="J199">
        <v>0</v>
      </c>
      <c r="K199">
        <v>0</v>
      </c>
      <c r="L199">
        <v>0</v>
      </c>
      <c r="M199">
        <v>0</v>
      </c>
      <c r="N199">
        <v>0</v>
      </c>
      <c r="O199">
        <v>0</v>
      </c>
      <c r="P199">
        <v>0</v>
      </c>
      <c r="Q199">
        <v>0</v>
      </c>
      <c r="R199">
        <v>252.5</v>
      </c>
      <c r="S199">
        <v>252.5</v>
      </c>
      <c r="T199">
        <v>252.5</v>
      </c>
      <c r="U199">
        <v>252.5</v>
      </c>
      <c r="V199">
        <v>260.74</v>
      </c>
      <c r="W199">
        <v>260.74</v>
      </c>
      <c r="X199">
        <v>260.74</v>
      </c>
      <c r="Y199">
        <v>1</v>
      </c>
      <c r="Z199">
        <v>2</v>
      </c>
    </row>
    <row r="200" spans="1:26" x14ac:dyDescent="0.2">
      <c r="A200" t="s">
        <v>3133</v>
      </c>
      <c r="B200" t="s">
        <v>3130</v>
      </c>
      <c r="C200">
        <v>0</v>
      </c>
      <c r="D200">
        <v>0</v>
      </c>
      <c r="E200">
        <v>0</v>
      </c>
      <c r="F200">
        <v>0</v>
      </c>
      <c r="G200">
        <v>0</v>
      </c>
      <c r="H200">
        <v>0</v>
      </c>
      <c r="I200">
        <v>0</v>
      </c>
      <c r="J200">
        <v>0</v>
      </c>
      <c r="K200">
        <v>0</v>
      </c>
      <c r="L200">
        <v>0</v>
      </c>
      <c r="M200">
        <v>0</v>
      </c>
      <c r="N200">
        <v>0</v>
      </c>
      <c r="O200">
        <v>0</v>
      </c>
      <c r="P200">
        <v>0</v>
      </c>
      <c r="Q200">
        <v>0</v>
      </c>
      <c r="R200">
        <v>299.22000000000003</v>
      </c>
      <c r="S200">
        <v>299.22000000000003</v>
      </c>
      <c r="T200">
        <v>299.22000000000003</v>
      </c>
      <c r="U200">
        <v>299.22000000000003</v>
      </c>
      <c r="V200">
        <v>309.04000000000002</v>
      </c>
      <c r="W200">
        <v>309.04000000000002</v>
      </c>
      <c r="X200">
        <v>309.04000000000002</v>
      </c>
      <c r="Y200">
        <v>1</v>
      </c>
      <c r="Z200">
        <v>2</v>
      </c>
    </row>
    <row r="201" spans="1:26" x14ac:dyDescent="0.2">
      <c r="A201" t="s">
        <v>3134</v>
      </c>
      <c r="B201" t="s">
        <v>3132</v>
      </c>
      <c r="C201">
        <v>0</v>
      </c>
      <c r="D201">
        <v>0</v>
      </c>
      <c r="E201">
        <v>0</v>
      </c>
      <c r="F201">
        <v>0</v>
      </c>
      <c r="G201">
        <v>0</v>
      </c>
      <c r="H201">
        <v>0</v>
      </c>
      <c r="I201">
        <v>0</v>
      </c>
      <c r="J201">
        <v>0</v>
      </c>
      <c r="K201">
        <v>0</v>
      </c>
      <c r="L201">
        <v>0</v>
      </c>
      <c r="M201">
        <v>0</v>
      </c>
      <c r="N201">
        <v>0</v>
      </c>
      <c r="O201">
        <v>0</v>
      </c>
      <c r="P201">
        <v>0</v>
      </c>
      <c r="Q201">
        <v>0</v>
      </c>
      <c r="R201">
        <v>299.22000000000003</v>
      </c>
      <c r="S201">
        <v>299.22000000000003</v>
      </c>
      <c r="T201">
        <v>299.22000000000003</v>
      </c>
      <c r="U201">
        <v>299.22000000000003</v>
      </c>
      <c r="V201">
        <v>309.04000000000002</v>
      </c>
      <c r="W201">
        <v>309.04000000000002</v>
      </c>
      <c r="X201">
        <v>309.04000000000002</v>
      </c>
      <c r="Y201">
        <v>1</v>
      </c>
      <c r="Z201">
        <v>2</v>
      </c>
    </row>
    <row r="202" spans="1:26" x14ac:dyDescent="0.2">
      <c r="A202" t="s">
        <v>3135</v>
      </c>
      <c r="B202" t="s">
        <v>3130</v>
      </c>
      <c r="C202">
        <v>0</v>
      </c>
      <c r="D202">
        <v>0</v>
      </c>
      <c r="E202">
        <v>0</v>
      </c>
      <c r="F202">
        <v>0</v>
      </c>
      <c r="G202">
        <v>0</v>
      </c>
      <c r="H202">
        <v>0</v>
      </c>
      <c r="I202">
        <v>0</v>
      </c>
      <c r="J202">
        <v>0</v>
      </c>
      <c r="K202">
        <v>0</v>
      </c>
      <c r="L202">
        <v>0</v>
      </c>
      <c r="M202">
        <v>0</v>
      </c>
      <c r="N202">
        <v>0</v>
      </c>
      <c r="O202">
        <v>0</v>
      </c>
      <c r="P202">
        <v>0</v>
      </c>
      <c r="Q202">
        <v>0</v>
      </c>
      <c r="R202">
        <v>334.17</v>
      </c>
      <c r="S202">
        <v>334.17</v>
      </c>
      <c r="T202">
        <v>334.17</v>
      </c>
      <c r="U202">
        <v>334.17</v>
      </c>
      <c r="V202">
        <v>343.99</v>
      </c>
      <c r="W202">
        <v>343.99</v>
      </c>
      <c r="X202">
        <v>343.99</v>
      </c>
      <c r="Y202">
        <v>1</v>
      </c>
      <c r="Z202">
        <v>2</v>
      </c>
    </row>
    <row r="203" spans="1:26" x14ac:dyDescent="0.2">
      <c r="A203" t="s">
        <v>3136</v>
      </c>
      <c r="B203" t="s">
        <v>3132</v>
      </c>
      <c r="C203">
        <v>0</v>
      </c>
      <c r="D203">
        <v>0</v>
      </c>
      <c r="E203">
        <v>0</v>
      </c>
      <c r="F203">
        <v>0</v>
      </c>
      <c r="G203">
        <v>0</v>
      </c>
      <c r="H203">
        <v>0</v>
      </c>
      <c r="I203">
        <v>0</v>
      </c>
      <c r="J203">
        <v>0</v>
      </c>
      <c r="K203">
        <v>0</v>
      </c>
      <c r="L203">
        <v>0</v>
      </c>
      <c r="M203">
        <v>0</v>
      </c>
      <c r="N203">
        <v>0</v>
      </c>
      <c r="O203">
        <v>0</v>
      </c>
      <c r="P203">
        <v>0</v>
      </c>
      <c r="Q203">
        <v>0</v>
      </c>
      <c r="R203">
        <v>334.17</v>
      </c>
      <c r="S203">
        <v>334.17</v>
      </c>
      <c r="T203">
        <v>334.17</v>
      </c>
      <c r="U203">
        <v>334.17</v>
      </c>
      <c r="V203">
        <v>343.99</v>
      </c>
      <c r="W203">
        <v>343.99</v>
      </c>
      <c r="X203">
        <v>343.99</v>
      </c>
      <c r="Y203">
        <v>1</v>
      </c>
      <c r="Z203">
        <v>2</v>
      </c>
    </row>
    <row r="204" spans="1:26" x14ac:dyDescent="0.2">
      <c r="A204" t="s">
        <v>3137</v>
      </c>
      <c r="B204" t="s">
        <v>3130</v>
      </c>
      <c r="C204">
        <v>0</v>
      </c>
      <c r="D204">
        <v>0</v>
      </c>
      <c r="E204">
        <v>0</v>
      </c>
      <c r="F204">
        <v>0</v>
      </c>
      <c r="G204">
        <v>0</v>
      </c>
      <c r="H204">
        <v>0</v>
      </c>
      <c r="I204">
        <v>0</v>
      </c>
      <c r="J204">
        <v>0</v>
      </c>
      <c r="K204">
        <v>0</v>
      </c>
      <c r="L204">
        <v>0</v>
      </c>
      <c r="M204">
        <v>0</v>
      </c>
      <c r="N204">
        <v>0</v>
      </c>
      <c r="O204">
        <v>0</v>
      </c>
      <c r="P204">
        <v>0</v>
      </c>
      <c r="Q204">
        <v>0</v>
      </c>
      <c r="R204">
        <v>329.46</v>
      </c>
      <c r="S204">
        <v>329.46</v>
      </c>
      <c r="T204">
        <v>329.46</v>
      </c>
      <c r="U204">
        <v>329.46</v>
      </c>
      <c r="V204">
        <v>340.06</v>
      </c>
      <c r="W204">
        <v>340.06</v>
      </c>
      <c r="X204">
        <v>340.06</v>
      </c>
      <c r="Y204">
        <v>1</v>
      </c>
      <c r="Z204">
        <v>2</v>
      </c>
    </row>
    <row r="205" spans="1:26" x14ac:dyDescent="0.2">
      <c r="A205" t="s">
        <v>3138</v>
      </c>
      <c r="B205" t="s">
        <v>3132</v>
      </c>
      <c r="C205">
        <v>0</v>
      </c>
      <c r="D205">
        <v>0</v>
      </c>
      <c r="E205">
        <v>0</v>
      </c>
      <c r="F205">
        <v>0</v>
      </c>
      <c r="G205">
        <v>0</v>
      </c>
      <c r="H205">
        <v>0</v>
      </c>
      <c r="I205">
        <v>0</v>
      </c>
      <c r="J205">
        <v>0</v>
      </c>
      <c r="K205">
        <v>0</v>
      </c>
      <c r="L205">
        <v>0</v>
      </c>
      <c r="M205">
        <v>0</v>
      </c>
      <c r="N205">
        <v>0</v>
      </c>
      <c r="O205">
        <v>0</v>
      </c>
      <c r="P205">
        <v>0</v>
      </c>
      <c r="Q205">
        <v>0</v>
      </c>
      <c r="R205">
        <v>329.46</v>
      </c>
      <c r="S205">
        <v>329.46</v>
      </c>
      <c r="T205">
        <v>329.46</v>
      </c>
      <c r="U205">
        <v>329.46</v>
      </c>
      <c r="V205">
        <v>340.06</v>
      </c>
      <c r="W205">
        <v>340.06</v>
      </c>
      <c r="X205">
        <v>340.06</v>
      </c>
      <c r="Y205">
        <v>1</v>
      </c>
      <c r="Z205">
        <v>2</v>
      </c>
    </row>
    <row r="206" spans="1:26" x14ac:dyDescent="0.2">
      <c r="A206" t="s">
        <v>3139</v>
      </c>
      <c r="B206" t="s">
        <v>3130</v>
      </c>
      <c r="C206">
        <v>0</v>
      </c>
      <c r="D206">
        <v>0</v>
      </c>
      <c r="E206">
        <v>0</v>
      </c>
      <c r="F206">
        <v>0</v>
      </c>
      <c r="G206">
        <v>0</v>
      </c>
      <c r="H206">
        <v>0</v>
      </c>
      <c r="I206">
        <v>0</v>
      </c>
      <c r="J206">
        <v>0</v>
      </c>
      <c r="K206">
        <v>0</v>
      </c>
      <c r="L206">
        <v>0</v>
      </c>
      <c r="M206">
        <v>0</v>
      </c>
      <c r="N206">
        <v>0</v>
      </c>
      <c r="O206">
        <v>0</v>
      </c>
      <c r="P206">
        <v>0</v>
      </c>
      <c r="Q206">
        <v>0</v>
      </c>
      <c r="R206">
        <v>385.22</v>
      </c>
      <c r="S206">
        <v>385.22</v>
      </c>
      <c r="T206">
        <v>385.22</v>
      </c>
      <c r="U206">
        <v>385.22</v>
      </c>
      <c r="V206">
        <v>395.83</v>
      </c>
      <c r="W206">
        <v>395.83</v>
      </c>
      <c r="X206">
        <v>395.83</v>
      </c>
      <c r="Y206">
        <v>1</v>
      </c>
      <c r="Z206">
        <v>2</v>
      </c>
    </row>
    <row r="207" spans="1:26" x14ac:dyDescent="0.2">
      <c r="A207" t="s">
        <v>3140</v>
      </c>
      <c r="B207" t="s">
        <v>3132</v>
      </c>
      <c r="C207">
        <v>0</v>
      </c>
      <c r="D207">
        <v>0</v>
      </c>
      <c r="E207">
        <v>0</v>
      </c>
      <c r="F207">
        <v>0</v>
      </c>
      <c r="G207">
        <v>0</v>
      </c>
      <c r="H207">
        <v>0</v>
      </c>
      <c r="I207">
        <v>0</v>
      </c>
      <c r="J207">
        <v>0</v>
      </c>
      <c r="K207">
        <v>0</v>
      </c>
      <c r="L207">
        <v>0</v>
      </c>
      <c r="M207">
        <v>0</v>
      </c>
      <c r="N207">
        <v>0</v>
      </c>
      <c r="O207">
        <v>0</v>
      </c>
      <c r="P207">
        <v>0</v>
      </c>
      <c r="Q207">
        <v>0</v>
      </c>
      <c r="R207">
        <v>385.22</v>
      </c>
      <c r="S207">
        <v>385.22</v>
      </c>
      <c r="T207">
        <v>385.22</v>
      </c>
      <c r="U207">
        <v>385.22</v>
      </c>
      <c r="V207">
        <v>395.83</v>
      </c>
      <c r="W207">
        <v>395.83</v>
      </c>
      <c r="X207">
        <v>395.83</v>
      </c>
      <c r="Y207">
        <v>1</v>
      </c>
      <c r="Z207">
        <v>2</v>
      </c>
    </row>
    <row r="208" spans="1:26" x14ac:dyDescent="0.2">
      <c r="A208" t="s">
        <v>2806</v>
      </c>
      <c r="B208" t="s">
        <v>3141</v>
      </c>
      <c r="C208">
        <v>0</v>
      </c>
      <c r="D208">
        <v>0</v>
      </c>
      <c r="E208">
        <v>0</v>
      </c>
      <c r="F208">
        <v>0</v>
      </c>
      <c r="G208">
        <v>0</v>
      </c>
      <c r="H208">
        <v>0</v>
      </c>
      <c r="I208">
        <v>0</v>
      </c>
      <c r="J208">
        <v>0</v>
      </c>
      <c r="K208">
        <v>0</v>
      </c>
      <c r="L208">
        <v>0</v>
      </c>
      <c r="M208">
        <v>0</v>
      </c>
      <c r="N208">
        <v>0</v>
      </c>
      <c r="O208">
        <v>0</v>
      </c>
      <c r="P208">
        <v>0</v>
      </c>
      <c r="Q208">
        <v>0</v>
      </c>
      <c r="R208">
        <v>238.35</v>
      </c>
      <c r="S208">
        <v>238.35</v>
      </c>
      <c r="T208">
        <v>238.35</v>
      </c>
      <c r="U208">
        <v>238.35</v>
      </c>
      <c r="V208">
        <v>248.57</v>
      </c>
      <c r="W208">
        <v>248.57</v>
      </c>
      <c r="X208">
        <v>248.57</v>
      </c>
      <c r="Y208">
        <v>1</v>
      </c>
      <c r="Z208">
        <v>1</v>
      </c>
    </row>
    <row r="209" spans="1:26" x14ac:dyDescent="0.2">
      <c r="A209" t="s">
        <v>2807</v>
      </c>
      <c r="B209" t="s">
        <v>3141</v>
      </c>
      <c r="C209">
        <v>0</v>
      </c>
      <c r="D209">
        <v>0</v>
      </c>
      <c r="E209">
        <v>0</v>
      </c>
      <c r="F209">
        <v>0</v>
      </c>
      <c r="G209">
        <v>0</v>
      </c>
      <c r="H209">
        <v>0</v>
      </c>
      <c r="I209">
        <v>0</v>
      </c>
      <c r="J209">
        <v>0</v>
      </c>
      <c r="K209">
        <v>0</v>
      </c>
      <c r="L209">
        <v>0</v>
      </c>
      <c r="M209">
        <v>0</v>
      </c>
      <c r="N209">
        <v>0</v>
      </c>
      <c r="O209">
        <v>0</v>
      </c>
      <c r="P209">
        <v>0</v>
      </c>
      <c r="Q209">
        <v>0</v>
      </c>
      <c r="R209">
        <v>281.55</v>
      </c>
      <c r="S209">
        <v>281.55</v>
      </c>
      <c r="T209">
        <v>281.55</v>
      </c>
      <c r="U209">
        <v>281.55</v>
      </c>
      <c r="V209">
        <v>293.73</v>
      </c>
      <c r="W209">
        <v>293.73</v>
      </c>
      <c r="X209">
        <v>293.73</v>
      </c>
      <c r="Y209">
        <v>1</v>
      </c>
      <c r="Z209">
        <v>1</v>
      </c>
    </row>
    <row r="210" spans="1:26" x14ac:dyDescent="0.2">
      <c r="A210" t="s">
        <v>2808</v>
      </c>
      <c r="B210" t="s">
        <v>3141</v>
      </c>
      <c r="C210">
        <v>0</v>
      </c>
      <c r="D210">
        <v>0</v>
      </c>
      <c r="E210">
        <v>0</v>
      </c>
      <c r="F210">
        <v>0</v>
      </c>
      <c r="G210">
        <v>0</v>
      </c>
      <c r="H210">
        <v>0</v>
      </c>
      <c r="I210">
        <v>0</v>
      </c>
      <c r="J210">
        <v>0</v>
      </c>
      <c r="K210">
        <v>0</v>
      </c>
      <c r="L210">
        <v>0</v>
      </c>
      <c r="M210">
        <v>0</v>
      </c>
      <c r="N210">
        <v>0</v>
      </c>
      <c r="O210">
        <v>0</v>
      </c>
      <c r="P210">
        <v>0</v>
      </c>
      <c r="Q210">
        <v>0</v>
      </c>
      <c r="R210">
        <v>307.07</v>
      </c>
      <c r="S210">
        <v>307.07</v>
      </c>
      <c r="T210">
        <v>307.07</v>
      </c>
      <c r="U210">
        <v>307.07</v>
      </c>
      <c r="V210">
        <v>320.04000000000002</v>
      </c>
      <c r="W210">
        <v>320.04000000000002</v>
      </c>
      <c r="X210">
        <v>320.04000000000002</v>
      </c>
      <c r="Y210">
        <v>1</v>
      </c>
      <c r="Z210">
        <v>1</v>
      </c>
    </row>
    <row r="211" spans="1:26" x14ac:dyDescent="0.2">
      <c r="A211" t="s">
        <v>547</v>
      </c>
      <c r="B211" t="s">
        <v>3142</v>
      </c>
      <c r="C211">
        <v>0</v>
      </c>
      <c r="D211">
        <v>0</v>
      </c>
      <c r="E211">
        <v>0</v>
      </c>
      <c r="F211">
        <v>0</v>
      </c>
      <c r="G211">
        <v>0</v>
      </c>
      <c r="H211">
        <v>0</v>
      </c>
      <c r="I211">
        <v>0</v>
      </c>
      <c r="J211">
        <v>0</v>
      </c>
      <c r="K211">
        <v>0</v>
      </c>
      <c r="L211">
        <v>0</v>
      </c>
      <c r="M211">
        <v>0</v>
      </c>
      <c r="N211">
        <v>0</v>
      </c>
      <c r="O211">
        <v>0</v>
      </c>
      <c r="P211">
        <v>0</v>
      </c>
      <c r="Q211">
        <v>0</v>
      </c>
      <c r="R211">
        <v>153.54</v>
      </c>
      <c r="S211">
        <v>153.54</v>
      </c>
      <c r="T211">
        <v>153.54</v>
      </c>
      <c r="U211">
        <v>153.54</v>
      </c>
      <c r="V211">
        <v>153.54</v>
      </c>
      <c r="W211">
        <v>153.54</v>
      </c>
      <c r="X211">
        <v>153.54</v>
      </c>
      <c r="Y211">
        <v>1</v>
      </c>
      <c r="Z211">
        <v>1</v>
      </c>
    </row>
    <row r="212" spans="1:26" x14ac:dyDescent="0.2">
      <c r="A212" t="s">
        <v>3143</v>
      </c>
      <c r="B212" t="s">
        <v>3144</v>
      </c>
      <c r="C212">
        <v>0</v>
      </c>
      <c r="D212">
        <v>0</v>
      </c>
      <c r="E212">
        <v>0</v>
      </c>
      <c r="F212">
        <v>0</v>
      </c>
      <c r="G212">
        <v>0</v>
      </c>
      <c r="H212">
        <v>0</v>
      </c>
      <c r="I212">
        <v>149.22</v>
      </c>
      <c r="J212">
        <v>149.22</v>
      </c>
      <c r="K212">
        <v>149.22</v>
      </c>
      <c r="L212">
        <v>149.22</v>
      </c>
      <c r="M212">
        <v>149.22</v>
      </c>
      <c r="N212">
        <v>149.22</v>
      </c>
      <c r="O212">
        <v>149.22</v>
      </c>
      <c r="P212">
        <v>149.22</v>
      </c>
      <c r="Q212">
        <v>149.22</v>
      </c>
      <c r="R212">
        <v>178.28</v>
      </c>
      <c r="S212">
        <v>178.28</v>
      </c>
      <c r="T212">
        <v>178.28</v>
      </c>
      <c r="U212">
        <v>178.28</v>
      </c>
      <c r="V212">
        <v>178.28</v>
      </c>
      <c r="W212">
        <v>178.28</v>
      </c>
      <c r="X212">
        <v>178.28</v>
      </c>
      <c r="Y212">
        <v>1</v>
      </c>
      <c r="Z212">
        <v>1</v>
      </c>
    </row>
    <row r="213" spans="1:26" x14ac:dyDescent="0.2">
      <c r="A213" t="s">
        <v>3592</v>
      </c>
      <c r="B213" t="s">
        <v>3145</v>
      </c>
      <c r="C213">
        <v>0</v>
      </c>
      <c r="D213">
        <v>0</v>
      </c>
      <c r="E213">
        <v>0</v>
      </c>
      <c r="F213">
        <v>0</v>
      </c>
      <c r="G213">
        <v>0</v>
      </c>
      <c r="H213">
        <v>0</v>
      </c>
      <c r="I213">
        <v>0</v>
      </c>
      <c r="J213">
        <v>0</v>
      </c>
      <c r="K213">
        <v>0</v>
      </c>
      <c r="L213">
        <v>0</v>
      </c>
      <c r="M213">
        <v>0</v>
      </c>
      <c r="N213">
        <v>0</v>
      </c>
      <c r="O213">
        <v>0</v>
      </c>
      <c r="P213">
        <v>0</v>
      </c>
      <c r="Q213">
        <v>0</v>
      </c>
      <c r="R213">
        <v>47.51</v>
      </c>
      <c r="S213">
        <v>47.51</v>
      </c>
      <c r="T213">
        <v>47.51</v>
      </c>
      <c r="U213">
        <v>47.51</v>
      </c>
      <c r="V213">
        <v>47.51</v>
      </c>
      <c r="W213">
        <v>47.51</v>
      </c>
      <c r="X213">
        <v>47.51</v>
      </c>
      <c r="Y213">
        <v>1</v>
      </c>
      <c r="Z213">
        <v>1</v>
      </c>
    </row>
    <row r="214" spans="1:26" x14ac:dyDescent="0.2">
      <c r="A214" t="s">
        <v>3593</v>
      </c>
      <c r="B214" t="s">
        <v>958</v>
      </c>
      <c r="C214">
        <v>0</v>
      </c>
      <c r="D214">
        <v>0</v>
      </c>
      <c r="E214">
        <v>0</v>
      </c>
      <c r="F214">
        <v>0</v>
      </c>
      <c r="G214">
        <v>0</v>
      </c>
      <c r="H214">
        <v>0</v>
      </c>
      <c r="I214">
        <v>0</v>
      </c>
      <c r="J214">
        <v>0</v>
      </c>
      <c r="K214">
        <v>0</v>
      </c>
      <c r="L214">
        <v>0</v>
      </c>
      <c r="M214">
        <v>0</v>
      </c>
      <c r="N214">
        <v>0</v>
      </c>
      <c r="O214">
        <v>0</v>
      </c>
      <c r="P214">
        <v>0</v>
      </c>
      <c r="Q214">
        <v>0</v>
      </c>
      <c r="R214">
        <v>145.29</v>
      </c>
      <c r="S214">
        <v>145.29</v>
      </c>
      <c r="T214">
        <v>145.29</v>
      </c>
      <c r="U214">
        <v>145.29</v>
      </c>
      <c r="V214">
        <v>145.29</v>
      </c>
      <c r="W214">
        <v>145.29</v>
      </c>
      <c r="X214">
        <v>145.29</v>
      </c>
      <c r="Y214">
        <v>1</v>
      </c>
      <c r="Z214">
        <v>1</v>
      </c>
    </row>
    <row r="215" spans="1:26" x14ac:dyDescent="0.2">
      <c r="A215" t="s">
        <v>3594</v>
      </c>
      <c r="B215" t="s">
        <v>3146</v>
      </c>
      <c r="C215">
        <v>0</v>
      </c>
      <c r="D215">
        <v>0</v>
      </c>
      <c r="E215">
        <v>0</v>
      </c>
      <c r="F215">
        <v>0</v>
      </c>
      <c r="G215">
        <v>0</v>
      </c>
      <c r="H215">
        <v>0</v>
      </c>
      <c r="I215">
        <v>0</v>
      </c>
      <c r="J215">
        <v>0</v>
      </c>
      <c r="K215">
        <v>0</v>
      </c>
      <c r="L215">
        <v>0</v>
      </c>
      <c r="M215">
        <v>0</v>
      </c>
      <c r="N215">
        <v>0</v>
      </c>
      <c r="O215">
        <v>0</v>
      </c>
      <c r="P215">
        <v>0</v>
      </c>
      <c r="Q215">
        <v>0</v>
      </c>
      <c r="R215">
        <v>254.06</v>
      </c>
      <c r="S215">
        <v>254.06</v>
      </c>
      <c r="T215">
        <v>254.06</v>
      </c>
      <c r="U215">
        <v>254.06</v>
      </c>
      <c r="V215">
        <v>254.06</v>
      </c>
      <c r="W215">
        <v>254.06</v>
      </c>
      <c r="X215">
        <v>254.06</v>
      </c>
      <c r="Y215">
        <v>1</v>
      </c>
      <c r="Z215">
        <v>1</v>
      </c>
    </row>
    <row r="216" spans="1:26" x14ac:dyDescent="0.2">
      <c r="A216" t="s">
        <v>3147</v>
      </c>
      <c r="B216" t="s">
        <v>3148</v>
      </c>
      <c r="C216">
        <v>0</v>
      </c>
      <c r="D216">
        <v>0</v>
      </c>
      <c r="E216">
        <v>0</v>
      </c>
      <c r="F216">
        <v>0</v>
      </c>
      <c r="G216">
        <v>0</v>
      </c>
      <c r="H216">
        <v>0</v>
      </c>
      <c r="I216">
        <v>0</v>
      </c>
      <c r="J216">
        <v>0</v>
      </c>
      <c r="K216">
        <v>0</v>
      </c>
      <c r="L216">
        <v>0</v>
      </c>
      <c r="M216">
        <v>0</v>
      </c>
      <c r="N216">
        <v>0</v>
      </c>
      <c r="O216">
        <v>0</v>
      </c>
      <c r="P216">
        <v>0</v>
      </c>
      <c r="Q216">
        <v>0</v>
      </c>
      <c r="R216">
        <v>511.67</v>
      </c>
      <c r="S216">
        <v>511.67</v>
      </c>
      <c r="T216">
        <v>511.67</v>
      </c>
      <c r="U216">
        <v>511.67</v>
      </c>
      <c r="V216">
        <v>534.04999999999995</v>
      </c>
      <c r="W216">
        <v>534.04999999999995</v>
      </c>
      <c r="X216">
        <v>534.04999999999995</v>
      </c>
      <c r="Y216">
        <v>1</v>
      </c>
      <c r="Z216">
        <v>1</v>
      </c>
    </row>
    <row r="217" spans="1:26" x14ac:dyDescent="0.2">
      <c r="A217" t="s">
        <v>3149</v>
      </c>
      <c r="B217" t="s">
        <v>3148</v>
      </c>
      <c r="C217">
        <v>0</v>
      </c>
      <c r="D217">
        <v>0</v>
      </c>
      <c r="E217">
        <v>0</v>
      </c>
      <c r="F217">
        <v>0</v>
      </c>
      <c r="G217">
        <v>0</v>
      </c>
      <c r="H217">
        <v>0</v>
      </c>
      <c r="I217">
        <v>0</v>
      </c>
      <c r="J217">
        <v>0</v>
      </c>
      <c r="K217">
        <v>0</v>
      </c>
      <c r="L217">
        <v>0</v>
      </c>
      <c r="M217">
        <v>0</v>
      </c>
      <c r="N217">
        <v>0</v>
      </c>
      <c r="O217">
        <v>0</v>
      </c>
      <c r="P217">
        <v>0</v>
      </c>
      <c r="Q217">
        <v>0</v>
      </c>
      <c r="R217">
        <v>562.72</v>
      </c>
      <c r="S217">
        <v>562.72</v>
      </c>
      <c r="T217">
        <v>562.72</v>
      </c>
      <c r="U217">
        <v>562.72</v>
      </c>
      <c r="V217">
        <v>587.05999999999995</v>
      </c>
      <c r="W217">
        <v>587.05999999999995</v>
      </c>
      <c r="X217">
        <v>587.05999999999995</v>
      </c>
      <c r="Y217">
        <v>1</v>
      </c>
      <c r="Z217">
        <v>1</v>
      </c>
    </row>
    <row r="218" spans="1:26" x14ac:dyDescent="0.2">
      <c r="B218" t="s">
        <v>3293</v>
      </c>
    </row>
    <row r="219" spans="1:26" x14ac:dyDescent="0.2">
      <c r="A219" t="s">
        <v>3150</v>
      </c>
      <c r="B219" t="s">
        <v>3151</v>
      </c>
      <c r="C219">
        <v>0</v>
      </c>
      <c r="D219">
        <v>86.39</v>
      </c>
      <c r="E219">
        <v>86.39</v>
      </c>
      <c r="F219">
        <v>86.39</v>
      </c>
      <c r="G219">
        <v>86.39</v>
      </c>
      <c r="H219">
        <v>86.39</v>
      </c>
      <c r="I219">
        <v>100.13</v>
      </c>
      <c r="J219">
        <v>100.13</v>
      </c>
      <c r="K219">
        <v>100.13</v>
      </c>
      <c r="L219">
        <v>100.13</v>
      </c>
      <c r="M219">
        <v>105.24</v>
      </c>
      <c r="N219">
        <v>105.24</v>
      </c>
      <c r="O219">
        <v>105.24</v>
      </c>
      <c r="P219">
        <v>105.24</v>
      </c>
      <c r="Q219">
        <v>110.73</v>
      </c>
      <c r="R219">
        <v>168.85</v>
      </c>
      <c r="S219">
        <v>0</v>
      </c>
      <c r="T219">
        <v>168.85</v>
      </c>
      <c r="U219">
        <v>0</v>
      </c>
      <c r="V219">
        <v>0</v>
      </c>
      <c r="W219">
        <v>0</v>
      </c>
      <c r="X219">
        <v>0</v>
      </c>
      <c r="Y219">
        <v>1</v>
      </c>
      <c r="Z219">
        <v>1</v>
      </c>
    </row>
    <row r="220" spans="1:26" x14ac:dyDescent="0.2">
      <c r="A220" t="s">
        <v>3152</v>
      </c>
      <c r="B220" t="s">
        <v>3151</v>
      </c>
      <c r="C220">
        <v>0</v>
      </c>
      <c r="D220">
        <v>0</v>
      </c>
      <c r="E220">
        <v>0</v>
      </c>
      <c r="F220">
        <v>0</v>
      </c>
      <c r="G220">
        <v>0</v>
      </c>
      <c r="H220">
        <v>0</v>
      </c>
      <c r="I220">
        <v>0</v>
      </c>
      <c r="J220">
        <v>0</v>
      </c>
      <c r="K220">
        <v>0</v>
      </c>
      <c r="L220">
        <v>0</v>
      </c>
      <c r="M220">
        <v>0</v>
      </c>
      <c r="N220">
        <v>0</v>
      </c>
      <c r="O220">
        <v>0</v>
      </c>
      <c r="P220">
        <v>0</v>
      </c>
      <c r="Q220">
        <v>0</v>
      </c>
      <c r="R220">
        <v>238.76</v>
      </c>
      <c r="S220">
        <v>0</v>
      </c>
      <c r="T220">
        <v>238.76</v>
      </c>
      <c r="U220">
        <v>0</v>
      </c>
      <c r="V220">
        <v>0</v>
      </c>
      <c r="W220">
        <v>0</v>
      </c>
      <c r="X220">
        <v>0</v>
      </c>
      <c r="Y220">
        <v>1</v>
      </c>
      <c r="Z220">
        <v>1</v>
      </c>
    </row>
    <row r="221" spans="1:26" x14ac:dyDescent="0.2">
      <c r="A221" t="s">
        <v>3153</v>
      </c>
      <c r="B221" t="s">
        <v>3151</v>
      </c>
      <c r="C221">
        <v>0</v>
      </c>
      <c r="D221">
        <v>0</v>
      </c>
      <c r="E221">
        <v>0</v>
      </c>
      <c r="F221">
        <v>0</v>
      </c>
      <c r="G221">
        <v>0</v>
      </c>
      <c r="H221">
        <v>0</v>
      </c>
      <c r="I221">
        <v>0</v>
      </c>
      <c r="J221">
        <v>0</v>
      </c>
      <c r="K221">
        <v>0</v>
      </c>
      <c r="L221">
        <v>0</v>
      </c>
      <c r="M221">
        <v>0</v>
      </c>
      <c r="N221">
        <v>0</v>
      </c>
      <c r="O221">
        <v>0</v>
      </c>
      <c r="P221">
        <v>0</v>
      </c>
      <c r="Q221">
        <v>0</v>
      </c>
      <c r="R221">
        <v>277.62</v>
      </c>
      <c r="S221">
        <v>0</v>
      </c>
      <c r="T221">
        <v>277.62</v>
      </c>
      <c r="U221">
        <v>0</v>
      </c>
      <c r="V221">
        <v>0</v>
      </c>
      <c r="W221">
        <v>0</v>
      </c>
      <c r="X221">
        <v>0</v>
      </c>
      <c r="Y221">
        <v>1</v>
      </c>
      <c r="Z221">
        <v>1</v>
      </c>
    </row>
    <row r="222" spans="1:26" x14ac:dyDescent="0.2">
      <c r="A222" t="s">
        <v>3154</v>
      </c>
      <c r="B222" t="s">
        <v>3151</v>
      </c>
      <c r="C222">
        <v>0</v>
      </c>
      <c r="D222">
        <v>103.67</v>
      </c>
      <c r="E222">
        <v>103.67</v>
      </c>
      <c r="F222">
        <v>103.67</v>
      </c>
      <c r="G222">
        <v>103.67</v>
      </c>
      <c r="H222">
        <v>103.67</v>
      </c>
      <c r="I222">
        <v>115.45</v>
      </c>
      <c r="J222">
        <v>115.45</v>
      </c>
      <c r="K222">
        <v>115.45</v>
      </c>
      <c r="L222">
        <v>115.45</v>
      </c>
      <c r="M222">
        <v>121.34</v>
      </c>
      <c r="N222">
        <v>121.34</v>
      </c>
      <c r="O222">
        <v>121.34</v>
      </c>
      <c r="P222">
        <v>121.34</v>
      </c>
      <c r="Q222">
        <v>127.62</v>
      </c>
      <c r="R222">
        <v>200.27</v>
      </c>
      <c r="S222">
        <v>0</v>
      </c>
      <c r="T222">
        <v>200.27</v>
      </c>
      <c r="U222">
        <v>0</v>
      </c>
      <c r="V222">
        <v>0</v>
      </c>
      <c r="W222">
        <v>0</v>
      </c>
      <c r="X222">
        <v>0</v>
      </c>
      <c r="Y222">
        <v>1</v>
      </c>
      <c r="Z222">
        <v>1</v>
      </c>
    </row>
    <row r="223" spans="1:26" x14ac:dyDescent="0.2">
      <c r="A223" t="s">
        <v>629</v>
      </c>
      <c r="B223" t="s">
        <v>3155</v>
      </c>
      <c r="C223">
        <v>0</v>
      </c>
      <c r="D223">
        <v>117.8</v>
      </c>
      <c r="E223">
        <v>117.8</v>
      </c>
      <c r="F223">
        <v>117.8</v>
      </c>
      <c r="G223">
        <v>117.8</v>
      </c>
      <c r="H223">
        <v>117.8</v>
      </c>
      <c r="I223">
        <v>134.29</v>
      </c>
      <c r="J223">
        <v>134.29</v>
      </c>
      <c r="K223">
        <v>134.29</v>
      </c>
      <c r="L223">
        <v>134.29</v>
      </c>
      <c r="M223">
        <v>141.37</v>
      </c>
      <c r="N223">
        <v>141.37</v>
      </c>
      <c r="O223">
        <v>141.37</v>
      </c>
      <c r="P223">
        <v>141.37</v>
      </c>
      <c r="Q223">
        <v>148.44</v>
      </c>
      <c r="R223">
        <v>0</v>
      </c>
      <c r="S223">
        <v>0</v>
      </c>
      <c r="T223">
        <v>0</v>
      </c>
      <c r="U223">
        <v>0</v>
      </c>
      <c r="V223">
        <v>0</v>
      </c>
      <c r="W223">
        <v>0</v>
      </c>
      <c r="X223">
        <v>0</v>
      </c>
      <c r="Y223">
        <v>1</v>
      </c>
      <c r="Z223">
        <v>1</v>
      </c>
    </row>
    <row r="224" spans="1:26" x14ac:dyDescent="0.2">
      <c r="A224" t="s">
        <v>3156</v>
      </c>
      <c r="B224" t="s">
        <v>3155</v>
      </c>
      <c r="C224">
        <v>0</v>
      </c>
      <c r="D224">
        <v>135.47999999999999</v>
      </c>
      <c r="E224">
        <v>135.47999999999999</v>
      </c>
      <c r="F224">
        <v>135.47999999999999</v>
      </c>
      <c r="G224">
        <v>135.47999999999999</v>
      </c>
      <c r="H224">
        <v>135.47999999999999</v>
      </c>
      <c r="I224">
        <v>154.72</v>
      </c>
      <c r="J224">
        <v>154.72</v>
      </c>
      <c r="K224">
        <v>154.72</v>
      </c>
      <c r="L224">
        <v>154.72</v>
      </c>
      <c r="M224">
        <v>162.57</v>
      </c>
      <c r="N224">
        <v>162.57</v>
      </c>
      <c r="O224">
        <v>162.57</v>
      </c>
      <c r="P224">
        <v>162.57</v>
      </c>
      <c r="Q224">
        <v>170.82</v>
      </c>
      <c r="R224">
        <v>0</v>
      </c>
      <c r="S224">
        <v>0</v>
      </c>
      <c r="T224">
        <v>0</v>
      </c>
      <c r="U224">
        <v>0</v>
      </c>
      <c r="V224">
        <v>0</v>
      </c>
      <c r="W224">
        <v>0</v>
      </c>
      <c r="X224">
        <v>0</v>
      </c>
      <c r="Y224">
        <v>1</v>
      </c>
      <c r="Z224">
        <v>1</v>
      </c>
    </row>
    <row r="225" spans="1:26" x14ac:dyDescent="0.2">
      <c r="A225" t="s">
        <v>836</v>
      </c>
      <c r="B225" t="s">
        <v>3157</v>
      </c>
      <c r="C225">
        <v>0</v>
      </c>
      <c r="D225">
        <v>0</v>
      </c>
      <c r="E225">
        <v>0</v>
      </c>
      <c r="F225">
        <v>0</v>
      </c>
      <c r="G225">
        <v>0</v>
      </c>
      <c r="H225">
        <v>0</v>
      </c>
      <c r="I225">
        <v>190.06</v>
      </c>
      <c r="J225">
        <v>190.06</v>
      </c>
      <c r="K225">
        <v>190.06</v>
      </c>
      <c r="L225">
        <v>190.06</v>
      </c>
      <c r="M225">
        <v>198.7</v>
      </c>
      <c r="N225">
        <v>198.7</v>
      </c>
      <c r="O225">
        <v>198.7</v>
      </c>
      <c r="P225">
        <v>198.7</v>
      </c>
      <c r="Q225">
        <v>207.73</v>
      </c>
      <c r="R225">
        <v>274.10000000000002</v>
      </c>
      <c r="S225">
        <v>0</v>
      </c>
      <c r="T225">
        <v>274.10000000000002</v>
      </c>
      <c r="U225">
        <v>0</v>
      </c>
      <c r="V225">
        <v>0</v>
      </c>
      <c r="W225">
        <v>0</v>
      </c>
      <c r="X225">
        <v>0</v>
      </c>
      <c r="Y225">
        <v>1</v>
      </c>
      <c r="Z225">
        <v>2</v>
      </c>
    </row>
    <row r="226" spans="1:26" x14ac:dyDescent="0.2">
      <c r="A226" t="s">
        <v>837</v>
      </c>
      <c r="B226" t="s">
        <v>3157</v>
      </c>
      <c r="C226">
        <v>0</v>
      </c>
      <c r="D226">
        <v>0</v>
      </c>
      <c r="E226">
        <v>0</v>
      </c>
      <c r="F226">
        <v>0</v>
      </c>
      <c r="G226">
        <v>0</v>
      </c>
      <c r="H226">
        <v>0</v>
      </c>
      <c r="I226">
        <v>190.06</v>
      </c>
      <c r="J226">
        <v>190.06</v>
      </c>
      <c r="K226">
        <v>190.06</v>
      </c>
      <c r="L226">
        <v>190.06</v>
      </c>
      <c r="M226">
        <v>198.7</v>
      </c>
      <c r="N226">
        <v>198.7</v>
      </c>
      <c r="O226">
        <v>198.7</v>
      </c>
      <c r="P226">
        <v>198.7</v>
      </c>
      <c r="Q226">
        <v>207.73</v>
      </c>
      <c r="R226">
        <v>274.10000000000002</v>
      </c>
      <c r="S226">
        <v>0</v>
      </c>
      <c r="T226">
        <v>274.10000000000002</v>
      </c>
      <c r="U226">
        <v>0</v>
      </c>
      <c r="V226">
        <v>0</v>
      </c>
      <c r="W226">
        <v>0</v>
      </c>
      <c r="X226">
        <v>0</v>
      </c>
      <c r="Y226">
        <v>1</v>
      </c>
      <c r="Z226">
        <v>2</v>
      </c>
    </row>
    <row r="227" spans="1:26" x14ac:dyDescent="0.2">
      <c r="A227" t="s">
        <v>838</v>
      </c>
      <c r="B227" t="s">
        <v>3158</v>
      </c>
      <c r="C227">
        <v>0</v>
      </c>
      <c r="D227">
        <v>0</v>
      </c>
      <c r="E227">
        <v>0</v>
      </c>
      <c r="F227">
        <v>0</v>
      </c>
      <c r="G227">
        <v>0</v>
      </c>
      <c r="H227">
        <v>0</v>
      </c>
      <c r="I227">
        <v>215.98</v>
      </c>
      <c r="J227">
        <v>215.98</v>
      </c>
      <c r="K227">
        <v>215.98</v>
      </c>
      <c r="L227">
        <v>215.98</v>
      </c>
      <c r="M227">
        <v>225.79</v>
      </c>
      <c r="N227">
        <v>225.79</v>
      </c>
      <c r="O227">
        <v>225.79</v>
      </c>
      <c r="P227">
        <v>225.79</v>
      </c>
      <c r="Q227">
        <v>236</v>
      </c>
      <c r="R227">
        <v>315.33</v>
      </c>
      <c r="S227">
        <v>0</v>
      </c>
      <c r="T227">
        <v>315.33</v>
      </c>
      <c r="U227">
        <v>0</v>
      </c>
      <c r="V227">
        <v>0</v>
      </c>
      <c r="W227">
        <v>0</v>
      </c>
      <c r="X227">
        <v>0</v>
      </c>
      <c r="Y227">
        <v>1</v>
      </c>
      <c r="Z227">
        <v>2</v>
      </c>
    </row>
    <row r="228" spans="1:26" x14ac:dyDescent="0.2">
      <c r="A228" t="s">
        <v>839</v>
      </c>
      <c r="B228" t="s">
        <v>3158</v>
      </c>
      <c r="C228">
        <v>0</v>
      </c>
      <c r="D228">
        <v>0</v>
      </c>
      <c r="E228">
        <v>0</v>
      </c>
      <c r="F228">
        <v>0</v>
      </c>
      <c r="G228">
        <v>0</v>
      </c>
      <c r="H228">
        <v>0</v>
      </c>
      <c r="I228">
        <v>215.98</v>
      </c>
      <c r="J228">
        <v>215.98</v>
      </c>
      <c r="K228">
        <v>215.98</v>
      </c>
      <c r="L228">
        <v>215.98</v>
      </c>
      <c r="M228">
        <v>225.79</v>
      </c>
      <c r="N228">
        <v>225.79</v>
      </c>
      <c r="O228">
        <v>225.79</v>
      </c>
      <c r="P228">
        <v>225.79</v>
      </c>
      <c r="Q228">
        <v>236</v>
      </c>
      <c r="R228">
        <v>315.33</v>
      </c>
      <c r="S228">
        <v>0</v>
      </c>
      <c r="T228">
        <v>315.33</v>
      </c>
      <c r="U228">
        <v>0</v>
      </c>
      <c r="V228">
        <v>0</v>
      </c>
      <c r="W228">
        <v>0</v>
      </c>
      <c r="X228">
        <v>0</v>
      </c>
      <c r="Y228">
        <v>1</v>
      </c>
      <c r="Z228">
        <v>2</v>
      </c>
    </row>
    <row r="229" spans="1:26" x14ac:dyDescent="0.2">
      <c r="A229" t="s">
        <v>3159</v>
      </c>
      <c r="B229" t="s">
        <v>3158</v>
      </c>
      <c r="C229">
        <v>0</v>
      </c>
      <c r="D229">
        <v>0</v>
      </c>
      <c r="E229">
        <v>0</v>
      </c>
      <c r="F229">
        <v>0</v>
      </c>
      <c r="G229">
        <v>0</v>
      </c>
      <c r="H229">
        <v>0</v>
      </c>
      <c r="I229">
        <v>258.77999999999997</v>
      </c>
      <c r="J229">
        <v>258.77999999999997</v>
      </c>
      <c r="K229">
        <v>258.77999999999997</v>
      </c>
      <c r="L229">
        <v>258.77999999999997</v>
      </c>
      <c r="M229">
        <v>270.95</v>
      </c>
      <c r="N229">
        <v>270.95</v>
      </c>
      <c r="O229">
        <v>270.95</v>
      </c>
      <c r="P229">
        <v>270.95</v>
      </c>
      <c r="Q229">
        <v>283.91000000000003</v>
      </c>
      <c r="R229">
        <v>360.49</v>
      </c>
      <c r="S229">
        <v>0</v>
      </c>
      <c r="T229">
        <v>360.49</v>
      </c>
      <c r="U229">
        <v>0</v>
      </c>
      <c r="V229">
        <v>0</v>
      </c>
      <c r="W229">
        <v>0</v>
      </c>
      <c r="X229">
        <v>0</v>
      </c>
      <c r="Y229">
        <v>1</v>
      </c>
      <c r="Z229">
        <v>2</v>
      </c>
    </row>
    <row r="230" spans="1:26" x14ac:dyDescent="0.2">
      <c r="A230" t="s">
        <v>3160</v>
      </c>
      <c r="B230" t="s">
        <v>3158</v>
      </c>
      <c r="C230">
        <v>0</v>
      </c>
      <c r="D230">
        <v>0</v>
      </c>
      <c r="E230">
        <v>0</v>
      </c>
      <c r="F230">
        <v>0</v>
      </c>
      <c r="G230">
        <v>0</v>
      </c>
      <c r="H230">
        <v>0</v>
      </c>
      <c r="I230">
        <v>258.77999999999997</v>
      </c>
      <c r="J230">
        <v>258.77999999999997</v>
      </c>
      <c r="K230">
        <v>258.77999999999997</v>
      </c>
      <c r="L230">
        <v>258.77999999999997</v>
      </c>
      <c r="M230">
        <v>270.95</v>
      </c>
      <c r="N230">
        <v>270.95</v>
      </c>
      <c r="O230">
        <v>270.95</v>
      </c>
      <c r="P230">
        <v>270.95</v>
      </c>
      <c r="Q230">
        <v>283.91000000000003</v>
      </c>
      <c r="R230">
        <v>360.49</v>
      </c>
      <c r="S230">
        <v>0</v>
      </c>
      <c r="T230">
        <v>360.49</v>
      </c>
      <c r="U230">
        <v>0</v>
      </c>
      <c r="V230">
        <v>0</v>
      </c>
      <c r="W230">
        <v>0</v>
      </c>
      <c r="X230">
        <v>0</v>
      </c>
      <c r="Y230">
        <v>1</v>
      </c>
      <c r="Z230">
        <v>2</v>
      </c>
    </row>
    <row r="231" spans="1:26" x14ac:dyDescent="0.2">
      <c r="A231" t="s">
        <v>635</v>
      </c>
      <c r="B231" t="s">
        <v>3161</v>
      </c>
      <c r="C231">
        <v>0</v>
      </c>
      <c r="D231">
        <v>182.99</v>
      </c>
      <c r="E231">
        <v>182.99</v>
      </c>
      <c r="F231">
        <v>182.99</v>
      </c>
      <c r="G231">
        <v>182.99</v>
      </c>
      <c r="H231">
        <v>182.99</v>
      </c>
      <c r="I231">
        <v>328.28</v>
      </c>
      <c r="J231">
        <v>328.28</v>
      </c>
      <c r="K231">
        <v>328.28</v>
      </c>
      <c r="L231">
        <v>328.28</v>
      </c>
      <c r="M231">
        <v>342.41</v>
      </c>
      <c r="N231">
        <v>342.41</v>
      </c>
      <c r="O231">
        <v>342.41</v>
      </c>
      <c r="P231">
        <v>342.41</v>
      </c>
      <c r="Q231">
        <v>357.34</v>
      </c>
      <c r="R231">
        <v>443.73</v>
      </c>
      <c r="S231">
        <v>0</v>
      </c>
      <c r="T231">
        <v>443.73</v>
      </c>
      <c r="U231">
        <v>0</v>
      </c>
      <c r="V231">
        <v>0</v>
      </c>
      <c r="W231">
        <v>0</v>
      </c>
      <c r="X231">
        <v>0</v>
      </c>
      <c r="Y231">
        <v>1</v>
      </c>
      <c r="Z231">
        <v>2</v>
      </c>
    </row>
    <row r="232" spans="1:26" x14ac:dyDescent="0.2">
      <c r="A232" t="s">
        <v>3162</v>
      </c>
      <c r="B232" t="s">
        <v>3163</v>
      </c>
      <c r="C232">
        <v>0</v>
      </c>
      <c r="D232">
        <v>0</v>
      </c>
      <c r="E232">
        <v>0</v>
      </c>
      <c r="F232">
        <v>0</v>
      </c>
      <c r="G232">
        <v>0</v>
      </c>
      <c r="H232">
        <v>0</v>
      </c>
      <c r="I232">
        <v>101.32</v>
      </c>
      <c r="J232">
        <v>101.32</v>
      </c>
      <c r="K232">
        <v>101.32</v>
      </c>
      <c r="L232">
        <v>101.32</v>
      </c>
      <c r="M232">
        <v>106.41</v>
      </c>
      <c r="N232">
        <v>106.41</v>
      </c>
      <c r="O232">
        <v>106.41</v>
      </c>
      <c r="P232">
        <v>106.41</v>
      </c>
      <c r="Q232">
        <v>111.91</v>
      </c>
      <c r="R232">
        <v>151.57</v>
      </c>
      <c r="S232">
        <v>0</v>
      </c>
      <c r="T232">
        <v>151.57</v>
      </c>
      <c r="U232">
        <v>0</v>
      </c>
      <c r="V232">
        <v>0</v>
      </c>
      <c r="W232">
        <v>0</v>
      </c>
      <c r="X232">
        <v>0</v>
      </c>
      <c r="Y232">
        <v>1</v>
      </c>
      <c r="Z232">
        <v>1</v>
      </c>
    </row>
    <row r="233" spans="1:26" x14ac:dyDescent="0.2">
      <c r="A233" t="s">
        <v>3164</v>
      </c>
      <c r="B233" t="s">
        <v>3163</v>
      </c>
      <c r="C233">
        <v>0</v>
      </c>
      <c r="D233">
        <v>0</v>
      </c>
      <c r="E233">
        <v>0</v>
      </c>
      <c r="F233">
        <v>0</v>
      </c>
      <c r="G233">
        <v>0</v>
      </c>
      <c r="H233">
        <v>0</v>
      </c>
      <c r="I233">
        <v>110.34</v>
      </c>
      <c r="J233">
        <v>110.34</v>
      </c>
      <c r="K233">
        <v>110.34</v>
      </c>
      <c r="L233">
        <v>110.34</v>
      </c>
      <c r="M233">
        <v>116.23</v>
      </c>
      <c r="N233">
        <v>116.23</v>
      </c>
      <c r="O233">
        <v>116.23</v>
      </c>
      <c r="P233">
        <v>116.23</v>
      </c>
      <c r="Q233">
        <v>122.12</v>
      </c>
      <c r="R233">
        <v>162.57</v>
      </c>
      <c r="S233">
        <v>0</v>
      </c>
      <c r="T233">
        <v>162.57</v>
      </c>
      <c r="U233">
        <v>0</v>
      </c>
      <c r="V233">
        <v>0</v>
      </c>
      <c r="W233">
        <v>0</v>
      </c>
      <c r="X233">
        <v>0</v>
      </c>
      <c r="Y233">
        <v>1</v>
      </c>
      <c r="Z233">
        <v>1</v>
      </c>
    </row>
    <row r="234" spans="1:26" x14ac:dyDescent="0.2">
      <c r="A234" t="s">
        <v>3165</v>
      </c>
      <c r="B234" t="s">
        <v>3163</v>
      </c>
      <c r="C234">
        <v>0</v>
      </c>
      <c r="D234">
        <v>0</v>
      </c>
      <c r="E234">
        <v>0</v>
      </c>
      <c r="F234">
        <v>0</v>
      </c>
      <c r="G234">
        <v>0</v>
      </c>
      <c r="H234">
        <v>0</v>
      </c>
      <c r="I234">
        <v>120.16</v>
      </c>
      <c r="J234">
        <v>120.16</v>
      </c>
      <c r="K234">
        <v>120.16</v>
      </c>
      <c r="L234">
        <v>120.16</v>
      </c>
      <c r="M234">
        <v>126.44</v>
      </c>
      <c r="N234">
        <v>126.44</v>
      </c>
      <c r="O234">
        <v>126.44</v>
      </c>
      <c r="P234">
        <v>126.44</v>
      </c>
      <c r="Q234">
        <v>133.12</v>
      </c>
      <c r="R234">
        <v>175.13</v>
      </c>
      <c r="S234">
        <v>0</v>
      </c>
      <c r="T234">
        <v>175.13</v>
      </c>
      <c r="U234">
        <v>0</v>
      </c>
      <c r="V234">
        <v>0</v>
      </c>
      <c r="W234">
        <v>0</v>
      </c>
      <c r="X234">
        <v>0</v>
      </c>
      <c r="Y234">
        <v>1</v>
      </c>
      <c r="Z234">
        <v>1</v>
      </c>
    </row>
    <row r="235" spans="1:26" x14ac:dyDescent="0.2">
      <c r="A235" t="s">
        <v>3166</v>
      </c>
      <c r="B235" t="s">
        <v>3167</v>
      </c>
      <c r="C235">
        <v>0</v>
      </c>
      <c r="D235">
        <v>82.07</v>
      </c>
      <c r="E235">
        <v>82.07</v>
      </c>
      <c r="F235">
        <v>82.07</v>
      </c>
      <c r="G235">
        <v>82.07</v>
      </c>
      <c r="H235">
        <v>82.07</v>
      </c>
      <c r="I235">
        <v>168.46</v>
      </c>
      <c r="J235">
        <v>168.46</v>
      </c>
      <c r="K235">
        <v>168.46</v>
      </c>
      <c r="L235">
        <v>168.46</v>
      </c>
      <c r="M235">
        <v>177.1</v>
      </c>
      <c r="N235">
        <v>177.1</v>
      </c>
      <c r="O235">
        <v>177.1</v>
      </c>
      <c r="P235">
        <v>177.1</v>
      </c>
      <c r="Q235">
        <v>186.13</v>
      </c>
      <c r="R235">
        <v>261.13</v>
      </c>
      <c r="S235">
        <v>0</v>
      </c>
      <c r="T235">
        <v>261.13</v>
      </c>
      <c r="U235">
        <v>0</v>
      </c>
      <c r="V235">
        <v>0</v>
      </c>
      <c r="W235">
        <v>0</v>
      </c>
      <c r="X235">
        <v>0</v>
      </c>
      <c r="Y235">
        <v>1</v>
      </c>
      <c r="Z235">
        <v>1</v>
      </c>
    </row>
    <row r="236" spans="1:26" x14ac:dyDescent="0.2">
      <c r="A236" t="s">
        <v>3168</v>
      </c>
      <c r="B236" t="s">
        <v>3167</v>
      </c>
      <c r="C236">
        <v>0</v>
      </c>
      <c r="D236">
        <v>92.28</v>
      </c>
      <c r="E236">
        <v>92.28</v>
      </c>
      <c r="F236">
        <v>92.28</v>
      </c>
      <c r="G236">
        <v>92.28</v>
      </c>
      <c r="H236">
        <v>92.28</v>
      </c>
      <c r="I236">
        <v>183.78</v>
      </c>
      <c r="J236">
        <v>183.78</v>
      </c>
      <c r="K236">
        <v>183.78</v>
      </c>
      <c r="L236">
        <v>183.78</v>
      </c>
      <c r="M236">
        <v>193.2</v>
      </c>
      <c r="N236">
        <v>193.2</v>
      </c>
      <c r="O236">
        <v>193.2</v>
      </c>
      <c r="P236">
        <v>193.2</v>
      </c>
      <c r="Q236">
        <v>203.01</v>
      </c>
      <c r="R236">
        <v>271.33999999999997</v>
      </c>
      <c r="S236">
        <v>0</v>
      </c>
      <c r="T236">
        <v>271.33999999999997</v>
      </c>
      <c r="U236">
        <v>0</v>
      </c>
      <c r="V236">
        <v>0</v>
      </c>
      <c r="W236">
        <v>0</v>
      </c>
      <c r="X236">
        <v>0</v>
      </c>
      <c r="Y236">
        <v>1</v>
      </c>
      <c r="Z236">
        <v>1</v>
      </c>
    </row>
    <row r="237" spans="1:26" x14ac:dyDescent="0.2">
      <c r="A237" t="s">
        <v>3169</v>
      </c>
      <c r="B237" t="s">
        <v>3167</v>
      </c>
      <c r="C237">
        <v>0</v>
      </c>
      <c r="D237">
        <v>102.49</v>
      </c>
      <c r="E237">
        <v>102.49</v>
      </c>
      <c r="F237">
        <v>102.49</v>
      </c>
      <c r="G237">
        <v>102.49</v>
      </c>
      <c r="H237">
        <v>102.49</v>
      </c>
      <c r="I237">
        <v>199.49</v>
      </c>
      <c r="J237">
        <v>199.49</v>
      </c>
      <c r="K237">
        <v>199.49</v>
      </c>
      <c r="L237">
        <v>199.49</v>
      </c>
      <c r="M237">
        <v>209.7</v>
      </c>
      <c r="N237">
        <v>209.7</v>
      </c>
      <c r="O237">
        <v>209.7</v>
      </c>
      <c r="P237">
        <v>209.7</v>
      </c>
      <c r="Q237">
        <v>220.68</v>
      </c>
      <c r="R237">
        <v>285.88</v>
      </c>
      <c r="S237">
        <v>0</v>
      </c>
      <c r="T237">
        <v>285.88</v>
      </c>
      <c r="U237">
        <v>0</v>
      </c>
      <c r="V237">
        <v>0</v>
      </c>
      <c r="W237">
        <v>0</v>
      </c>
      <c r="X237">
        <v>0</v>
      </c>
      <c r="Y237">
        <v>1</v>
      </c>
      <c r="Z237">
        <v>1</v>
      </c>
    </row>
    <row r="238" spans="1:26" x14ac:dyDescent="0.2">
      <c r="A238" t="s">
        <v>1624</v>
      </c>
      <c r="B238" t="s">
        <v>3170</v>
      </c>
      <c r="C238">
        <v>0</v>
      </c>
      <c r="D238">
        <v>0</v>
      </c>
      <c r="E238">
        <v>0</v>
      </c>
      <c r="F238">
        <v>0</v>
      </c>
      <c r="G238">
        <v>0</v>
      </c>
      <c r="H238">
        <v>0</v>
      </c>
      <c r="I238">
        <v>0</v>
      </c>
      <c r="J238">
        <v>0</v>
      </c>
      <c r="K238">
        <v>0</v>
      </c>
      <c r="L238">
        <v>0</v>
      </c>
      <c r="M238">
        <v>0</v>
      </c>
      <c r="N238">
        <v>0</v>
      </c>
      <c r="O238">
        <v>0</v>
      </c>
      <c r="P238">
        <v>0</v>
      </c>
      <c r="Q238">
        <v>0</v>
      </c>
      <c r="R238">
        <v>527.77</v>
      </c>
      <c r="S238">
        <v>0</v>
      </c>
      <c r="T238">
        <v>527.77</v>
      </c>
      <c r="U238">
        <v>0</v>
      </c>
      <c r="V238">
        <v>0</v>
      </c>
      <c r="W238">
        <v>0</v>
      </c>
      <c r="X238">
        <v>0</v>
      </c>
      <c r="Y238">
        <v>1</v>
      </c>
      <c r="Z238">
        <v>1</v>
      </c>
    </row>
    <row r="239" spans="1:26" x14ac:dyDescent="0.2">
      <c r="A239" t="s">
        <v>3171</v>
      </c>
      <c r="B239" t="s">
        <v>3172</v>
      </c>
      <c r="C239">
        <v>0</v>
      </c>
      <c r="D239">
        <v>0</v>
      </c>
      <c r="E239">
        <v>0</v>
      </c>
      <c r="F239">
        <v>0</v>
      </c>
      <c r="G239">
        <v>0</v>
      </c>
      <c r="H239">
        <v>0</v>
      </c>
      <c r="I239">
        <v>115.06</v>
      </c>
      <c r="J239">
        <v>115.06</v>
      </c>
      <c r="K239">
        <v>115.06</v>
      </c>
      <c r="L239">
        <v>115.06</v>
      </c>
      <c r="M239">
        <v>115.06</v>
      </c>
      <c r="N239">
        <v>115.06</v>
      </c>
      <c r="O239">
        <v>115.06</v>
      </c>
      <c r="P239">
        <v>115.06</v>
      </c>
      <c r="Q239">
        <v>121.73</v>
      </c>
      <c r="R239">
        <v>128.80000000000001</v>
      </c>
      <c r="S239">
        <v>0</v>
      </c>
      <c r="T239">
        <v>128.80000000000001</v>
      </c>
      <c r="U239">
        <v>0</v>
      </c>
      <c r="V239">
        <v>0</v>
      </c>
      <c r="W239">
        <v>0</v>
      </c>
      <c r="X239">
        <v>0</v>
      </c>
      <c r="Y239">
        <v>0</v>
      </c>
      <c r="Z239">
        <v>0</v>
      </c>
    </row>
    <row r="240" spans="1:26" x14ac:dyDescent="0.2">
      <c r="B240" t="s">
        <v>176</v>
      </c>
    </row>
    <row r="241" spans="1:26" x14ac:dyDescent="0.2">
      <c r="A241" t="s">
        <v>3173</v>
      </c>
      <c r="B241" t="s">
        <v>3174</v>
      </c>
      <c r="C241">
        <v>0</v>
      </c>
      <c r="D241">
        <v>23.56</v>
      </c>
      <c r="E241">
        <v>23.56</v>
      </c>
      <c r="F241">
        <v>23.56</v>
      </c>
      <c r="G241">
        <v>23.56</v>
      </c>
      <c r="H241">
        <v>23.56</v>
      </c>
      <c r="I241">
        <v>23.56</v>
      </c>
      <c r="J241">
        <v>23.56</v>
      </c>
      <c r="K241">
        <v>23.56</v>
      </c>
      <c r="L241">
        <v>23.56</v>
      </c>
      <c r="M241">
        <v>23.56</v>
      </c>
      <c r="N241">
        <v>23.56</v>
      </c>
      <c r="O241">
        <v>23.56</v>
      </c>
      <c r="P241">
        <v>23.56</v>
      </c>
      <c r="Q241">
        <v>23.56</v>
      </c>
      <c r="R241">
        <v>23.56</v>
      </c>
      <c r="S241">
        <v>23.56</v>
      </c>
      <c r="T241">
        <v>23.56</v>
      </c>
      <c r="U241">
        <v>23.56</v>
      </c>
      <c r="V241">
        <v>23.56</v>
      </c>
      <c r="W241">
        <v>23.56</v>
      </c>
      <c r="X241">
        <v>23.56</v>
      </c>
      <c r="Y241">
        <v>0</v>
      </c>
      <c r="Z241">
        <f t="shared" ref="Z241:Z246" si="1">1/3</f>
        <v>0.33333333333333331</v>
      </c>
    </row>
    <row r="242" spans="1:26" x14ac:dyDescent="0.2">
      <c r="A242" t="s">
        <v>3175</v>
      </c>
      <c r="B242" t="s">
        <v>3176</v>
      </c>
      <c r="C242">
        <v>0</v>
      </c>
      <c r="D242">
        <v>27.49</v>
      </c>
      <c r="E242">
        <v>27.49</v>
      </c>
      <c r="F242">
        <v>27.49</v>
      </c>
      <c r="G242">
        <v>27.49</v>
      </c>
      <c r="H242">
        <v>27.49</v>
      </c>
      <c r="I242">
        <v>27.49</v>
      </c>
      <c r="J242">
        <v>27.49</v>
      </c>
      <c r="K242">
        <v>27.49</v>
      </c>
      <c r="L242">
        <v>27.49</v>
      </c>
      <c r="M242">
        <v>27.49</v>
      </c>
      <c r="N242">
        <v>27.49</v>
      </c>
      <c r="O242">
        <v>27.49</v>
      </c>
      <c r="P242">
        <v>27.49</v>
      </c>
      <c r="Q242">
        <v>27.49</v>
      </c>
      <c r="R242">
        <v>27.49</v>
      </c>
      <c r="S242">
        <v>27.49</v>
      </c>
      <c r="T242">
        <v>27.49</v>
      </c>
      <c r="U242">
        <v>27.49</v>
      </c>
      <c r="V242">
        <v>27.49</v>
      </c>
      <c r="W242">
        <v>27.49</v>
      </c>
      <c r="X242">
        <v>27.49</v>
      </c>
      <c r="Y242">
        <v>0</v>
      </c>
      <c r="Z242">
        <f t="shared" si="1"/>
        <v>0.33333333333333331</v>
      </c>
    </row>
    <row r="243" spans="1:26" x14ac:dyDescent="0.2">
      <c r="A243" t="s">
        <v>3177</v>
      </c>
      <c r="B243" t="s">
        <v>3178</v>
      </c>
      <c r="C243">
        <v>0</v>
      </c>
      <c r="D243">
        <v>31.41</v>
      </c>
      <c r="E243">
        <v>31.41</v>
      </c>
      <c r="F243">
        <v>31.41</v>
      </c>
      <c r="G243">
        <v>31.41</v>
      </c>
      <c r="H243">
        <v>31.41</v>
      </c>
      <c r="I243">
        <v>31.41</v>
      </c>
      <c r="J243">
        <v>31.41</v>
      </c>
      <c r="K243">
        <v>31.41</v>
      </c>
      <c r="L243">
        <v>31.41</v>
      </c>
      <c r="M243">
        <v>31.41</v>
      </c>
      <c r="N243">
        <v>31.41</v>
      </c>
      <c r="O243">
        <v>31.41</v>
      </c>
      <c r="P243">
        <v>31.41</v>
      </c>
      <c r="Q243">
        <v>31.41</v>
      </c>
      <c r="R243">
        <v>31.41</v>
      </c>
      <c r="S243">
        <v>31.41</v>
      </c>
      <c r="T243">
        <v>31.41</v>
      </c>
      <c r="U243">
        <v>31.41</v>
      </c>
      <c r="V243">
        <v>31.41</v>
      </c>
      <c r="W243">
        <v>31.41</v>
      </c>
      <c r="X243">
        <v>31.41</v>
      </c>
      <c r="Y243">
        <v>0</v>
      </c>
      <c r="Z243">
        <f t="shared" si="1"/>
        <v>0.33333333333333331</v>
      </c>
    </row>
    <row r="244" spans="1:26" x14ac:dyDescent="0.2">
      <c r="A244" t="s">
        <v>3179</v>
      </c>
      <c r="B244" t="s">
        <v>3180</v>
      </c>
      <c r="C244">
        <v>0</v>
      </c>
      <c r="D244">
        <v>35.340000000000003</v>
      </c>
      <c r="E244">
        <v>35.340000000000003</v>
      </c>
      <c r="F244">
        <v>35.340000000000003</v>
      </c>
      <c r="G244">
        <v>35.340000000000003</v>
      </c>
      <c r="H244">
        <v>35.340000000000003</v>
      </c>
      <c r="I244">
        <v>35.340000000000003</v>
      </c>
      <c r="J244">
        <v>35.340000000000003</v>
      </c>
      <c r="K244">
        <v>35.340000000000003</v>
      </c>
      <c r="L244">
        <v>35.340000000000003</v>
      </c>
      <c r="M244">
        <v>35.340000000000003</v>
      </c>
      <c r="N244">
        <v>35.340000000000003</v>
      </c>
      <c r="O244">
        <v>35.340000000000003</v>
      </c>
      <c r="P244">
        <v>35.340000000000003</v>
      </c>
      <c r="Q244">
        <v>35.340000000000003</v>
      </c>
      <c r="R244">
        <v>35.340000000000003</v>
      </c>
      <c r="S244">
        <v>35.340000000000003</v>
      </c>
      <c r="T244">
        <v>35.340000000000003</v>
      </c>
      <c r="U244">
        <v>35.340000000000003</v>
      </c>
      <c r="V244">
        <v>35.340000000000003</v>
      </c>
      <c r="W244">
        <v>35.340000000000003</v>
      </c>
      <c r="X244">
        <v>35.340000000000003</v>
      </c>
      <c r="Y244">
        <v>0</v>
      </c>
      <c r="Z244">
        <f t="shared" si="1"/>
        <v>0.33333333333333331</v>
      </c>
    </row>
    <row r="245" spans="1:26" x14ac:dyDescent="0.2">
      <c r="A245" t="s">
        <v>3181</v>
      </c>
      <c r="B245" t="s">
        <v>3182</v>
      </c>
      <c r="C245">
        <v>0</v>
      </c>
      <c r="D245">
        <v>39.270000000000003</v>
      </c>
      <c r="E245">
        <v>39.270000000000003</v>
      </c>
      <c r="F245">
        <v>39.270000000000003</v>
      </c>
      <c r="G245">
        <v>39.270000000000003</v>
      </c>
      <c r="H245">
        <v>39.270000000000003</v>
      </c>
      <c r="I245">
        <v>39.270000000000003</v>
      </c>
      <c r="J245">
        <v>39.270000000000003</v>
      </c>
      <c r="K245">
        <v>39.270000000000003</v>
      </c>
      <c r="L245">
        <v>39.270000000000003</v>
      </c>
      <c r="M245">
        <v>39.270000000000003</v>
      </c>
      <c r="N245">
        <v>39.270000000000003</v>
      </c>
      <c r="O245">
        <v>39.270000000000003</v>
      </c>
      <c r="P245">
        <v>39.270000000000003</v>
      </c>
      <c r="Q245">
        <v>39.270000000000003</v>
      </c>
      <c r="R245">
        <v>39.270000000000003</v>
      </c>
      <c r="S245">
        <v>39.270000000000003</v>
      </c>
      <c r="T245">
        <v>39.270000000000003</v>
      </c>
      <c r="U245">
        <v>39.270000000000003</v>
      </c>
      <c r="V245">
        <v>39.270000000000003</v>
      </c>
      <c r="W245">
        <v>39.270000000000003</v>
      </c>
      <c r="X245">
        <v>39.270000000000003</v>
      </c>
      <c r="Y245">
        <v>0</v>
      </c>
      <c r="Z245">
        <f t="shared" si="1"/>
        <v>0.33333333333333331</v>
      </c>
    </row>
    <row r="246" spans="1:26" x14ac:dyDescent="0.2">
      <c r="A246" t="s">
        <v>3183</v>
      </c>
      <c r="B246" t="s">
        <v>3184</v>
      </c>
      <c r="C246">
        <v>0</v>
      </c>
      <c r="D246">
        <v>43.2</v>
      </c>
      <c r="E246">
        <v>43.2</v>
      </c>
      <c r="F246">
        <v>43.2</v>
      </c>
      <c r="G246">
        <v>43.2</v>
      </c>
      <c r="H246">
        <v>43.2</v>
      </c>
      <c r="I246">
        <v>43.2</v>
      </c>
      <c r="J246">
        <v>43.2</v>
      </c>
      <c r="K246">
        <v>43.2</v>
      </c>
      <c r="L246">
        <v>43.2</v>
      </c>
      <c r="M246">
        <v>43.2</v>
      </c>
      <c r="N246">
        <v>43.2</v>
      </c>
      <c r="O246">
        <v>43.2</v>
      </c>
      <c r="P246">
        <v>43.2</v>
      </c>
      <c r="Q246">
        <v>43.2</v>
      </c>
      <c r="R246">
        <v>43.2</v>
      </c>
      <c r="S246">
        <v>43.2</v>
      </c>
      <c r="T246">
        <v>43.2</v>
      </c>
      <c r="U246">
        <v>43.2</v>
      </c>
      <c r="V246">
        <v>43.2</v>
      </c>
      <c r="W246">
        <v>43.2</v>
      </c>
      <c r="X246">
        <v>43.2</v>
      </c>
      <c r="Y246">
        <v>0</v>
      </c>
      <c r="Z246">
        <f t="shared" si="1"/>
        <v>0.33333333333333331</v>
      </c>
    </row>
    <row r="247" spans="1:26" x14ac:dyDescent="0.2">
      <c r="A247" t="s">
        <v>3185</v>
      </c>
      <c r="B247" t="s">
        <v>3186</v>
      </c>
      <c r="C247">
        <v>0</v>
      </c>
      <c r="D247">
        <v>33.380000000000003</v>
      </c>
      <c r="E247">
        <v>33.380000000000003</v>
      </c>
      <c r="F247">
        <v>33.380000000000003</v>
      </c>
      <c r="G247">
        <v>33.380000000000003</v>
      </c>
      <c r="H247">
        <v>33.380000000000003</v>
      </c>
      <c r="I247">
        <v>33.380000000000003</v>
      </c>
      <c r="J247">
        <v>33.380000000000003</v>
      </c>
      <c r="K247">
        <v>33.380000000000003</v>
      </c>
      <c r="L247">
        <v>33.380000000000003</v>
      </c>
      <c r="M247">
        <v>33.380000000000003</v>
      </c>
      <c r="N247">
        <v>33.380000000000003</v>
      </c>
      <c r="O247">
        <v>33.380000000000003</v>
      </c>
      <c r="P247">
        <v>33.380000000000003</v>
      </c>
      <c r="Q247">
        <v>35.340000000000003</v>
      </c>
      <c r="R247">
        <v>40.450000000000003</v>
      </c>
      <c r="S247">
        <v>40.450000000000003</v>
      </c>
      <c r="T247">
        <v>40.450000000000003</v>
      </c>
      <c r="U247">
        <v>40.450000000000003</v>
      </c>
      <c r="V247">
        <v>40.450000000000003</v>
      </c>
      <c r="W247">
        <v>40.450000000000003</v>
      </c>
      <c r="X247">
        <v>40.450000000000003</v>
      </c>
      <c r="Y247">
        <v>0</v>
      </c>
      <c r="Z247">
        <v>0</v>
      </c>
    </row>
    <row r="248" spans="1:26" x14ac:dyDescent="0.2">
      <c r="A248" t="s">
        <v>3187</v>
      </c>
      <c r="B248" t="s">
        <v>3188</v>
      </c>
      <c r="C248">
        <v>0</v>
      </c>
      <c r="D248">
        <v>33.380000000000003</v>
      </c>
      <c r="E248">
        <v>33.380000000000003</v>
      </c>
      <c r="F248">
        <v>33.380000000000003</v>
      </c>
      <c r="G248">
        <v>33.380000000000003</v>
      </c>
      <c r="H248">
        <v>33.380000000000003</v>
      </c>
      <c r="I248">
        <v>33.380000000000003</v>
      </c>
      <c r="J248">
        <v>33.380000000000003</v>
      </c>
      <c r="K248">
        <v>33.380000000000003</v>
      </c>
      <c r="L248">
        <v>33.380000000000003</v>
      </c>
      <c r="M248">
        <v>33.380000000000003</v>
      </c>
      <c r="N248">
        <v>33.380000000000003</v>
      </c>
      <c r="O248">
        <v>33.380000000000003</v>
      </c>
      <c r="P248">
        <v>33.380000000000003</v>
      </c>
      <c r="Q248">
        <v>35.340000000000003</v>
      </c>
      <c r="R248">
        <v>40.450000000000003</v>
      </c>
      <c r="S248">
        <v>40.450000000000003</v>
      </c>
      <c r="T248">
        <v>40.450000000000003</v>
      </c>
      <c r="U248">
        <v>40.450000000000003</v>
      </c>
      <c r="V248">
        <v>0</v>
      </c>
      <c r="W248">
        <v>0</v>
      </c>
      <c r="X248">
        <v>0</v>
      </c>
      <c r="Y248">
        <v>0</v>
      </c>
      <c r="Z248">
        <v>0</v>
      </c>
    </row>
    <row r="249" spans="1:26" x14ac:dyDescent="0.2">
      <c r="A249" t="s">
        <v>1674</v>
      </c>
      <c r="B249" t="s">
        <v>3189</v>
      </c>
      <c r="C249">
        <v>0</v>
      </c>
      <c r="D249">
        <v>0</v>
      </c>
      <c r="E249">
        <v>0</v>
      </c>
      <c r="F249">
        <v>0</v>
      </c>
      <c r="G249">
        <v>0</v>
      </c>
      <c r="H249">
        <v>0</v>
      </c>
      <c r="I249">
        <v>43.59</v>
      </c>
      <c r="J249">
        <v>43.59</v>
      </c>
      <c r="K249">
        <v>43.59</v>
      </c>
      <c r="L249">
        <v>43.59</v>
      </c>
      <c r="M249">
        <v>43.59</v>
      </c>
      <c r="N249">
        <v>43.59</v>
      </c>
      <c r="O249">
        <v>43.59</v>
      </c>
      <c r="P249">
        <v>43.59</v>
      </c>
      <c r="Q249">
        <v>45.94</v>
      </c>
      <c r="R249">
        <v>49.87</v>
      </c>
      <c r="S249">
        <v>49.87</v>
      </c>
      <c r="T249">
        <v>49.87</v>
      </c>
      <c r="U249">
        <v>49.87</v>
      </c>
      <c r="V249">
        <v>49.87</v>
      </c>
      <c r="W249">
        <v>49.87</v>
      </c>
      <c r="X249">
        <v>49.87</v>
      </c>
      <c r="Y249">
        <v>0</v>
      </c>
      <c r="Z249">
        <v>0</v>
      </c>
    </row>
    <row r="250" spans="1:26" x14ac:dyDescent="0.2">
      <c r="A250" t="s">
        <v>619</v>
      </c>
      <c r="B250" t="s">
        <v>710</v>
      </c>
      <c r="C250">
        <v>0</v>
      </c>
      <c r="D250">
        <v>7.46</v>
      </c>
      <c r="E250">
        <v>7.46</v>
      </c>
      <c r="F250">
        <v>7.46</v>
      </c>
      <c r="G250">
        <v>7.46</v>
      </c>
      <c r="H250">
        <v>7.46</v>
      </c>
      <c r="I250">
        <v>7.46</v>
      </c>
      <c r="J250">
        <v>7.46</v>
      </c>
      <c r="K250">
        <v>7.46</v>
      </c>
      <c r="L250">
        <v>7.46</v>
      </c>
      <c r="M250">
        <v>7.46</v>
      </c>
      <c r="N250">
        <v>7.46</v>
      </c>
      <c r="O250">
        <v>7.46</v>
      </c>
      <c r="P250">
        <v>7.46</v>
      </c>
      <c r="Q250">
        <v>7.85</v>
      </c>
      <c r="R250">
        <v>10.210000000000001</v>
      </c>
      <c r="S250">
        <v>10.210000000000001</v>
      </c>
      <c r="T250">
        <v>10.210000000000001</v>
      </c>
      <c r="U250">
        <v>10.210000000000001</v>
      </c>
      <c r="V250">
        <v>10.210000000000001</v>
      </c>
      <c r="W250">
        <v>10.210000000000001</v>
      </c>
      <c r="X250">
        <v>10.210000000000001</v>
      </c>
      <c r="Y250">
        <v>0</v>
      </c>
      <c r="Z250">
        <v>0</v>
      </c>
    </row>
    <row r="251" spans="1:26" x14ac:dyDescent="0.2">
      <c r="A251" t="s">
        <v>3190</v>
      </c>
      <c r="B251" t="s">
        <v>3191</v>
      </c>
      <c r="C251">
        <v>0</v>
      </c>
      <c r="D251">
        <v>19.63</v>
      </c>
      <c r="E251">
        <v>19.63</v>
      </c>
      <c r="F251">
        <v>19.63</v>
      </c>
      <c r="G251">
        <v>19.63</v>
      </c>
      <c r="H251">
        <v>19.63</v>
      </c>
      <c r="I251">
        <v>19.63</v>
      </c>
      <c r="J251">
        <v>19.63</v>
      </c>
      <c r="K251">
        <v>19.63</v>
      </c>
      <c r="L251">
        <v>19.63</v>
      </c>
      <c r="M251">
        <v>19.63</v>
      </c>
      <c r="N251">
        <v>19.63</v>
      </c>
      <c r="O251">
        <v>19.63</v>
      </c>
      <c r="P251">
        <v>19.63</v>
      </c>
      <c r="Q251">
        <v>20.82</v>
      </c>
      <c r="R251">
        <v>25.52</v>
      </c>
      <c r="S251">
        <v>25.52</v>
      </c>
      <c r="T251">
        <v>25.52</v>
      </c>
      <c r="U251">
        <v>25.52</v>
      </c>
      <c r="V251">
        <v>25.52</v>
      </c>
      <c r="W251">
        <v>25.52</v>
      </c>
      <c r="X251">
        <v>25.52</v>
      </c>
      <c r="Y251">
        <v>0</v>
      </c>
      <c r="Z251">
        <v>0</v>
      </c>
    </row>
    <row r="252" spans="1:26" x14ac:dyDescent="0.2">
      <c r="A252" t="s">
        <v>3192</v>
      </c>
      <c r="B252" t="s">
        <v>193</v>
      </c>
      <c r="C252">
        <v>0</v>
      </c>
      <c r="D252">
        <v>11.39</v>
      </c>
      <c r="E252">
        <v>11.39</v>
      </c>
      <c r="F252">
        <v>11.39</v>
      </c>
      <c r="G252">
        <v>11.39</v>
      </c>
      <c r="H252">
        <v>11.39</v>
      </c>
      <c r="I252">
        <v>11.39</v>
      </c>
      <c r="J252">
        <v>11.39</v>
      </c>
      <c r="K252">
        <v>11.39</v>
      </c>
      <c r="L252">
        <v>11.39</v>
      </c>
      <c r="M252">
        <v>11.39</v>
      </c>
      <c r="N252">
        <v>11.39</v>
      </c>
      <c r="O252">
        <v>11.39</v>
      </c>
      <c r="P252">
        <v>11.39</v>
      </c>
      <c r="Q252">
        <v>12.17</v>
      </c>
      <c r="R252">
        <v>11.78</v>
      </c>
      <c r="S252">
        <v>11.78</v>
      </c>
      <c r="T252">
        <v>11.78</v>
      </c>
      <c r="U252">
        <v>11.78</v>
      </c>
      <c r="V252">
        <v>11.78</v>
      </c>
      <c r="W252">
        <v>11.78</v>
      </c>
      <c r="X252">
        <v>11.78</v>
      </c>
      <c r="Y252">
        <v>0</v>
      </c>
      <c r="Z252">
        <v>0</v>
      </c>
    </row>
    <row r="253" spans="1:26" x14ac:dyDescent="0.2">
      <c r="A253" t="s">
        <v>875</v>
      </c>
      <c r="B253" t="s">
        <v>3193</v>
      </c>
      <c r="C253">
        <v>0</v>
      </c>
      <c r="D253">
        <v>20.41</v>
      </c>
      <c r="E253">
        <v>20.41</v>
      </c>
      <c r="F253">
        <v>20.41</v>
      </c>
      <c r="G253">
        <v>20.41</v>
      </c>
      <c r="H253">
        <v>20.41</v>
      </c>
      <c r="I253">
        <v>20.41</v>
      </c>
      <c r="J253">
        <v>20.41</v>
      </c>
      <c r="K253">
        <v>20.41</v>
      </c>
      <c r="L253">
        <v>20.41</v>
      </c>
      <c r="M253">
        <v>20.41</v>
      </c>
      <c r="N253">
        <v>20.41</v>
      </c>
      <c r="O253">
        <v>20.41</v>
      </c>
      <c r="P253">
        <v>20.41</v>
      </c>
      <c r="Q253">
        <v>21.6</v>
      </c>
      <c r="R253">
        <v>22.38</v>
      </c>
      <c r="S253">
        <v>22.38</v>
      </c>
      <c r="T253">
        <v>22.38</v>
      </c>
      <c r="U253">
        <v>22.38</v>
      </c>
      <c r="V253">
        <v>22.38</v>
      </c>
      <c r="W253">
        <v>22.38</v>
      </c>
      <c r="X253">
        <v>22.38</v>
      </c>
      <c r="Y253">
        <v>0</v>
      </c>
      <c r="Z253">
        <v>0</v>
      </c>
    </row>
    <row r="254" spans="1:26" x14ac:dyDescent="0.2">
      <c r="A254" t="s">
        <v>3194</v>
      </c>
      <c r="B254" t="s">
        <v>3195</v>
      </c>
      <c r="C254">
        <v>0</v>
      </c>
      <c r="D254">
        <v>0</v>
      </c>
      <c r="E254">
        <v>0</v>
      </c>
      <c r="F254">
        <v>0</v>
      </c>
      <c r="G254">
        <v>0</v>
      </c>
      <c r="H254">
        <v>0</v>
      </c>
      <c r="I254">
        <v>62.83</v>
      </c>
      <c r="J254">
        <v>62.83</v>
      </c>
      <c r="K254">
        <v>62.83</v>
      </c>
      <c r="L254">
        <v>62.83</v>
      </c>
      <c r="M254">
        <v>62.83</v>
      </c>
      <c r="N254">
        <v>62.83</v>
      </c>
      <c r="O254">
        <v>62.83</v>
      </c>
      <c r="P254">
        <v>62.83</v>
      </c>
      <c r="Q254">
        <v>66.760000000000005</v>
      </c>
      <c r="R254">
        <v>65.569999999999993</v>
      </c>
      <c r="S254">
        <v>65.569999999999993</v>
      </c>
      <c r="T254">
        <v>65.569999999999993</v>
      </c>
      <c r="U254">
        <v>65.569999999999993</v>
      </c>
      <c r="V254">
        <v>65.569999999999993</v>
      </c>
      <c r="W254">
        <v>65.569999999999993</v>
      </c>
      <c r="X254">
        <v>65.569999999999993</v>
      </c>
      <c r="Y254">
        <v>0</v>
      </c>
      <c r="Z254">
        <v>0</v>
      </c>
    </row>
    <row r="255" spans="1:26" x14ac:dyDescent="0.2">
      <c r="A255" t="s">
        <v>3196</v>
      </c>
      <c r="B255" t="s">
        <v>3197</v>
      </c>
      <c r="C255">
        <v>0</v>
      </c>
      <c r="D255">
        <v>0</v>
      </c>
      <c r="E255">
        <v>0</v>
      </c>
      <c r="F255">
        <v>0</v>
      </c>
      <c r="G255">
        <v>0</v>
      </c>
      <c r="H255">
        <v>0</v>
      </c>
      <c r="I255">
        <v>62.83</v>
      </c>
      <c r="J255">
        <v>62.83</v>
      </c>
      <c r="K255">
        <v>62.83</v>
      </c>
      <c r="L255">
        <v>62.83</v>
      </c>
      <c r="M255">
        <v>62.83</v>
      </c>
      <c r="N255">
        <v>62.83</v>
      </c>
      <c r="O255">
        <v>62.83</v>
      </c>
      <c r="P255">
        <v>62.83</v>
      </c>
      <c r="Q255">
        <v>66.760000000000005</v>
      </c>
      <c r="R255">
        <v>65.569999999999993</v>
      </c>
      <c r="S255">
        <v>65.569999999999993</v>
      </c>
      <c r="T255">
        <v>65.569999999999993</v>
      </c>
      <c r="U255">
        <v>65.569999999999993</v>
      </c>
      <c r="V255">
        <v>0</v>
      </c>
      <c r="W255">
        <v>0</v>
      </c>
      <c r="X255">
        <v>0</v>
      </c>
      <c r="Y255">
        <v>0</v>
      </c>
      <c r="Z255">
        <v>0</v>
      </c>
    </row>
    <row r="256" spans="1:26" x14ac:dyDescent="0.2">
      <c r="A256" t="s">
        <v>3198</v>
      </c>
      <c r="B256" t="s">
        <v>3199</v>
      </c>
      <c r="C256">
        <v>0</v>
      </c>
      <c r="D256">
        <v>0</v>
      </c>
      <c r="E256">
        <v>0</v>
      </c>
      <c r="F256">
        <v>0</v>
      </c>
      <c r="G256">
        <v>0</v>
      </c>
      <c r="H256">
        <v>0</v>
      </c>
      <c r="I256">
        <v>51.05</v>
      </c>
      <c r="J256">
        <v>51.05</v>
      </c>
      <c r="K256">
        <v>51.05</v>
      </c>
      <c r="L256">
        <v>51.05</v>
      </c>
      <c r="M256">
        <v>51.05</v>
      </c>
      <c r="N256">
        <v>51.05</v>
      </c>
      <c r="O256">
        <v>51.05</v>
      </c>
      <c r="P256">
        <v>51.05</v>
      </c>
      <c r="Q256">
        <v>54.2</v>
      </c>
      <c r="R256">
        <v>59.29</v>
      </c>
      <c r="S256">
        <v>59.29</v>
      </c>
      <c r="T256">
        <v>59.29</v>
      </c>
      <c r="U256">
        <v>59.29</v>
      </c>
      <c r="V256">
        <v>59.29</v>
      </c>
      <c r="W256">
        <v>59.29</v>
      </c>
      <c r="X256">
        <v>59.29</v>
      </c>
      <c r="Y256">
        <v>0</v>
      </c>
      <c r="Z256">
        <v>0</v>
      </c>
    </row>
    <row r="257" spans="1:26" x14ac:dyDescent="0.2">
      <c r="A257" t="s">
        <v>3200</v>
      </c>
      <c r="B257" t="s">
        <v>3201</v>
      </c>
      <c r="C257">
        <v>0</v>
      </c>
      <c r="D257">
        <v>0</v>
      </c>
      <c r="E257">
        <v>0</v>
      </c>
      <c r="F257">
        <v>0</v>
      </c>
      <c r="G257">
        <v>0</v>
      </c>
      <c r="H257">
        <v>0</v>
      </c>
      <c r="I257">
        <v>51.05</v>
      </c>
      <c r="J257">
        <v>51.05</v>
      </c>
      <c r="K257">
        <v>51.05</v>
      </c>
      <c r="L257">
        <v>51.05</v>
      </c>
      <c r="M257">
        <v>51.05</v>
      </c>
      <c r="N257">
        <v>51.05</v>
      </c>
      <c r="O257">
        <v>51.05</v>
      </c>
      <c r="P257">
        <v>51.05</v>
      </c>
      <c r="Q257">
        <v>54.2</v>
      </c>
      <c r="R257">
        <v>59.29</v>
      </c>
      <c r="S257">
        <v>59.29</v>
      </c>
      <c r="T257">
        <v>59.29</v>
      </c>
      <c r="U257">
        <v>59.29</v>
      </c>
      <c r="V257">
        <v>0</v>
      </c>
      <c r="W257">
        <v>0</v>
      </c>
      <c r="X257">
        <v>0</v>
      </c>
      <c r="Y257">
        <v>0</v>
      </c>
      <c r="Z257">
        <v>0</v>
      </c>
    </row>
    <row r="258" spans="1:26" x14ac:dyDescent="0.2">
      <c r="A258" t="s">
        <v>876</v>
      </c>
      <c r="B258" t="s">
        <v>707</v>
      </c>
      <c r="C258">
        <v>0</v>
      </c>
      <c r="D258">
        <v>0</v>
      </c>
      <c r="E258">
        <v>0</v>
      </c>
      <c r="F258">
        <v>0</v>
      </c>
      <c r="G258">
        <v>0</v>
      </c>
      <c r="H258">
        <v>0</v>
      </c>
      <c r="I258">
        <v>58.9</v>
      </c>
      <c r="J258">
        <v>58.9</v>
      </c>
      <c r="K258">
        <v>58.9</v>
      </c>
      <c r="L258">
        <v>58.9</v>
      </c>
      <c r="M258">
        <v>58.9</v>
      </c>
      <c r="N258">
        <v>58.9</v>
      </c>
      <c r="O258">
        <v>58.9</v>
      </c>
      <c r="P258">
        <v>58.9</v>
      </c>
      <c r="Q258">
        <v>62.44</v>
      </c>
      <c r="R258">
        <v>70.290000000000006</v>
      </c>
      <c r="S258">
        <v>70.290000000000006</v>
      </c>
      <c r="T258">
        <v>70.290000000000006</v>
      </c>
      <c r="U258">
        <v>70.290000000000006</v>
      </c>
      <c r="V258">
        <v>70.290000000000006</v>
      </c>
      <c r="W258">
        <v>70.290000000000006</v>
      </c>
      <c r="X258">
        <v>70.290000000000006</v>
      </c>
      <c r="Y258">
        <v>0</v>
      </c>
      <c r="Z258">
        <v>0</v>
      </c>
    </row>
    <row r="259" spans="1:26" x14ac:dyDescent="0.2">
      <c r="A259" t="s">
        <v>611</v>
      </c>
      <c r="B259" t="s">
        <v>709</v>
      </c>
      <c r="C259">
        <v>0</v>
      </c>
      <c r="D259">
        <v>0</v>
      </c>
      <c r="E259">
        <v>0</v>
      </c>
      <c r="F259">
        <v>0</v>
      </c>
      <c r="G259">
        <v>0</v>
      </c>
      <c r="H259">
        <v>0</v>
      </c>
      <c r="I259">
        <v>22.38</v>
      </c>
      <c r="J259">
        <v>22.38</v>
      </c>
      <c r="K259">
        <v>22.38</v>
      </c>
      <c r="L259">
        <v>22.38</v>
      </c>
      <c r="M259">
        <v>22.38</v>
      </c>
      <c r="N259">
        <v>22.38</v>
      </c>
      <c r="O259">
        <v>22.38</v>
      </c>
      <c r="P259">
        <v>22.38</v>
      </c>
      <c r="Q259">
        <v>23.56</v>
      </c>
      <c r="R259">
        <v>27.1</v>
      </c>
      <c r="S259">
        <v>27.1</v>
      </c>
      <c r="T259">
        <v>27.1</v>
      </c>
      <c r="U259">
        <v>27.1</v>
      </c>
      <c r="V259">
        <v>27.1</v>
      </c>
      <c r="W259">
        <v>27.1</v>
      </c>
      <c r="X259">
        <v>27.1</v>
      </c>
      <c r="Y259">
        <v>0</v>
      </c>
      <c r="Z259">
        <v>0</v>
      </c>
    </row>
    <row r="260" spans="1:26" x14ac:dyDescent="0.2">
      <c r="A260" t="s">
        <v>3202</v>
      </c>
      <c r="B260" t="s">
        <v>708</v>
      </c>
      <c r="C260">
        <v>0</v>
      </c>
      <c r="D260">
        <v>0</v>
      </c>
      <c r="E260">
        <v>0</v>
      </c>
      <c r="F260">
        <v>0</v>
      </c>
      <c r="G260">
        <v>0</v>
      </c>
      <c r="H260">
        <v>0</v>
      </c>
      <c r="I260">
        <v>7.85</v>
      </c>
      <c r="J260">
        <v>7.85</v>
      </c>
      <c r="K260">
        <v>7.85</v>
      </c>
      <c r="L260">
        <v>7.85</v>
      </c>
      <c r="M260">
        <v>7.85</v>
      </c>
      <c r="N260">
        <v>7.85</v>
      </c>
      <c r="O260">
        <v>7.85</v>
      </c>
      <c r="P260">
        <v>7.85</v>
      </c>
      <c r="Q260">
        <v>8.24</v>
      </c>
      <c r="R260">
        <v>10.210000000000001</v>
      </c>
      <c r="S260">
        <v>10.210000000000001</v>
      </c>
      <c r="T260">
        <v>10.210000000000001</v>
      </c>
      <c r="U260">
        <v>10.210000000000001</v>
      </c>
      <c r="V260">
        <v>10.210000000000001</v>
      </c>
      <c r="W260">
        <v>10.210000000000001</v>
      </c>
      <c r="X260">
        <v>10.210000000000001</v>
      </c>
      <c r="Y260">
        <v>0</v>
      </c>
      <c r="Z260">
        <v>0</v>
      </c>
    </row>
    <row r="261" spans="1:26" x14ac:dyDescent="0.2">
      <c r="A261" t="s">
        <v>3203</v>
      </c>
      <c r="B261" t="s">
        <v>3204</v>
      </c>
      <c r="C261">
        <v>0</v>
      </c>
      <c r="D261">
        <v>9.0399999999999991</v>
      </c>
      <c r="E261">
        <v>9.0399999999999991</v>
      </c>
      <c r="F261">
        <v>9.0399999999999991</v>
      </c>
      <c r="G261">
        <v>9.0399999999999991</v>
      </c>
      <c r="H261">
        <v>9.0399999999999991</v>
      </c>
      <c r="I261">
        <v>9.0399999999999991</v>
      </c>
      <c r="J261">
        <v>9.0399999999999991</v>
      </c>
      <c r="K261">
        <v>9.0399999999999991</v>
      </c>
      <c r="L261">
        <v>9.0399999999999991</v>
      </c>
      <c r="M261">
        <v>9.0399999999999991</v>
      </c>
      <c r="N261">
        <v>9.0399999999999991</v>
      </c>
      <c r="O261">
        <v>9.0399999999999991</v>
      </c>
      <c r="P261">
        <v>9.0399999999999991</v>
      </c>
      <c r="Q261">
        <v>9.82</v>
      </c>
      <c r="R261">
        <v>11</v>
      </c>
      <c r="S261">
        <v>11</v>
      </c>
      <c r="T261">
        <v>11</v>
      </c>
      <c r="U261">
        <v>11</v>
      </c>
      <c r="V261">
        <v>11</v>
      </c>
      <c r="W261">
        <v>11</v>
      </c>
      <c r="X261">
        <v>11</v>
      </c>
      <c r="Y261">
        <v>0</v>
      </c>
      <c r="Z261">
        <v>0</v>
      </c>
    </row>
    <row r="262" spans="1:26" x14ac:dyDescent="0.2">
      <c r="A262" t="s">
        <v>3205</v>
      </c>
      <c r="B262" t="s">
        <v>191</v>
      </c>
      <c r="C262">
        <v>0</v>
      </c>
      <c r="D262">
        <v>0</v>
      </c>
      <c r="E262">
        <v>0</v>
      </c>
      <c r="F262">
        <v>0</v>
      </c>
      <c r="G262">
        <v>0</v>
      </c>
      <c r="H262">
        <v>0</v>
      </c>
      <c r="I262">
        <v>31.41</v>
      </c>
      <c r="J262">
        <v>31.41</v>
      </c>
      <c r="K262">
        <v>31.41</v>
      </c>
      <c r="L262">
        <v>31.41</v>
      </c>
      <c r="M262">
        <v>31.41</v>
      </c>
      <c r="N262">
        <v>31.41</v>
      </c>
      <c r="O262">
        <v>31.41</v>
      </c>
      <c r="P262">
        <v>31.41</v>
      </c>
      <c r="Q262">
        <v>33.380000000000003</v>
      </c>
      <c r="R262">
        <v>38.090000000000003</v>
      </c>
      <c r="S262">
        <v>38.090000000000003</v>
      </c>
      <c r="T262">
        <v>38.090000000000003</v>
      </c>
      <c r="U262">
        <v>38.090000000000003</v>
      </c>
      <c r="V262">
        <v>38.090000000000003</v>
      </c>
      <c r="W262">
        <v>38.090000000000003</v>
      </c>
      <c r="X262">
        <v>38.090000000000003</v>
      </c>
      <c r="Y262">
        <v>0</v>
      </c>
      <c r="Z262">
        <v>0</v>
      </c>
    </row>
    <row r="263" spans="1:26" x14ac:dyDescent="0.2">
      <c r="A263" t="s">
        <v>878</v>
      </c>
      <c r="B263" t="s">
        <v>3206</v>
      </c>
      <c r="C263">
        <v>0</v>
      </c>
      <c r="D263">
        <v>12.96</v>
      </c>
      <c r="E263">
        <v>12.96</v>
      </c>
      <c r="F263">
        <v>12.96</v>
      </c>
      <c r="G263">
        <v>12.96</v>
      </c>
      <c r="H263">
        <v>12.96</v>
      </c>
      <c r="I263">
        <v>12.96</v>
      </c>
      <c r="J263">
        <v>12.96</v>
      </c>
      <c r="K263">
        <v>12.96</v>
      </c>
      <c r="L263">
        <v>12.96</v>
      </c>
      <c r="M263">
        <v>12.96</v>
      </c>
      <c r="N263">
        <v>12.96</v>
      </c>
      <c r="O263">
        <v>12.96</v>
      </c>
      <c r="P263">
        <v>12.96</v>
      </c>
      <c r="Q263">
        <v>13.74</v>
      </c>
      <c r="R263">
        <v>18.059999999999999</v>
      </c>
      <c r="S263">
        <v>18.059999999999999</v>
      </c>
      <c r="T263">
        <v>18.059999999999999</v>
      </c>
      <c r="U263">
        <v>18.059999999999999</v>
      </c>
      <c r="V263">
        <v>18.059999999999999</v>
      </c>
      <c r="W263">
        <v>18.059999999999999</v>
      </c>
      <c r="X263">
        <v>18.059999999999999</v>
      </c>
      <c r="Y263">
        <v>0</v>
      </c>
      <c r="Z263">
        <v>0</v>
      </c>
    </row>
    <row r="264" spans="1:26" x14ac:dyDescent="0.2">
      <c r="A264" t="s">
        <v>1638</v>
      </c>
      <c r="B264" t="s">
        <v>3207</v>
      </c>
      <c r="C264">
        <v>0</v>
      </c>
      <c r="D264">
        <v>11.39</v>
      </c>
      <c r="E264">
        <v>11.39</v>
      </c>
      <c r="F264">
        <v>11.39</v>
      </c>
      <c r="G264">
        <v>11.39</v>
      </c>
      <c r="H264">
        <v>11.39</v>
      </c>
      <c r="I264">
        <v>11.39</v>
      </c>
      <c r="J264">
        <v>11.39</v>
      </c>
      <c r="K264">
        <v>11.39</v>
      </c>
      <c r="L264">
        <v>11.39</v>
      </c>
      <c r="M264">
        <v>11.39</v>
      </c>
      <c r="N264">
        <v>11.39</v>
      </c>
      <c r="O264">
        <v>11.39</v>
      </c>
      <c r="P264">
        <v>11.39</v>
      </c>
      <c r="Q264">
        <v>12.17</v>
      </c>
      <c r="R264">
        <v>13.74</v>
      </c>
      <c r="S264">
        <v>13.74</v>
      </c>
      <c r="T264">
        <v>13.74</v>
      </c>
      <c r="U264">
        <v>13.74</v>
      </c>
      <c r="V264">
        <v>13.74</v>
      </c>
      <c r="W264">
        <v>13.74</v>
      </c>
      <c r="X264">
        <v>13.74</v>
      </c>
      <c r="Y264">
        <v>0</v>
      </c>
      <c r="Z264">
        <v>0</v>
      </c>
    </row>
    <row r="265" spans="1:26" x14ac:dyDescent="0.2">
      <c r="A265" t="s">
        <v>1400</v>
      </c>
      <c r="B265" t="s">
        <v>3208</v>
      </c>
      <c r="C265">
        <v>0</v>
      </c>
      <c r="D265">
        <v>14.93</v>
      </c>
      <c r="E265">
        <v>14.93</v>
      </c>
      <c r="F265">
        <v>14.93</v>
      </c>
      <c r="G265">
        <v>14.93</v>
      </c>
      <c r="H265">
        <v>14.93</v>
      </c>
      <c r="I265">
        <v>14.93</v>
      </c>
      <c r="J265">
        <v>14.93</v>
      </c>
      <c r="K265">
        <v>14.93</v>
      </c>
      <c r="L265">
        <v>14.93</v>
      </c>
      <c r="M265">
        <v>14.93</v>
      </c>
      <c r="N265">
        <v>14.93</v>
      </c>
      <c r="O265">
        <v>14.93</v>
      </c>
      <c r="P265">
        <v>14.93</v>
      </c>
      <c r="Q265">
        <v>15.71</v>
      </c>
      <c r="R265">
        <v>0</v>
      </c>
      <c r="S265">
        <v>0</v>
      </c>
      <c r="T265">
        <v>0</v>
      </c>
      <c r="U265">
        <v>0</v>
      </c>
      <c r="V265">
        <v>0</v>
      </c>
      <c r="W265">
        <v>0</v>
      </c>
      <c r="X265">
        <v>0</v>
      </c>
      <c r="Y265">
        <v>0</v>
      </c>
      <c r="Z265">
        <v>0</v>
      </c>
    </row>
    <row r="266" spans="1:26" x14ac:dyDescent="0.2">
      <c r="A266" t="s">
        <v>1403</v>
      </c>
      <c r="B266" t="s">
        <v>3209</v>
      </c>
      <c r="C266">
        <v>0</v>
      </c>
      <c r="D266">
        <v>15.71</v>
      </c>
      <c r="E266">
        <v>15.71</v>
      </c>
      <c r="F266">
        <v>15.71</v>
      </c>
      <c r="G266">
        <v>15.71</v>
      </c>
      <c r="H266">
        <v>15.71</v>
      </c>
      <c r="I266">
        <v>15.71</v>
      </c>
      <c r="J266">
        <v>15.71</v>
      </c>
      <c r="K266">
        <v>15.71</v>
      </c>
      <c r="L266">
        <v>15.71</v>
      </c>
      <c r="M266">
        <v>15.71</v>
      </c>
      <c r="N266">
        <v>15.71</v>
      </c>
      <c r="O266">
        <v>15.71</v>
      </c>
      <c r="P266">
        <v>15.71</v>
      </c>
      <c r="Q266">
        <v>16.489999999999998</v>
      </c>
      <c r="R266">
        <v>19.239999999999998</v>
      </c>
      <c r="S266">
        <v>19.239999999999998</v>
      </c>
      <c r="T266">
        <v>19.239999999999998</v>
      </c>
      <c r="U266">
        <v>19.239999999999998</v>
      </c>
      <c r="V266">
        <v>19.239999999999998</v>
      </c>
      <c r="W266">
        <v>19.239999999999998</v>
      </c>
      <c r="X266">
        <v>19.239999999999998</v>
      </c>
      <c r="Y266">
        <v>0</v>
      </c>
      <c r="Z266">
        <v>0</v>
      </c>
    </row>
    <row r="267" spans="1:26" x14ac:dyDescent="0.2">
      <c r="A267" t="s">
        <v>1401</v>
      </c>
      <c r="B267" t="s">
        <v>3210</v>
      </c>
      <c r="C267">
        <v>0</v>
      </c>
      <c r="D267">
        <v>19.239999999999998</v>
      </c>
      <c r="E267">
        <v>19.239999999999998</v>
      </c>
      <c r="F267">
        <v>19.239999999999998</v>
      </c>
      <c r="G267">
        <v>19.239999999999998</v>
      </c>
      <c r="H267">
        <v>19.239999999999998</v>
      </c>
      <c r="I267">
        <v>19.239999999999998</v>
      </c>
      <c r="J267">
        <v>19.239999999999998</v>
      </c>
      <c r="K267">
        <v>19.239999999999998</v>
      </c>
      <c r="L267">
        <v>19.239999999999998</v>
      </c>
      <c r="M267">
        <v>19.239999999999998</v>
      </c>
      <c r="N267">
        <v>19.239999999999998</v>
      </c>
      <c r="O267">
        <v>19.239999999999998</v>
      </c>
      <c r="P267">
        <v>19.239999999999998</v>
      </c>
      <c r="Q267">
        <v>20.41</v>
      </c>
      <c r="R267">
        <v>23.17</v>
      </c>
      <c r="S267">
        <v>23.17</v>
      </c>
      <c r="T267">
        <v>23.17</v>
      </c>
      <c r="U267">
        <v>23.17</v>
      </c>
      <c r="V267">
        <v>23.17</v>
      </c>
      <c r="W267">
        <v>23.17</v>
      </c>
      <c r="X267">
        <v>23.17</v>
      </c>
      <c r="Y267">
        <v>0</v>
      </c>
      <c r="Z267">
        <v>0</v>
      </c>
    </row>
    <row r="268" spans="1:26" x14ac:dyDescent="0.2">
      <c r="A268" t="s">
        <v>1645</v>
      </c>
      <c r="B268" t="s">
        <v>3211</v>
      </c>
      <c r="C268">
        <v>0</v>
      </c>
      <c r="D268">
        <v>27.1</v>
      </c>
      <c r="E268">
        <v>27.1</v>
      </c>
      <c r="F268">
        <v>27.1</v>
      </c>
      <c r="G268">
        <v>27.1</v>
      </c>
      <c r="H268">
        <v>27.1</v>
      </c>
      <c r="I268">
        <v>27.1</v>
      </c>
      <c r="J268">
        <v>27.1</v>
      </c>
      <c r="K268">
        <v>27.1</v>
      </c>
      <c r="L268">
        <v>27.1</v>
      </c>
      <c r="M268">
        <v>27.1</v>
      </c>
      <c r="N268">
        <v>27.1</v>
      </c>
      <c r="O268">
        <v>27.1</v>
      </c>
      <c r="P268">
        <v>27.1</v>
      </c>
      <c r="Q268">
        <v>28.67</v>
      </c>
      <c r="R268">
        <v>0</v>
      </c>
      <c r="S268">
        <v>0</v>
      </c>
      <c r="T268">
        <v>0</v>
      </c>
      <c r="U268">
        <v>0</v>
      </c>
      <c r="V268">
        <v>0</v>
      </c>
      <c r="W268">
        <v>0</v>
      </c>
      <c r="X268">
        <v>0</v>
      </c>
      <c r="Y268">
        <v>0</v>
      </c>
      <c r="Z268">
        <v>0</v>
      </c>
    </row>
    <row r="269" spans="1:26" x14ac:dyDescent="0.2">
      <c r="A269" t="s">
        <v>1402</v>
      </c>
      <c r="B269" t="s">
        <v>3212</v>
      </c>
      <c r="C269">
        <v>0</v>
      </c>
      <c r="D269">
        <v>31.8</v>
      </c>
      <c r="E269">
        <v>31.8</v>
      </c>
      <c r="F269">
        <v>31.8</v>
      </c>
      <c r="G269">
        <v>31.8</v>
      </c>
      <c r="H269">
        <v>31.8</v>
      </c>
      <c r="I269">
        <v>31.8</v>
      </c>
      <c r="J269">
        <v>31.8</v>
      </c>
      <c r="K269">
        <v>31.8</v>
      </c>
      <c r="L269">
        <v>31.8</v>
      </c>
      <c r="M269">
        <v>31.8</v>
      </c>
      <c r="N269">
        <v>31.8</v>
      </c>
      <c r="O269">
        <v>31.8</v>
      </c>
      <c r="P269">
        <v>31.8</v>
      </c>
      <c r="Q269">
        <v>33.770000000000003</v>
      </c>
      <c r="R269">
        <v>41.23</v>
      </c>
      <c r="S269">
        <v>41.23</v>
      </c>
      <c r="T269">
        <v>41.23</v>
      </c>
      <c r="U269">
        <v>41.23</v>
      </c>
      <c r="V269">
        <v>41.23</v>
      </c>
      <c r="W269">
        <v>41.23</v>
      </c>
      <c r="X269">
        <v>41.23</v>
      </c>
      <c r="Y269">
        <v>0</v>
      </c>
      <c r="Z269">
        <v>0</v>
      </c>
    </row>
    <row r="270" spans="1:26" x14ac:dyDescent="0.2">
      <c r="A270" t="s">
        <v>604</v>
      </c>
      <c r="B270" t="s">
        <v>3213</v>
      </c>
      <c r="C270">
        <v>0</v>
      </c>
      <c r="D270">
        <v>0</v>
      </c>
      <c r="E270">
        <v>0</v>
      </c>
      <c r="F270">
        <v>0</v>
      </c>
      <c r="G270">
        <v>0</v>
      </c>
      <c r="H270">
        <v>0</v>
      </c>
      <c r="I270">
        <v>0</v>
      </c>
      <c r="J270">
        <v>0</v>
      </c>
      <c r="K270">
        <v>0</v>
      </c>
      <c r="L270">
        <v>0</v>
      </c>
      <c r="M270">
        <v>0</v>
      </c>
      <c r="N270">
        <v>0</v>
      </c>
      <c r="O270">
        <v>0</v>
      </c>
      <c r="P270">
        <v>0</v>
      </c>
      <c r="Q270">
        <v>0</v>
      </c>
      <c r="R270">
        <v>15.32</v>
      </c>
      <c r="S270">
        <v>15.32</v>
      </c>
      <c r="T270">
        <v>15.32</v>
      </c>
      <c r="U270">
        <v>15.32</v>
      </c>
      <c r="V270">
        <v>15.32</v>
      </c>
      <c r="W270">
        <v>15.32</v>
      </c>
      <c r="X270">
        <v>15.32</v>
      </c>
      <c r="Y270">
        <v>0</v>
      </c>
      <c r="Z270">
        <v>0</v>
      </c>
    </row>
    <row r="271" spans="1:26" x14ac:dyDescent="0.2">
      <c r="A271" t="s">
        <v>1404</v>
      </c>
      <c r="B271" t="s">
        <v>3214</v>
      </c>
      <c r="C271">
        <v>0</v>
      </c>
      <c r="D271">
        <v>0</v>
      </c>
      <c r="E271">
        <v>0</v>
      </c>
      <c r="F271">
        <v>0</v>
      </c>
      <c r="G271">
        <v>0</v>
      </c>
      <c r="H271">
        <v>0</v>
      </c>
      <c r="I271">
        <v>0</v>
      </c>
      <c r="J271">
        <v>0</v>
      </c>
      <c r="K271">
        <v>0</v>
      </c>
      <c r="L271">
        <v>0</v>
      </c>
      <c r="M271">
        <v>0</v>
      </c>
      <c r="N271">
        <v>0</v>
      </c>
      <c r="O271">
        <v>0</v>
      </c>
      <c r="P271">
        <v>0</v>
      </c>
      <c r="Q271">
        <v>0</v>
      </c>
      <c r="R271">
        <v>19.63</v>
      </c>
      <c r="S271">
        <v>19.63</v>
      </c>
      <c r="T271">
        <v>19.63</v>
      </c>
      <c r="U271">
        <v>19.63</v>
      </c>
      <c r="V271">
        <v>19.63</v>
      </c>
      <c r="W271">
        <v>19.63</v>
      </c>
      <c r="X271">
        <v>19.63</v>
      </c>
      <c r="Y271">
        <v>0</v>
      </c>
      <c r="Z271">
        <v>0</v>
      </c>
    </row>
    <row r="272" spans="1:26" x14ac:dyDescent="0.2">
      <c r="A272" t="s">
        <v>1405</v>
      </c>
      <c r="B272" t="s">
        <v>3215</v>
      </c>
      <c r="C272">
        <v>0</v>
      </c>
      <c r="D272">
        <v>0</v>
      </c>
      <c r="E272">
        <v>0</v>
      </c>
      <c r="F272">
        <v>0</v>
      </c>
      <c r="G272">
        <v>0</v>
      </c>
      <c r="H272">
        <v>0</v>
      </c>
      <c r="I272">
        <v>0</v>
      </c>
      <c r="J272">
        <v>0</v>
      </c>
      <c r="K272">
        <v>0</v>
      </c>
      <c r="L272">
        <v>0</v>
      </c>
      <c r="M272">
        <v>0</v>
      </c>
      <c r="N272">
        <v>0</v>
      </c>
      <c r="O272">
        <v>0</v>
      </c>
      <c r="P272">
        <v>0</v>
      </c>
      <c r="Q272">
        <v>0</v>
      </c>
      <c r="R272">
        <v>21.6</v>
      </c>
      <c r="S272">
        <v>21.6</v>
      </c>
      <c r="T272">
        <v>21.6</v>
      </c>
      <c r="U272">
        <v>21.6</v>
      </c>
      <c r="V272">
        <v>21.6</v>
      </c>
      <c r="W272">
        <v>21.6</v>
      </c>
      <c r="X272">
        <v>21.6</v>
      </c>
      <c r="Y272">
        <v>0</v>
      </c>
      <c r="Z272">
        <v>0</v>
      </c>
    </row>
    <row r="273" spans="1:26" x14ac:dyDescent="0.2">
      <c r="A273" t="s">
        <v>3595</v>
      </c>
      <c r="B273" t="s">
        <v>3216</v>
      </c>
      <c r="C273">
        <v>0</v>
      </c>
      <c r="D273">
        <v>0</v>
      </c>
      <c r="E273">
        <v>0</v>
      </c>
      <c r="F273">
        <v>0</v>
      </c>
      <c r="G273">
        <v>0</v>
      </c>
      <c r="H273">
        <v>0</v>
      </c>
      <c r="I273">
        <v>0</v>
      </c>
      <c r="J273">
        <v>0</v>
      </c>
      <c r="K273">
        <v>0</v>
      </c>
      <c r="L273">
        <v>0</v>
      </c>
      <c r="M273">
        <v>0</v>
      </c>
      <c r="N273">
        <v>0</v>
      </c>
      <c r="O273">
        <v>0</v>
      </c>
      <c r="P273">
        <v>0</v>
      </c>
      <c r="Q273">
        <v>0</v>
      </c>
      <c r="R273">
        <v>25.52</v>
      </c>
      <c r="S273">
        <v>25.52</v>
      </c>
      <c r="T273">
        <v>25.52</v>
      </c>
      <c r="U273">
        <v>25.52</v>
      </c>
      <c r="V273">
        <v>25.52</v>
      </c>
      <c r="W273">
        <v>25.52</v>
      </c>
      <c r="X273">
        <v>25.52</v>
      </c>
      <c r="Y273">
        <v>0</v>
      </c>
      <c r="Z273">
        <v>0</v>
      </c>
    </row>
    <row r="274" spans="1:26" x14ac:dyDescent="0.2">
      <c r="A274" t="s">
        <v>3217</v>
      </c>
      <c r="B274" t="s">
        <v>3218</v>
      </c>
      <c r="C274">
        <v>0</v>
      </c>
      <c r="D274">
        <v>31.41</v>
      </c>
      <c r="E274">
        <v>31.41</v>
      </c>
      <c r="F274">
        <v>31.41</v>
      </c>
      <c r="G274">
        <v>31.41</v>
      </c>
      <c r="H274">
        <v>31.41</v>
      </c>
      <c r="I274">
        <v>31.41</v>
      </c>
      <c r="J274">
        <v>31.41</v>
      </c>
      <c r="K274">
        <v>31.41</v>
      </c>
      <c r="L274">
        <v>31.41</v>
      </c>
      <c r="M274">
        <v>31.41</v>
      </c>
      <c r="N274">
        <v>31.41</v>
      </c>
      <c r="O274">
        <v>31.41</v>
      </c>
      <c r="P274">
        <v>31.41</v>
      </c>
      <c r="Q274">
        <v>33.380000000000003</v>
      </c>
      <c r="R274">
        <v>38.090000000000003</v>
      </c>
      <c r="S274">
        <v>38.090000000000003</v>
      </c>
      <c r="T274">
        <v>38.090000000000003</v>
      </c>
      <c r="U274">
        <v>38.090000000000003</v>
      </c>
      <c r="V274">
        <v>38.090000000000003</v>
      </c>
      <c r="W274">
        <v>38.090000000000003</v>
      </c>
      <c r="X274">
        <v>38.090000000000003</v>
      </c>
      <c r="Y274">
        <v>0</v>
      </c>
      <c r="Z274">
        <v>0</v>
      </c>
    </row>
    <row r="275" spans="1:26" x14ac:dyDescent="0.2">
      <c r="A275" t="s">
        <v>2958</v>
      </c>
      <c r="B275" t="s">
        <v>3219</v>
      </c>
      <c r="C275">
        <v>0</v>
      </c>
      <c r="D275">
        <v>78.150000000000006</v>
      </c>
      <c r="E275">
        <v>78.150000000000006</v>
      </c>
      <c r="F275">
        <v>78.150000000000006</v>
      </c>
      <c r="G275">
        <v>78.150000000000006</v>
      </c>
      <c r="H275">
        <v>78.150000000000006</v>
      </c>
      <c r="I275">
        <v>78.150000000000006</v>
      </c>
      <c r="J275">
        <v>78.150000000000006</v>
      </c>
      <c r="K275">
        <v>78.150000000000006</v>
      </c>
      <c r="L275">
        <v>78.150000000000006</v>
      </c>
      <c r="M275">
        <v>78.150000000000006</v>
      </c>
      <c r="N275">
        <v>78.150000000000006</v>
      </c>
      <c r="O275">
        <v>78.150000000000006</v>
      </c>
      <c r="P275">
        <v>78.150000000000006</v>
      </c>
      <c r="Q275">
        <v>82.85</v>
      </c>
      <c r="R275">
        <v>94.63</v>
      </c>
      <c r="S275">
        <v>94.63</v>
      </c>
      <c r="T275">
        <v>94.63</v>
      </c>
      <c r="U275">
        <v>94.63</v>
      </c>
      <c r="V275">
        <v>94.63</v>
      </c>
      <c r="W275">
        <v>94.63</v>
      </c>
      <c r="X275">
        <v>94.63</v>
      </c>
      <c r="Y275">
        <v>0</v>
      </c>
      <c r="Z275">
        <v>0</v>
      </c>
    </row>
    <row r="276" spans="1:26" x14ac:dyDescent="0.2">
      <c r="A276" t="s">
        <v>3220</v>
      </c>
      <c r="B276" t="s">
        <v>3221</v>
      </c>
      <c r="C276">
        <v>0</v>
      </c>
      <c r="D276">
        <v>0</v>
      </c>
      <c r="E276">
        <v>0</v>
      </c>
      <c r="F276">
        <v>0</v>
      </c>
      <c r="G276">
        <v>0</v>
      </c>
      <c r="H276">
        <v>0</v>
      </c>
      <c r="I276">
        <v>0</v>
      </c>
      <c r="J276">
        <v>0</v>
      </c>
      <c r="K276">
        <v>0</v>
      </c>
      <c r="L276">
        <v>0</v>
      </c>
      <c r="M276">
        <v>0</v>
      </c>
      <c r="N276">
        <v>0</v>
      </c>
      <c r="O276">
        <v>0</v>
      </c>
      <c r="P276">
        <v>0</v>
      </c>
      <c r="Q276">
        <v>0</v>
      </c>
      <c r="R276">
        <v>18.45</v>
      </c>
      <c r="S276">
        <v>18.45</v>
      </c>
      <c r="T276">
        <v>18.45</v>
      </c>
      <c r="U276">
        <v>18.45</v>
      </c>
      <c r="V276">
        <v>18.45</v>
      </c>
      <c r="W276">
        <v>18.45</v>
      </c>
      <c r="X276">
        <v>18.45</v>
      </c>
      <c r="Y276">
        <v>0</v>
      </c>
      <c r="Z276">
        <v>0</v>
      </c>
    </row>
    <row r="277" spans="1:26" x14ac:dyDescent="0.2">
      <c r="A277" t="s">
        <v>3222</v>
      </c>
      <c r="B277" t="s">
        <v>3223</v>
      </c>
      <c r="C277">
        <v>0</v>
      </c>
      <c r="D277">
        <v>0</v>
      </c>
      <c r="E277">
        <v>0</v>
      </c>
      <c r="F277">
        <v>0</v>
      </c>
      <c r="G277">
        <v>0</v>
      </c>
      <c r="H277">
        <v>0</v>
      </c>
      <c r="I277">
        <v>0</v>
      </c>
      <c r="J277">
        <v>0</v>
      </c>
      <c r="K277">
        <v>0</v>
      </c>
      <c r="L277">
        <v>0</v>
      </c>
      <c r="M277">
        <v>0</v>
      </c>
      <c r="N277">
        <v>0</v>
      </c>
      <c r="O277">
        <v>0</v>
      </c>
      <c r="P277">
        <v>0</v>
      </c>
      <c r="Q277">
        <v>0</v>
      </c>
      <c r="R277">
        <v>22.38</v>
      </c>
      <c r="S277">
        <v>22.38</v>
      </c>
      <c r="T277">
        <v>22.38</v>
      </c>
      <c r="U277">
        <v>22.38</v>
      </c>
      <c r="V277">
        <v>22.38</v>
      </c>
      <c r="W277">
        <v>22.38</v>
      </c>
      <c r="X277">
        <v>22.38</v>
      </c>
      <c r="Y277">
        <v>0</v>
      </c>
      <c r="Z277">
        <v>0</v>
      </c>
    </row>
    <row r="278" spans="1:26" x14ac:dyDescent="0.2">
      <c r="A278" t="s">
        <v>3224</v>
      </c>
      <c r="B278" t="s">
        <v>3225</v>
      </c>
      <c r="C278">
        <v>0</v>
      </c>
      <c r="D278">
        <v>0</v>
      </c>
      <c r="E278">
        <v>0</v>
      </c>
      <c r="F278">
        <v>0</v>
      </c>
      <c r="G278">
        <v>0</v>
      </c>
      <c r="H278">
        <v>0</v>
      </c>
      <c r="I278">
        <v>0</v>
      </c>
      <c r="J278">
        <v>0</v>
      </c>
      <c r="K278">
        <v>0</v>
      </c>
      <c r="L278">
        <v>0</v>
      </c>
      <c r="M278">
        <v>0</v>
      </c>
      <c r="N278">
        <v>0</v>
      </c>
      <c r="O278">
        <v>0</v>
      </c>
      <c r="P278">
        <v>0</v>
      </c>
      <c r="Q278">
        <v>0</v>
      </c>
      <c r="R278">
        <v>26.71</v>
      </c>
      <c r="S278">
        <v>26.71</v>
      </c>
      <c r="T278">
        <v>26.71</v>
      </c>
      <c r="U278">
        <v>26.71</v>
      </c>
      <c r="V278">
        <v>26.71</v>
      </c>
      <c r="W278">
        <v>26.71</v>
      </c>
      <c r="X278">
        <v>26.71</v>
      </c>
      <c r="Y278">
        <v>0</v>
      </c>
      <c r="Z278">
        <v>0</v>
      </c>
    </row>
    <row r="279" spans="1:26" x14ac:dyDescent="0.2">
      <c r="A279" t="s">
        <v>3226</v>
      </c>
      <c r="B279" t="s">
        <v>3227</v>
      </c>
      <c r="C279">
        <v>0</v>
      </c>
      <c r="D279">
        <v>0</v>
      </c>
      <c r="E279">
        <v>0</v>
      </c>
      <c r="F279">
        <v>0</v>
      </c>
      <c r="G279">
        <v>0</v>
      </c>
      <c r="H279">
        <v>0</v>
      </c>
      <c r="I279">
        <v>0</v>
      </c>
      <c r="J279">
        <v>0</v>
      </c>
      <c r="K279">
        <v>0</v>
      </c>
      <c r="L279">
        <v>0</v>
      </c>
      <c r="M279">
        <v>0</v>
      </c>
      <c r="N279">
        <v>0</v>
      </c>
      <c r="O279">
        <v>0</v>
      </c>
      <c r="P279">
        <v>0</v>
      </c>
      <c r="Q279">
        <v>0</v>
      </c>
      <c r="R279">
        <v>14.13</v>
      </c>
      <c r="S279">
        <v>0</v>
      </c>
      <c r="T279">
        <v>14.13</v>
      </c>
      <c r="U279">
        <v>0</v>
      </c>
      <c r="V279">
        <v>0</v>
      </c>
      <c r="W279">
        <v>0</v>
      </c>
      <c r="X279">
        <v>0</v>
      </c>
      <c r="Y279">
        <v>0</v>
      </c>
      <c r="Z279">
        <v>0</v>
      </c>
    </row>
    <row r="280" spans="1:26" x14ac:dyDescent="0.2">
      <c r="A280" t="s">
        <v>3228</v>
      </c>
      <c r="B280" t="s">
        <v>3229</v>
      </c>
      <c r="C280">
        <v>0</v>
      </c>
      <c r="D280">
        <v>117.41</v>
      </c>
      <c r="E280">
        <v>117.41</v>
      </c>
      <c r="F280">
        <v>117.41</v>
      </c>
      <c r="G280">
        <v>117.41</v>
      </c>
      <c r="H280">
        <v>117.41</v>
      </c>
      <c r="I280">
        <v>117.41</v>
      </c>
      <c r="J280">
        <v>117.41</v>
      </c>
      <c r="K280">
        <v>117.41</v>
      </c>
      <c r="L280">
        <v>117.41</v>
      </c>
      <c r="M280">
        <v>117.41</v>
      </c>
      <c r="N280">
        <v>117.41</v>
      </c>
      <c r="O280">
        <v>117.41</v>
      </c>
      <c r="P280">
        <v>117.41</v>
      </c>
      <c r="Q280">
        <v>117.41</v>
      </c>
      <c r="R280">
        <v>117.41</v>
      </c>
      <c r="S280">
        <v>117.41</v>
      </c>
      <c r="T280">
        <v>117.41</v>
      </c>
      <c r="U280">
        <v>117.41</v>
      </c>
      <c r="V280">
        <v>117.41</v>
      </c>
      <c r="W280">
        <v>117.41</v>
      </c>
      <c r="X280">
        <v>117.41</v>
      </c>
      <c r="Y280">
        <v>0</v>
      </c>
      <c r="Z280">
        <v>0</v>
      </c>
    </row>
    <row r="281" spans="1:26" x14ac:dyDescent="0.2">
      <c r="A281" t="s">
        <v>3230</v>
      </c>
      <c r="B281" t="s">
        <v>3231</v>
      </c>
      <c r="C281">
        <v>0</v>
      </c>
      <c r="D281">
        <v>107.99</v>
      </c>
      <c r="E281">
        <v>107.99</v>
      </c>
      <c r="F281">
        <v>107.99</v>
      </c>
      <c r="G281">
        <v>107.99</v>
      </c>
      <c r="H281">
        <v>107.99</v>
      </c>
      <c r="I281">
        <v>107.99</v>
      </c>
      <c r="J281">
        <v>107.99</v>
      </c>
      <c r="K281">
        <v>107.99</v>
      </c>
      <c r="L281">
        <v>107.99</v>
      </c>
      <c r="M281">
        <v>107.99</v>
      </c>
      <c r="N281">
        <v>107.99</v>
      </c>
      <c r="O281">
        <v>107.99</v>
      </c>
      <c r="P281">
        <v>107.99</v>
      </c>
      <c r="Q281">
        <v>107.99</v>
      </c>
      <c r="R281">
        <v>107.99</v>
      </c>
      <c r="S281">
        <v>107.99</v>
      </c>
      <c r="T281">
        <v>107.99</v>
      </c>
      <c r="U281">
        <v>107.99</v>
      </c>
      <c r="V281">
        <v>107.99</v>
      </c>
      <c r="W281">
        <v>107.99</v>
      </c>
      <c r="X281">
        <v>107.99</v>
      </c>
      <c r="Y281">
        <v>0</v>
      </c>
      <c r="Z281">
        <v>0</v>
      </c>
    </row>
    <row r="282" spans="1:26" x14ac:dyDescent="0.2">
      <c r="A282" t="s">
        <v>3232</v>
      </c>
      <c r="B282" t="s">
        <v>3233</v>
      </c>
      <c r="C282">
        <v>0</v>
      </c>
      <c r="D282">
        <v>0</v>
      </c>
      <c r="E282">
        <v>0</v>
      </c>
      <c r="F282">
        <v>0</v>
      </c>
      <c r="G282">
        <v>0</v>
      </c>
      <c r="H282">
        <v>0</v>
      </c>
      <c r="I282">
        <v>0</v>
      </c>
      <c r="J282">
        <v>0</v>
      </c>
      <c r="K282">
        <v>0</v>
      </c>
      <c r="L282">
        <v>0</v>
      </c>
      <c r="M282">
        <v>0</v>
      </c>
      <c r="N282">
        <v>0</v>
      </c>
      <c r="O282">
        <v>0</v>
      </c>
      <c r="P282">
        <v>0</v>
      </c>
      <c r="Q282">
        <v>0</v>
      </c>
      <c r="R282">
        <v>16.489999999999998</v>
      </c>
      <c r="S282">
        <v>16.489999999999998</v>
      </c>
      <c r="T282">
        <v>16.489999999999998</v>
      </c>
      <c r="U282">
        <v>16.489999999999998</v>
      </c>
      <c r="V282">
        <v>16.489999999999998</v>
      </c>
      <c r="W282">
        <v>16.489999999999998</v>
      </c>
      <c r="X282">
        <v>16.489999999999998</v>
      </c>
      <c r="Y282">
        <v>0</v>
      </c>
      <c r="Z282">
        <v>0</v>
      </c>
    </row>
    <row r="283" spans="1:26" x14ac:dyDescent="0.2">
      <c r="A283" t="s">
        <v>3234</v>
      </c>
      <c r="B283" t="s">
        <v>3235</v>
      </c>
      <c r="C283">
        <v>0</v>
      </c>
      <c r="D283">
        <v>0</v>
      </c>
      <c r="E283">
        <v>0</v>
      </c>
      <c r="F283">
        <v>0</v>
      </c>
      <c r="G283">
        <v>0</v>
      </c>
      <c r="H283">
        <v>0</v>
      </c>
      <c r="I283">
        <v>0</v>
      </c>
      <c r="J283">
        <v>0</v>
      </c>
      <c r="K283">
        <v>0</v>
      </c>
      <c r="L283">
        <v>0</v>
      </c>
      <c r="M283">
        <v>0</v>
      </c>
      <c r="N283">
        <v>0</v>
      </c>
      <c r="O283">
        <v>0</v>
      </c>
      <c r="P283">
        <v>0</v>
      </c>
      <c r="Q283">
        <v>0</v>
      </c>
      <c r="R283">
        <v>7.07</v>
      </c>
      <c r="S283">
        <v>7.07</v>
      </c>
      <c r="T283">
        <v>7.07</v>
      </c>
      <c r="U283">
        <v>7.07</v>
      </c>
      <c r="V283">
        <v>7.07</v>
      </c>
      <c r="W283">
        <v>7.07</v>
      </c>
      <c r="X283">
        <v>7.07</v>
      </c>
      <c r="Y283">
        <v>0</v>
      </c>
      <c r="Z283">
        <v>0</v>
      </c>
    </row>
    <row r="284" spans="1:26" x14ac:dyDescent="0.2">
      <c r="A284" t="s">
        <v>3236</v>
      </c>
      <c r="B284" t="s">
        <v>3237</v>
      </c>
      <c r="C284">
        <v>0</v>
      </c>
      <c r="D284">
        <v>0</v>
      </c>
      <c r="E284">
        <v>0</v>
      </c>
      <c r="F284">
        <v>0</v>
      </c>
      <c r="G284">
        <v>0</v>
      </c>
      <c r="H284">
        <v>0</v>
      </c>
      <c r="I284">
        <v>78.540000000000006</v>
      </c>
      <c r="J284">
        <v>78.540000000000006</v>
      </c>
      <c r="K284">
        <v>78.540000000000006</v>
      </c>
      <c r="L284">
        <v>78.540000000000006</v>
      </c>
      <c r="M284">
        <v>86.39</v>
      </c>
      <c r="N284">
        <v>86.39</v>
      </c>
      <c r="O284">
        <v>86.39</v>
      </c>
      <c r="P284">
        <v>86.39</v>
      </c>
      <c r="Q284">
        <v>90.71</v>
      </c>
      <c r="R284">
        <v>87.96</v>
      </c>
      <c r="S284">
        <v>87.96</v>
      </c>
      <c r="T284">
        <v>87.96</v>
      </c>
      <c r="U284">
        <v>87.96</v>
      </c>
      <c r="V284">
        <v>91.89</v>
      </c>
      <c r="W284">
        <v>91.89</v>
      </c>
      <c r="X284">
        <v>91.89</v>
      </c>
      <c r="Y284">
        <v>0</v>
      </c>
      <c r="Z284">
        <v>0</v>
      </c>
    </row>
    <row r="285" spans="1:26" x14ac:dyDescent="0.2">
      <c r="A285" t="s">
        <v>3238</v>
      </c>
      <c r="B285" t="s">
        <v>3239</v>
      </c>
      <c r="C285">
        <v>0</v>
      </c>
      <c r="D285">
        <v>0</v>
      </c>
      <c r="E285">
        <v>0</v>
      </c>
      <c r="F285">
        <v>0</v>
      </c>
      <c r="G285">
        <v>0</v>
      </c>
      <c r="H285">
        <v>0</v>
      </c>
      <c r="I285">
        <v>38.49</v>
      </c>
      <c r="J285">
        <v>38.49</v>
      </c>
      <c r="K285">
        <v>38.49</v>
      </c>
      <c r="L285">
        <v>38.49</v>
      </c>
      <c r="M285">
        <v>42.41</v>
      </c>
      <c r="N285">
        <v>42.41</v>
      </c>
      <c r="O285">
        <v>42.41</v>
      </c>
      <c r="P285">
        <v>42.41</v>
      </c>
      <c r="Q285">
        <v>44.77</v>
      </c>
      <c r="R285">
        <v>46.73</v>
      </c>
      <c r="S285">
        <v>46.73</v>
      </c>
      <c r="T285">
        <v>46.73</v>
      </c>
      <c r="U285">
        <v>46.73</v>
      </c>
      <c r="V285">
        <v>49.09</v>
      </c>
      <c r="W285">
        <v>49.09</v>
      </c>
      <c r="X285">
        <v>49.09</v>
      </c>
      <c r="Y285">
        <v>0</v>
      </c>
      <c r="Z285">
        <v>0</v>
      </c>
    </row>
    <row r="286" spans="1:26" x14ac:dyDescent="0.2">
      <c r="A286" t="s">
        <v>3240</v>
      </c>
      <c r="B286" t="s">
        <v>3241</v>
      </c>
      <c r="C286">
        <v>0</v>
      </c>
      <c r="D286">
        <v>0</v>
      </c>
      <c r="E286">
        <v>0</v>
      </c>
      <c r="F286">
        <v>0</v>
      </c>
      <c r="G286">
        <v>0</v>
      </c>
      <c r="H286">
        <v>0</v>
      </c>
      <c r="I286">
        <v>48.3</v>
      </c>
      <c r="J286">
        <v>48.3</v>
      </c>
      <c r="K286">
        <v>48.3</v>
      </c>
      <c r="L286">
        <v>48.3</v>
      </c>
      <c r="M286">
        <v>53.01</v>
      </c>
      <c r="N286">
        <v>53.01</v>
      </c>
      <c r="O286">
        <v>53.01</v>
      </c>
      <c r="P286">
        <v>53.01</v>
      </c>
      <c r="Q286">
        <v>55.76</v>
      </c>
      <c r="R286">
        <v>58.12</v>
      </c>
      <c r="S286">
        <v>58.12</v>
      </c>
      <c r="T286">
        <v>58.12</v>
      </c>
      <c r="U286">
        <v>58.12</v>
      </c>
      <c r="V286">
        <v>60.87</v>
      </c>
      <c r="W286">
        <v>60.87</v>
      </c>
      <c r="X286">
        <v>60.87</v>
      </c>
      <c r="Y286">
        <v>0</v>
      </c>
      <c r="Z286">
        <v>0</v>
      </c>
    </row>
    <row r="287" spans="1:26" x14ac:dyDescent="0.2">
      <c r="A287" t="s">
        <v>3242</v>
      </c>
      <c r="B287" t="s">
        <v>3243</v>
      </c>
      <c r="C287">
        <v>0</v>
      </c>
      <c r="D287">
        <v>0</v>
      </c>
      <c r="E287">
        <v>0</v>
      </c>
      <c r="F287">
        <v>0</v>
      </c>
      <c r="G287">
        <v>0</v>
      </c>
      <c r="H287">
        <v>0</v>
      </c>
      <c r="I287">
        <v>55.37</v>
      </c>
      <c r="J287">
        <v>55.37</v>
      </c>
      <c r="K287">
        <v>55.37</v>
      </c>
      <c r="L287">
        <v>55.37</v>
      </c>
      <c r="M287">
        <v>60.87</v>
      </c>
      <c r="N287">
        <v>60.87</v>
      </c>
      <c r="O287">
        <v>60.87</v>
      </c>
      <c r="P287">
        <v>60.87</v>
      </c>
      <c r="Q287">
        <v>64.010000000000005</v>
      </c>
      <c r="R287">
        <v>65.569999999999993</v>
      </c>
      <c r="S287">
        <v>65.569999999999993</v>
      </c>
      <c r="T287">
        <v>65.569999999999993</v>
      </c>
      <c r="U287">
        <v>65.569999999999993</v>
      </c>
      <c r="V287">
        <v>68.72</v>
      </c>
      <c r="W287">
        <v>68.72</v>
      </c>
      <c r="X287">
        <v>68.72</v>
      </c>
      <c r="Y287">
        <v>0</v>
      </c>
      <c r="Z287">
        <v>0</v>
      </c>
    </row>
    <row r="288" spans="1:26" x14ac:dyDescent="0.2">
      <c r="A288" t="s">
        <v>3244</v>
      </c>
      <c r="B288" t="s">
        <v>3245</v>
      </c>
      <c r="C288">
        <v>0</v>
      </c>
      <c r="D288">
        <v>0</v>
      </c>
      <c r="E288">
        <v>0</v>
      </c>
      <c r="F288">
        <v>0</v>
      </c>
      <c r="G288">
        <v>0</v>
      </c>
      <c r="H288">
        <v>0</v>
      </c>
      <c r="I288">
        <v>0</v>
      </c>
      <c r="J288">
        <v>0</v>
      </c>
      <c r="K288">
        <v>0</v>
      </c>
      <c r="L288">
        <v>0</v>
      </c>
      <c r="M288">
        <v>0</v>
      </c>
      <c r="N288">
        <v>0</v>
      </c>
      <c r="O288">
        <v>0</v>
      </c>
      <c r="P288">
        <v>0</v>
      </c>
      <c r="Q288">
        <v>0</v>
      </c>
      <c r="R288">
        <v>246.61</v>
      </c>
      <c r="S288">
        <v>246.61</v>
      </c>
      <c r="T288">
        <v>246.61</v>
      </c>
      <c r="U288">
        <v>246.61</v>
      </c>
      <c r="V288">
        <v>257.60000000000002</v>
      </c>
      <c r="W288">
        <v>257.60000000000002</v>
      </c>
      <c r="X288">
        <v>257.60000000000002</v>
      </c>
      <c r="Y288">
        <v>0</v>
      </c>
      <c r="Z288">
        <v>0</v>
      </c>
    </row>
    <row r="289" spans="1:26" x14ac:dyDescent="0.2">
      <c r="A289" t="s">
        <v>3246</v>
      </c>
      <c r="B289" t="s">
        <v>3247</v>
      </c>
      <c r="C289">
        <v>0</v>
      </c>
      <c r="D289">
        <v>0</v>
      </c>
      <c r="E289">
        <v>0</v>
      </c>
      <c r="F289">
        <v>0</v>
      </c>
      <c r="G289">
        <v>0</v>
      </c>
      <c r="H289">
        <v>0</v>
      </c>
      <c r="I289">
        <v>0</v>
      </c>
      <c r="J289">
        <v>0</v>
      </c>
      <c r="K289">
        <v>0</v>
      </c>
      <c r="L289">
        <v>0</v>
      </c>
      <c r="M289">
        <v>0</v>
      </c>
      <c r="N289">
        <v>0</v>
      </c>
      <c r="O289">
        <v>0</v>
      </c>
      <c r="P289">
        <v>0</v>
      </c>
      <c r="Q289">
        <v>0</v>
      </c>
      <c r="R289">
        <v>263.88</v>
      </c>
      <c r="S289">
        <v>263.88</v>
      </c>
      <c r="T289">
        <v>263.88</v>
      </c>
      <c r="U289">
        <v>263.88</v>
      </c>
      <c r="V289">
        <v>275.66000000000003</v>
      </c>
      <c r="W289">
        <v>275.66000000000003</v>
      </c>
      <c r="X289">
        <v>275.66000000000003</v>
      </c>
      <c r="Y289">
        <v>0</v>
      </c>
      <c r="Z289">
        <v>0</v>
      </c>
    </row>
    <row r="290" spans="1:26" x14ac:dyDescent="0.2">
      <c r="A290" t="s">
        <v>3248</v>
      </c>
      <c r="B290" t="s">
        <v>3249</v>
      </c>
      <c r="C290">
        <v>0</v>
      </c>
      <c r="D290">
        <v>0</v>
      </c>
      <c r="E290">
        <v>0</v>
      </c>
      <c r="F290">
        <v>0</v>
      </c>
      <c r="G290">
        <v>0</v>
      </c>
      <c r="H290">
        <v>0</v>
      </c>
      <c r="I290">
        <v>0</v>
      </c>
      <c r="J290">
        <v>0</v>
      </c>
      <c r="K290">
        <v>0</v>
      </c>
      <c r="L290">
        <v>0</v>
      </c>
      <c r="M290">
        <v>0</v>
      </c>
      <c r="N290">
        <v>0</v>
      </c>
      <c r="O290">
        <v>0</v>
      </c>
      <c r="P290">
        <v>0</v>
      </c>
      <c r="Q290">
        <v>0</v>
      </c>
      <c r="R290">
        <v>282.73</v>
      </c>
      <c r="S290">
        <v>282.73</v>
      </c>
      <c r="T290">
        <v>282.73</v>
      </c>
      <c r="U290">
        <v>282.73</v>
      </c>
      <c r="V290">
        <v>295.29000000000002</v>
      </c>
      <c r="W290">
        <v>295.29000000000002</v>
      </c>
      <c r="X290">
        <v>295.29000000000002</v>
      </c>
      <c r="Y290">
        <v>0</v>
      </c>
      <c r="Z290">
        <v>0</v>
      </c>
    </row>
    <row r="291" spans="1:26" x14ac:dyDescent="0.2">
      <c r="A291" t="s">
        <v>3596</v>
      </c>
      <c r="B291" t="s">
        <v>3250</v>
      </c>
      <c r="C291">
        <v>0</v>
      </c>
      <c r="D291">
        <v>0</v>
      </c>
      <c r="E291">
        <v>0</v>
      </c>
      <c r="F291">
        <v>0</v>
      </c>
      <c r="G291">
        <v>0</v>
      </c>
      <c r="H291">
        <v>0</v>
      </c>
      <c r="I291">
        <v>0</v>
      </c>
      <c r="J291">
        <v>0</v>
      </c>
      <c r="K291">
        <v>0</v>
      </c>
      <c r="L291">
        <v>0</v>
      </c>
      <c r="M291">
        <v>0</v>
      </c>
      <c r="N291">
        <v>0</v>
      </c>
      <c r="O291">
        <v>0</v>
      </c>
      <c r="P291">
        <v>0</v>
      </c>
      <c r="Q291">
        <v>0</v>
      </c>
      <c r="R291">
        <v>106.02</v>
      </c>
      <c r="S291">
        <v>106.02</v>
      </c>
      <c r="T291">
        <v>106.02</v>
      </c>
      <c r="U291">
        <v>106.02</v>
      </c>
      <c r="V291">
        <v>106.02</v>
      </c>
      <c r="W291">
        <v>106.02</v>
      </c>
      <c r="X291">
        <v>106.02</v>
      </c>
      <c r="Y291">
        <v>0</v>
      </c>
      <c r="Z291">
        <v>0</v>
      </c>
    </row>
    <row r="292" spans="1:26" x14ac:dyDescent="0.2">
      <c r="A292" t="s">
        <v>3597</v>
      </c>
      <c r="B292" t="s">
        <v>3251</v>
      </c>
      <c r="C292">
        <v>0</v>
      </c>
      <c r="D292">
        <v>0</v>
      </c>
      <c r="E292">
        <v>0</v>
      </c>
      <c r="F292">
        <v>0</v>
      </c>
      <c r="G292">
        <v>0</v>
      </c>
      <c r="H292">
        <v>0</v>
      </c>
      <c r="I292">
        <v>0</v>
      </c>
      <c r="J292">
        <v>0</v>
      </c>
      <c r="K292">
        <v>0</v>
      </c>
      <c r="L292">
        <v>0</v>
      </c>
      <c r="M292">
        <v>0</v>
      </c>
      <c r="N292">
        <v>0</v>
      </c>
      <c r="O292">
        <v>0</v>
      </c>
      <c r="P292">
        <v>0</v>
      </c>
      <c r="Q292">
        <v>0</v>
      </c>
      <c r="R292">
        <v>134.29</v>
      </c>
      <c r="S292">
        <v>134.29</v>
      </c>
      <c r="T292">
        <v>134.29</v>
      </c>
      <c r="U292">
        <v>134.29</v>
      </c>
      <c r="V292">
        <v>134.29</v>
      </c>
      <c r="W292">
        <v>134.29</v>
      </c>
      <c r="X292">
        <v>134.29</v>
      </c>
      <c r="Y292">
        <v>0</v>
      </c>
      <c r="Z292">
        <v>0</v>
      </c>
    </row>
    <row r="293" spans="1:26" x14ac:dyDescent="0.2">
      <c r="A293" t="s">
        <v>3252</v>
      </c>
      <c r="B293" t="s">
        <v>3253</v>
      </c>
      <c r="C293">
        <v>0</v>
      </c>
      <c r="D293">
        <v>0</v>
      </c>
      <c r="E293">
        <v>0</v>
      </c>
      <c r="F293">
        <v>0</v>
      </c>
      <c r="G293">
        <v>0</v>
      </c>
      <c r="H293">
        <v>0</v>
      </c>
      <c r="I293">
        <v>0</v>
      </c>
      <c r="J293">
        <v>0</v>
      </c>
      <c r="K293">
        <v>0</v>
      </c>
      <c r="L293">
        <v>0</v>
      </c>
      <c r="M293">
        <v>0</v>
      </c>
      <c r="N293">
        <v>0</v>
      </c>
      <c r="O293">
        <v>0</v>
      </c>
      <c r="P293">
        <v>0</v>
      </c>
      <c r="Q293">
        <v>0</v>
      </c>
      <c r="R293">
        <v>102.1</v>
      </c>
      <c r="S293">
        <v>102.1</v>
      </c>
      <c r="T293">
        <v>102.1</v>
      </c>
      <c r="U293">
        <v>102.1</v>
      </c>
      <c r="V293">
        <v>102.1</v>
      </c>
      <c r="W293">
        <v>102.1</v>
      </c>
      <c r="X293">
        <v>102.1</v>
      </c>
      <c r="Y293">
        <v>0</v>
      </c>
      <c r="Z293">
        <v>0</v>
      </c>
    </row>
    <row r="294" spans="1:26" x14ac:dyDescent="0.2">
      <c r="A294" t="s">
        <v>249</v>
      </c>
      <c r="B294" t="s">
        <v>3254</v>
      </c>
      <c r="C294">
        <v>0</v>
      </c>
      <c r="D294">
        <v>0</v>
      </c>
      <c r="E294">
        <v>0</v>
      </c>
      <c r="F294">
        <v>0</v>
      </c>
      <c r="G294">
        <v>0</v>
      </c>
      <c r="H294">
        <v>0</v>
      </c>
      <c r="I294">
        <v>0</v>
      </c>
      <c r="J294">
        <v>0</v>
      </c>
      <c r="K294">
        <v>0</v>
      </c>
      <c r="L294">
        <v>0</v>
      </c>
      <c r="M294">
        <v>0</v>
      </c>
      <c r="N294">
        <v>0</v>
      </c>
      <c r="O294">
        <v>0</v>
      </c>
      <c r="P294">
        <v>0</v>
      </c>
      <c r="Q294">
        <v>0</v>
      </c>
      <c r="R294">
        <v>49.87</v>
      </c>
      <c r="S294">
        <v>49.87</v>
      </c>
      <c r="T294">
        <v>49.87</v>
      </c>
      <c r="U294">
        <v>49.87</v>
      </c>
      <c r="V294">
        <v>49.87</v>
      </c>
      <c r="W294">
        <v>49.87</v>
      </c>
      <c r="X294">
        <v>49.87</v>
      </c>
      <c r="Y294">
        <v>0</v>
      </c>
      <c r="Z294">
        <v>0</v>
      </c>
    </row>
    <row r="295" spans="1:26" x14ac:dyDescent="0.2">
      <c r="A295" t="s">
        <v>2406</v>
      </c>
      <c r="B295" t="s">
        <v>3254</v>
      </c>
      <c r="C295">
        <v>0</v>
      </c>
      <c r="D295">
        <v>0</v>
      </c>
      <c r="E295">
        <v>0</v>
      </c>
      <c r="F295">
        <v>0</v>
      </c>
      <c r="G295">
        <v>0</v>
      </c>
      <c r="H295">
        <v>0</v>
      </c>
      <c r="I295">
        <v>0</v>
      </c>
      <c r="J295">
        <v>0</v>
      </c>
      <c r="K295">
        <v>0</v>
      </c>
      <c r="L295">
        <v>0</v>
      </c>
      <c r="M295">
        <v>0</v>
      </c>
      <c r="N295">
        <v>0</v>
      </c>
      <c r="O295">
        <v>0</v>
      </c>
      <c r="P295">
        <v>0</v>
      </c>
      <c r="Q295">
        <v>0</v>
      </c>
      <c r="R295">
        <v>54.59</v>
      </c>
      <c r="S295">
        <v>54.59</v>
      </c>
      <c r="T295">
        <v>54.59</v>
      </c>
      <c r="U295">
        <v>54.59</v>
      </c>
      <c r="V295">
        <v>54.59</v>
      </c>
      <c r="W295">
        <v>54.59</v>
      </c>
      <c r="X295">
        <v>54.59</v>
      </c>
      <c r="Y295">
        <v>0</v>
      </c>
      <c r="Z295">
        <v>0</v>
      </c>
    </row>
    <row r="296" spans="1:26" x14ac:dyDescent="0.2">
      <c r="A296" t="s">
        <v>261</v>
      </c>
      <c r="B296" t="s">
        <v>3254</v>
      </c>
      <c r="C296">
        <v>0</v>
      </c>
      <c r="D296">
        <v>0</v>
      </c>
      <c r="E296">
        <v>0</v>
      </c>
      <c r="F296">
        <v>0</v>
      </c>
      <c r="G296">
        <v>0</v>
      </c>
      <c r="H296">
        <v>0</v>
      </c>
      <c r="I296">
        <v>0</v>
      </c>
      <c r="J296">
        <v>0</v>
      </c>
      <c r="K296">
        <v>0</v>
      </c>
      <c r="L296">
        <v>0</v>
      </c>
      <c r="M296">
        <v>0</v>
      </c>
      <c r="N296">
        <v>0</v>
      </c>
      <c r="O296">
        <v>0</v>
      </c>
      <c r="P296">
        <v>0</v>
      </c>
      <c r="Q296">
        <v>0</v>
      </c>
      <c r="R296">
        <v>56.94</v>
      </c>
      <c r="S296">
        <v>56.94</v>
      </c>
      <c r="T296">
        <v>56.94</v>
      </c>
      <c r="U296">
        <v>56.94</v>
      </c>
      <c r="V296">
        <v>56.94</v>
      </c>
      <c r="W296">
        <v>56.94</v>
      </c>
      <c r="X296">
        <v>56.94</v>
      </c>
      <c r="Y296">
        <v>0</v>
      </c>
      <c r="Z296">
        <v>0</v>
      </c>
    </row>
    <row r="297" spans="1:26" x14ac:dyDescent="0.2">
      <c r="A297" t="s">
        <v>2408</v>
      </c>
      <c r="B297" t="s">
        <v>3254</v>
      </c>
      <c r="C297">
        <v>0</v>
      </c>
      <c r="D297">
        <v>0</v>
      </c>
      <c r="E297">
        <v>0</v>
      </c>
      <c r="F297">
        <v>0</v>
      </c>
      <c r="G297">
        <v>0</v>
      </c>
      <c r="H297">
        <v>0</v>
      </c>
      <c r="I297">
        <v>0</v>
      </c>
      <c r="J297">
        <v>0</v>
      </c>
      <c r="K297">
        <v>0</v>
      </c>
      <c r="L297">
        <v>0</v>
      </c>
      <c r="M297">
        <v>0</v>
      </c>
      <c r="N297">
        <v>0</v>
      </c>
      <c r="O297">
        <v>0</v>
      </c>
      <c r="P297">
        <v>0</v>
      </c>
      <c r="Q297">
        <v>0</v>
      </c>
      <c r="R297">
        <v>65.180000000000007</v>
      </c>
      <c r="S297">
        <v>65.180000000000007</v>
      </c>
      <c r="T297">
        <v>65.180000000000007</v>
      </c>
      <c r="U297">
        <v>65.180000000000007</v>
      </c>
      <c r="V297">
        <v>65.180000000000007</v>
      </c>
      <c r="W297">
        <v>65.180000000000007</v>
      </c>
      <c r="X297">
        <v>65.180000000000007</v>
      </c>
      <c r="Y297">
        <v>0</v>
      </c>
      <c r="Z297">
        <v>0</v>
      </c>
    </row>
    <row r="298" spans="1:26" x14ac:dyDescent="0.2">
      <c r="A298" t="s">
        <v>269</v>
      </c>
      <c r="B298" t="s">
        <v>3254</v>
      </c>
      <c r="C298">
        <v>0</v>
      </c>
      <c r="D298">
        <v>0</v>
      </c>
      <c r="E298">
        <v>0</v>
      </c>
      <c r="F298">
        <v>0</v>
      </c>
      <c r="G298">
        <v>0</v>
      </c>
      <c r="H298">
        <v>0</v>
      </c>
      <c r="I298">
        <v>0</v>
      </c>
      <c r="J298">
        <v>0</v>
      </c>
      <c r="K298">
        <v>0</v>
      </c>
      <c r="L298">
        <v>0</v>
      </c>
      <c r="M298">
        <v>0</v>
      </c>
      <c r="N298">
        <v>0</v>
      </c>
      <c r="O298">
        <v>0</v>
      </c>
      <c r="P298">
        <v>0</v>
      </c>
      <c r="Q298">
        <v>0</v>
      </c>
      <c r="R298">
        <v>62.05</v>
      </c>
      <c r="S298">
        <v>62.05</v>
      </c>
      <c r="T298">
        <v>62.05</v>
      </c>
      <c r="U298">
        <v>62.05</v>
      </c>
      <c r="V298">
        <v>62.05</v>
      </c>
      <c r="W298">
        <v>62.05</v>
      </c>
      <c r="X298">
        <v>62.05</v>
      </c>
      <c r="Y298">
        <v>0</v>
      </c>
      <c r="Z298">
        <v>0</v>
      </c>
    </row>
    <row r="299" spans="1:26" x14ac:dyDescent="0.2">
      <c r="A299" t="s">
        <v>2409</v>
      </c>
      <c r="B299" t="s">
        <v>3254</v>
      </c>
      <c r="C299">
        <v>0</v>
      </c>
      <c r="D299">
        <v>0</v>
      </c>
      <c r="E299">
        <v>0</v>
      </c>
      <c r="F299">
        <v>0</v>
      </c>
      <c r="G299">
        <v>0</v>
      </c>
      <c r="H299">
        <v>0</v>
      </c>
      <c r="I299">
        <v>0</v>
      </c>
      <c r="J299">
        <v>0</v>
      </c>
      <c r="K299">
        <v>0</v>
      </c>
      <c r="L299">
        <v>0</v>
      </c>
      <c r="M299">
        <v>0</v>
      </c>
      <c r="N299">
        <v>0</v>
      </c>
      <c r="O299">
        <v>0</v>
      </c>
      <c r="P299">
        <v>0</v>
      </c>
      <c r="Q299">
        <v>0</v>
      </c>
      <c r="R299">
        <v>74.22</v>
      </c>
      <c r="S299">
        <v>74.22</v>
      </c>
      <c r="T299">
        <v>74.22</v>
      </c>
      <c r="U299">
        <v>74.22</v>
      </c>
      <c r="V299">
        <v>74.22</v>
      </c>
      <c r="W299">
        <v>74.22</v>
      </c>
      <c r="X299">
        <v>74.22</v>
      </c>
      <c r="Y299">
        <v>0</v>
      </c>
      <c r="Z299">
        <v>0</v>
      </c>
    </row>
    <row r="300" spans="1:26" x14ac:dyDescent="0.2">
      <c r="A300" t="s">
        <v>3598</v>
      </c>
      <c r="B300" t="s">
        <v>3254</v>
      </c>
      <c r="C300">
        <v>0</v>
      </c>
      <c r="D300">
        <v>0</v>
      </c>
      <c r="E300">
        <v>0</v>
      </c>
      <c r="F300">
        <v>0</v>
      </c>
      <c r="G300">
        <v>0</v>
      </c>
      <c r="H300">
        <v>0</v>
      </c>
      <c r="I300">
        <v>0</v>
      </c>
      <c r="J300">
        <v>0</v>
      </c>
      <c r="K300">
        <v>0</v>
      </c>
      <c r="L300">
        <v>0</v>
      </c>
      <c r="M300">
        <v>0</v>
      </c>
      <c r="N300">
        <v>0</v>
      </c>
      <c r="O300">
        <v>0</v>
      </c>
      <c r="P300">
        <v>0</v>
      </c>
      <c r="Q300">
        <v>0</v>
      </c>
      <c r="R300">
        <v>51.05</v>
      </c>
      <c r="S300">
        <v>51.05</v>
      </c>
      <c r="T300">
        <v>51.05</v>
      </c>
      <c r="U300">
        <v>51.05</v>
      </c>
      <c r="V300">
        <v>51.05</v>
      </c>
      <c r="W300">
        <v>51.05</v>
      </c>
      <c r="X300">
        <v>51.05</v>
      </c>
      <c r="Y300">
        <v>0</v>
      </c>
      <c r="Z300">
        <v>0</v>
      </c>
    </row>
    <row r="301" spans="1:26" x14ac:dyDescent="0.2">
      <c r="A301" t="s">
        <v>3599</v>
      </c>
      <c r="B301" t="s">
        <v>3254</v>
      </c>
      <c r="C301">
        <v>0</v>
      </c>
      <c r="D301">
        <v>0</v>
      </c>
      <c r="E301">
        <v>0</v>
      </c>
      <c r="F301">
        <v>0</v>
      </c>
      <c r="G301">
        <v>0</v>
      </c>
      <c r="H301">
        <v>0</v>
      </c>
      <c r="I301">
        <v>0</v>
      </c>
      <c r="J301">
        <v>0</v>
      </c>
      <c r="K301">
        <v>0</v>
      </c>
      <c r="L301">
        <v>0</v>
      </c>
      <c r="M301">
        <v>0</v>
      </c>
      <c r="N301">
        <v>0</v>
      </c>
      <c r="O301">
        <v>0</v>
      </c>
      <c r="P301">
        <v>0</v>
      </c>
      <c r="Q301">
        <v>0</v>
      </c>
      <c r="R301">
        <v>58.9</v>
      </c>
      <c r="S301">
        <v>58.9</v>
      </c>
      <c r="T301">
        <v>58.9</v>
      </c>
      <c r="U301">
        <v>58.9</v>
      </c>
      <c r="V301">
        <v>58.9</v>
      </c>
      <c r="W301">
        <v>58.9</v>
      </c>
      <c r="X301">
        <v>58.9</v>
      </c>
      <c r="Y301">
        <v>0</v>
      </c>
      <c r="Z301">
        <v>0</v>
      </c>
    </row>
    <row r="302" spans="1:26" x14ac:dyDescent="0.2">
      <c r="A302" t="s">
        <v>3600</v>
      </c>
      <c r="B302" t="s">
        <v>3254</v>
      </c>
      <c r="C302">
        <v>0</v>
      </c>
      <c r="D302">
        <v>0</v>
      </c>
      <c r="E302">
        <v>0</v>
      </c>
      <c r="F302">
        <v>0</v>
      </c>
      <c r="G302">
        <v>0</v>
      </c>
      <c r="H302">
        <v>0</v>
      </c>
      <c r="I302">
        <v>0</v>
      </c>
      <c r="J302">
        <v>0</v>
      </c>
      <c r="K302">
        <v>0</v>
      </c>
      <c r="L302">
        <v>0</v>
      </c>
      <c r="M302">
        <v>0</v>
      </c>
      <c r="N302">
        <v>0</v>
      </c>
      <c r="O302">
        <v>0</v>
      </c>
      <c r="P302">
        <v>0</v>
      </c>
      <c r="Q302">
        <v>0</v>
      </c>
      <c r="R302">
        <v>63.61</v>
      </c>
      <c r="S302">
        <v>63.61</v>
      </c>
      <c r="T302">
        <v>63.61</v>
      </c>
      <c r="U302">
        <v>63.61</v>
      </c>
      <c r="V302">
        <v>63.61</v>
      </c>
      <c r="W302">
        <v>63.61</v>
      </c>
      <c r="X302">
        <v>63.61</v>
      </c>
      <c r="Y302">
        <v>0</v>
      </c>
      <c r="Z302">
        <v>0</v>
      </c>
    </row>
    <row r="303" spans="1:26" x14ac:dyDescent="0.2">
      <c r="A303" t="s">
        <v>3601</v>
      </c>
      <c r="B303" t="s">
        <v>3254</v>
      </c>
      <c r="C303">
        <v>0</v>
      </c>
      <c r="D303">
        <v>0</v>
      </c>
      <c r="E303">
        <v>0</v>
      </c>
      <c r="F303">
        <v>0</v>
      </c>
      <c r="G303">
        <v>0</v>
      </c>
      <c r="H303">
        <v>0</v>
      </c>
      <c r="I303">
        <v>0</v>
      </c>
      <c r="J303">
        <v>0</v>
      </c>
      <c r="K303">
        <v>0</v>
      </c>
      <c r="L303">
        <v>0</v>
      </c>
      <c r="M303">
        <v>0</v>
      </c>
      <c r="N303">
        <v>0</v>
      </c>
      <c r="O303">
        <v>0</v>
      </c>
      <c r="P303">
        <v>0</v>
      </c>
      <c r="Q303">
        <v>0</v>
      </c>
      <c r="R303">
        <v>62.05</v>
      </c>
      <c r="S303">
        <v>62.05</v>
      </c>
      <c r="T303">
        <v>62.05</v>
      </c>
      <c r="U303">
        <v>62.05</v>
      </c>
      <c r="V303">
        <v>62.05</v>
      </c>
      <c r="W303">
        <v>62.05</v>
      </c>
      <c r="X303">
        <v>62.05</v>
      </c>
      <c r="Y303">
        <v>0</v>
      </c>
      <c r="Z303">
        <v>0</v>
      </c>
    </row>
    <row r="304" spans="1:26" x14ac:dyDescent="0.2">
      <c r="A304" t="s">
        <v>3602</v>
      </c>
      <c r="B304" t="s">
        <v>3254</v>
      </c>
      <c r="C304">
        <v>0</v>
      </c>
      <c r="D304">
        <v>0</v>
      </c>
      <c r="E304">
        <v>0</v>
      </c>
      <c r="F304">
        <v>0</v>
      </c>
      <c r="G304">
        <v>0</v>
      </c>
      <c r="H304">
        <v>0</v>
      </c>
      <c r="I304">
        <v>0</v>
      </c>
      <c r="J304">
        <v>0</v>
      </c>
      <c r="K304">
        <v>0</v>
      </c>
      <c r="L304">
        <v>0</v>
      </c>
      <c r="M304">
        <v>0</v>
      </c>
      <c r="N304">
        <v>0</v>
      </c>
      <c r="O304">
        <v>0</v>
      </c>
      <c r="P304">
        <v>0</v>
      </c>
      <c r="Q304">
        <v>0</v>
      </c>
      <c r="R304">
        <v>74.22</v>
      </c>
      <c r="S304">
        <v>74.22</v>
      </c>
      <c r="T304">
        <v>74.22</v>
      </c>
      <c r="U304">
        <v>74.22</v>
      </c>
      <c r="V304">
        <v>74.22</v>
      </c>
      <c r="W304">
        <v>74.22</v>
      </c>
      <c r="X304">
        <v>74.22</v>
      </c>
      <c r="Y304">
        <v>0</v>
      </c>
      <c r="Z304">
        <v>0</v>
      </c>
    </row>
    <row r="305" spans="1:26" x14ac:dyDescent="0.2">
      <c r="A305" t="s">
        <v>3603</v>
      </c>
      <c r="B305" t="s">
        <v>3254</v>
      </c>
      <c r="C305">
        <v>0</v>
      </c>
      <c r="D305">
        <v>0</v>
      </c>
      <c r="E305">
        <v>0</v>
      </c>
      <c r="F305">
        <v>0</v>
      </c>
      <c r="G305">
        <v>0</v>
      </c>
      <c r="H305">
        <v>0</v>
      </c>
      <c r="I305">
        <v>0</v>
      </c>
      <c r="J305">
        <v>0</v>
      </c>
      <c r="K305">
        <v>0</v>
      </c>
      <c r="L305">
        <v>0</v>
      </c>
      <c r="M305">
        <v>0</v>
      </c>
      <c r="N305">
        <v>0</v>
      </c>
      <c r="O305">
        <v>0</v>
      </c>
      <c r="P305">
        <v>0</v>
      </c>
      <c r="Q305">
        <v>0</v>
      </c>
      <c r="R305">
        <v>84.04</v>
      </c>
      <c r="S305">
        <v>84.04</v>
      </c>
      <c r="T305">
        <v>84.04</v>
      </c>
      <c r="U305">
        <v>84.04</v>
      </c>
      <c r="V305">
        <v>84.04</v>
      </c>
      <c r="W305">
        <v>84.04</v>
      </c>
      <c r="X305">
        <v>84.04</v>
      </c>
      <c r="Y305">
        <v>0</v>
      </c>
      <c r="Z305">
        <v>0</v>
      </c>
    </row>
    <row r="306" spans="1:26" x14ac:dyDescent="0.2">
      <c r="A306" t="s">
        <v>3604</v>
      </c>
      <c r="B306" t="s">
        <v>3255</v>
      </c>
      <c r="C306">
        <v>0</v>
      </c>
      <c r="D306">
        <v>0</v>
      </c>
      <c r="E306">
        <v>0</v>
      </c>
      <c r="F306">
        <v>0</v>
      </c>
      <c r="G306">
        <v>0</v>
      </c>
      <c r="H306">
        <v>0</v>
      </c>
      <c r="I306">
        <v>0</v>
      </c>
      <c r="J306">
        <v>0</v>
      </c>
      <c r="K306">
        <v>0</v>
      </c>
      <c r="L306">
        <v>0</v>
      </c>
      <c r="M306">
        <v>0</v>
      </c>
      <c r="N306">
        <v>0</v>
      </c>
      <c r="O306">
        <v>0</v>
      </c>
      <c r="P306">
        <v>0</v>
      </c>
      <c r="Q306">
        <v>0</v>
      </c>
      <c r="R306">
        <v>49.87</v>
      </c>
      <c r="S306">
        <v>49.87</v>
      </c>
      <c r="T306">
        <v>49.87</v>
      </c>
      <c r="U306">
        <v>49.87</v>
      </c>
      <c r="V306">
        <v>49.87</v>
      </c>
      <c r="W306">
        <v>49.87</v>
      </c>
      <c r="X306">
        <v>49.87</v>
      </c>
      <c r="Y306">
        <v>0</v>
      </c>
      <c r="Z306">
        <v>0</v>
      </c>
    </row>
    <row r="307" spans="1:26" x14ac:dyDescent="0.2">
      <c r="A307" t="s">
        <v>3605</v>
      </c>
      <c r="B307" t="s">
        <v>3255</v>
      </c>
      <c r="C307">
        <v>0</v>
      </c>
      <c r="D307">
        <v>0</v>
      </c>
      <c r="E307">
        <v>0</v>
      </c>
      <c r="F307">
        <v>0</v>
      </c>
      <c r="G307">
        <v>0</v>
      </c>
      <c r="H307">
        <v>0</v>
      </c>
      <c r="I307">
        <v>0</v>
      </c>
      <c r="J307">
        <v>0</v>
      </c>
      <c r="K307">
        <v>0</v>
      </c>
      <c r="L307">
        <v>0</v>
      </c>
      <c r="M307">
        <v>0</v>
      </c>
      <c r="N307">
        <v>0</v>
      </c>
      <c r="O307">
        <v>0</v>
      </c>
      <c r="P307">
        <v>0</v>
      </c>
      <c r="Q307">
        <v>0</v>
      </c>
      <c r="R307">
        <v>54.59</v>
      </c>
      <c r="S307">
        <v>54.59</v>
      </c>
      <c r="T307">
        <v>54.59</v>
      </c>
      <c r="U307">
        <v>54.59</v>
      </c>
      <c r="V307">
        <v>54.59</v>
      </c>
      <c r="W307">
        <v>54.59</v>
      </c>
      <c r="X307">
        <v>54.59</v>
      </c>
      <c r="Y307">
        <v>0</v>
      </c>
      <c r="Z307">
        <v>0</v>
      </c>
    </row>
    <row r="308" spans="1:26" x14ac:dyDescent="0.2">
      <c r="A308" t="s">
        <v>3606</v>
      </c>
      <c r="B308" t="s">
        <v>3255</v>
      </c>
      <c r="C308">
        <v>0</v>
      </c>
      <c r="D308">
        <v>0</v>
      </c>
      <c r="E308">
        <v>0</v>
      </c>
      <c r="F308">
        <v>0</v>
      </c>
      <c r="G308">
        <v>0</v>
      </c>
      <c r="H308">
        <v>0</v>
      </c>
      <c r="I308">
        <v>0</v>
      </c>
      <c r="J308">
        <v>0</v>
      </c>
      <c r="K308">
        <v>0</v>
      </c>
      <c r="L308">
        <v>0</v>
      </c>
      <c r="M308">
        <v>0</v>
      </c>
      <c r="N308">
        <v>0</v>
      </c>
      <c r="O308">
        <v>0</v>
      </c>
      <c r="P308">
        <v>0</v>
      </c>
      <c r="Q308">
        <v>0</v>
      </c>
      <c r="R308">
        <v>56.94</v>
      </c>
      <c r="S308">
        <v>56.94</v>
      </c>
      <c r="T308">
        <v>56.94</v>
      </c>
      <c r="U308">
        <v>56.94</v>
      </c>
      <c r="V308">
        <v>56.94</v>
      </c>
      <c r="W308">
        <v>56.94</v>
      </c>
      <c r="X308">
        <v>56.94</v>
      </c>
      <c r="Y308">
        <v>0</v>
      </c>
      <c r="Z308">
        <v>0</v>
      </c>
    </row>
    <row r="309" spans="1:26" x14ac:dyDescent="0.2">
      <c r="A309" t="s">
        <v>3607</v>
      </c>
      <c r="B309" t="s">
        <v>3255</v>
      </c>
      <c r="C309">
        <v>0</v>
      </c>
      <c r="D309">
        <v>0</v>
      </c>
      <c r="E309">
        <v>0</v>
      </c>
      <c r="F309">
        <v>0</v>
      </c>
      <c r="G309">
        <v>0</v>
      </c>
      <c r="H309">
        <v>0</v>
      </c>
      <c r="I309">
        <v>0</v>
      </c>
      <c r="J309">
        <v>0</v>
      </c>
      <c r="K309">
        <v>0</v>
      </c>
      <c r="L309">
        <v>0</v>
      </c>
      <c r="M309">
        <v>0</v>
      </c>
      <c r="N309">
        <v>0</v>
      </c>
      <c r="O309">
        <v>0</v>
      </c>
      <c r="P309">
        <v>0</v>
      </c>
      <c r="Q309">
        <v>0</v>
      </c>
      <c r="R309">
        <v>65.180000000000007</v>
      </c>
      <c r="S309">
        <v>65.180000000000007</v>
      </c>
      <c r="T309">
        <v>65.180000000000007</v>
      </c>
      <c r="U309">
        <v>65.180000000000007</v>
      </c>
      <c r="V309">
        <v>65.180000000000007</v>
      </c>
      <c r="W309">
        <v>65.180000000000007</v>
      </c>
      <c r="X309">
        <v>65.180000000000007</v>
      </c>
      <c r="Y309">
        <v>0</v>
      </c>
      <c r="Z309">
        <v>0</v>
      </c>
    </row>
    <row r="310" spans="1:26" x14ac:dyDescent="0.2">
      <c r="A310" t="s">
        <v>3608</v>
      </c>
      <c r="B310" t="s">
        <v>3255</v>
      </c>
      <c r="C310">
        <v>0</v>
      </c>
      <c r="D310">
        <v>0</v>
      </c>
      <c r="E310">
        <v>0</v>
      </c>
      <c r="F310">
        <v>0</v>
      </c>
      <c r="G310">
        <v>0</v>
      </c>
      <c r="H310">
        <v>0</v>
      </c>
      <c r="I310">
        <v>0</v>
      </c>
      <c r="J310">
        <v>0</v>
      </c>
      <c r="K310">
        <v>0</v>
      </c>
      <c r="L310">
        <v>0</v>
      </c>
      <c r="M310">
        <v>0</v>
      </c>
      <c r="N310">
        <v>0</v>
      </c>
      <c r="O310">
        <v>0</v>
      </c>
      <c r="P310">
        <v>0</v>
      </c>
      <c r="Q310">
        <v>0</v>
      </c>
      <c r="R310">
        <v>62.05</v>
      </c>
      <c r="S310">
        <v>62.05</v>
      </c>
      <c r="T310">
        <v>62.05</v>
      </c>
      <c r="U310">
        <v>62.05</v>
      </c>
      <c r="V310">
        <v>62.05</v>
      </c>
      <c r="W310">
        <v>62.05</v>
      </c>
      <c r="X310">
        <v>62.05</v>
      </c>
      <c r="Y310">
        <v>0</v>
      </c>
      <c r="Z310">
        <v>0</v>
      </c>
    </row>
    <row r="311" spans="1:26" x14ac:dyDescent="0.2">
      <c r="A311" t="s">
        <v>3609</v>
      </c>
      <c r="B311" t="s">
        <v>3255</v>
      </c>
      <c r="C311">
        <v>0</v>
      </c>
      <c r="D311">
        <v>0</v>
      </c>
      <c r="E311">
        <v>0</v>
      </c>
      <c r="F311">
        <v>0</v>
      </c>
      <c r="G311">
        <v>0</v>
      </c>
      <c r="H311">
        <v>0</v>
      </c>
      <c r="I311">
        <v>0</v>
      </c>
      <c r="J311">
        <v>0</v>
      </c>
      <c r="K311">
        <v>0</v>
      </c>
      <c r="L311">
        <v>0</v>
      </c>
      <c r="M311">
        <v>0</v>
      </c>
      <c r="N311">
        <v>0</v>
      </c>
      <c r="O311">
        <v>0</v>
      </c>
      <c r="P311">
        <v>0</v>
      </c>
      <c r="Q311">
        <v>0</v>
      </c>
      <c r="R311">
        <v>74.22</v>
      </c>
      <c r="S311">
        <v>74.22</v>
      </c>
      <c r="T311">
        <v>74.22</v>
      </c>
      <c r="U311">
        <v>74.22</v>
      </c>
      <c r="V311">
        <v>74.22</v>
      </c>
      <c r="W311">
        <v>74.22</v>
      </c>
      <c r="X311">
        <v>74.22</v>
      </c>
      <c r="Y311">
        <v>0</v>
      </c>
      <c r="Z311">
        <v>0</v>
      </c>
    </row>
    <row r="312" spans="1:26" x14ac:dyDescent="0.2">
      <c r="A312" t="s">
        <v>3610</v>
      </c>
      <c r="B312" t="s">
        <v>3255</v>
      </c>
      <c r="C312">
        <v>0</v>
      </c>
      <c r="D312">
        <v>0</v>
      </c>
      <c r="E312">
        <v>0</v>
      </c>
      <c r="F312">
        <v>0</v>
      </c>
      <c r="G312">
        <v>0</v>
      </c>
      <c r="H312">
        <v>0</v>
      </c>
      <c r="I312">
        <v>0</v>
      </c>
      <c r="J312">
        <v>0</v>
      </c>
      <c r="K312">
        <v>0</v>
      </c>
      <c r="L312">
        <v>0</v>
      </c>
      <c r="M312">
        <v>0</v>
      </c>
      <c r="N312">
        <v>0</v>
      </c>
      <c r="O312">
        <v>0</v>
      </c>
      <c r="P312">
        <v>0</v>
      </c>
      <c r="Q312">
        <v>0</v>
      </c>
      <c r="R312">
        <v>51.05</v>
      </c>
      <c r="S312">
        <v>51.05</v>
      </c>
      <c r="T312">
        <v>51.05</v>
      </c>
      <c r="U312">
        <v>51.05</v>
      </c>
      <c r="V312">
        <v>51.05</v>
      </c>
      <c r="W312">
        <v>51.05</v>
      </c>
      <c r="X312">
        <v>51.05</v>
      </c>
      <c r="Y312">
        <v>0</v>
      </c>
      <c r="Z312">
        <v>0</v>
      </c>
    </row>
    <row r="313" spans="1:26" x14ac:dyDescent="0.2">
      <c r="A313" t="s">
        <v>3611</v>
      </c>
      <c r="B313" t="s">
        <v>3255</v>
      </c>
      <c r="C313">
        <v>0</v>
      </c>
      <c r="D313">
        <v>0</v>
      </c>
      <c r="E313">
        <v>0</v>
      </c>
      <c r="F313">
        <v>0</v>
      </c>
      <c r="G313">
        <v>0</v>
      </c>
      <c r="H313">
        <v>0</v>
      </c>
      <c r="I313">
        <v>0</v>
      </c>
      <c r="J313">
        <v>0</v>
      </c>
      <c r="K313">
        <v>0</v>
      </c>
      <c r="L313">
        <v>0</v>
      </c>
      <c r="M313">
        <v>0</v>
      </c>
      <c r="N313">
        <v>0</v>
      </c>
      <c r="O313">
        <v>0</v>
      </c>
      <c r="P313">
        <v>0</v>
      </c>
      <c r="Q313">
        <v>0</v>
      </c>
      <c r="R313">
        <v>58.9</v>
      </c>
      <c r="S313">
        <v>58.9</v>
      </c>
      <c r="T313">
        <v>58.9</v>
      </c>
      <c r="U313">
        <v>58.9</v>
      </c>
      <c r="V313">
        <v>58.9</v>
      </c>
      <c r="W313">
        <v>58.9</v>
      </c>
      <c r="X313">
        <v>58.9</v>
      </c>
      <c r="Y313">
        <v>0</v>
      </c>
      <c r="Z313">
        <v>0</v>
      </c>
    </row>
    <row r="314" spans="1:26" x14ac:dyDescent="0.2">
      <c r="A314" t="s">
        <v>3612</v>
      </c>
      <c r="B314" t="s">
        <v>3255</v>
      </c>
      <c r="C314">
        <v>0</v>
      </c>
      <c r="D314">
        <v>0</v>
      </c>
      <c r="E314">
        <v>0</v>
      </c>
      <c r="F314">
        <v>0</v>
      </c>
      <c r="G314">
        <v>0</v>
      </c>
      <c r="H314">
        <v>0</v>
      </c>
      <c r="I314">
        <v>0</v>
      </c>
      <c r="J314">
        <v>0</v>
      </c>
      <c r="K314">
        <v>0</v>
      </c>
      <c r="L314">
        <v>0</v>
      </c>
      <c r="M314">
        <v>0</v>
      </c>
      <c r="N314">
        <v>0</v>
      </c>
      <c r="O314">
        <v>0</v>
      </c>
      <c r="P314">
        <v>0</v>
      </c>
      <c r="Q314">
        <v>0</v>
      </c>
      <c r="R314">
        <v>63.61</v>
      </c>
      <c r="S314">
        <v>63.61</v>
      </c>
      <c r="T314">
        <v>63.61</v>
      </c>
      <c r="U314">
        <v>63.61</v>
      </c>
      <c r="V314">
        <v>63.61</v>
      </c>
      <c r="W314">
        <v>63.61</v>
      </c>
      <c r="X314">
        <v>63.61</v>
      </c>
      <c r="Y314">
        <v>0</v>
      </c>
      <c r="Z314">
        <v>0</v>
      </c>
    </row>
    <row r="315" spans="1:26" x14ac:dyDescent="0.2">
      <c r="A315" t="s">
        <v>3613</v>
      </c>
      <c r="B315" t="s">
        <v>3255</v>
      </c>
      <c r="C315">
        <v>0</v>
      </c>
      <c r="D315">
        <v>0</v>
      </c>
      <c r="E315">
        <v>0</v>
      </c>
      <c r="F315">
        <v>0</v>
      </c>
      <c r="G315">
        <v>0</v>
      </c>
      <c r="H315">
        <v>0</v>
      </c>
      <c r="I315">
        <v>0</v>
      </c>
      <c r="J315">
        <v>0</v>
      </c>
      <c r="K315">
        <v>0</v>
      </c>
      <c r="L315">
        <v>0</v>
      </c>
      <c r="M315">
        <v>0</v>
      </c>
      <c r="N315">
        <v>0</v>
      </c>
      <c r="O315">
        <v>0</v>
      </c>
      <c r="P315">
        <v>0</v>
      </c>
      <c r="Q315">
        <v>0</v>
      </c>
      <c r="R315">
        <v>62.05</v>
      </c>
      <c r="S315">
        <v>62.05</v>
      </c>
      <c r="T315">
        <v>62.05</v>
      </c>
      <c r="U315">
        <v>62.05</v>
      </c>
      <c r="V315">
        <v>62.05</v>
      </c>
      <c r="W315">
        <v>62.05</v>
      </c>
      <c r="X315">
        <v>62.05</v>
      </c>
      <c r="Y315">
        <v>0</v>
      </c>
      <c r="Z315">
        <v>0</v>
      </c>
    </row>
    <row r="316" spans="1:26" x14ac:dyDescent="0.2">
      <c r="A316" t="s">
        <v>3614</v>
      </c>
      <c r="B316" t="s">
        <v>3255</v>
      </c>
      <c r="C316">
        <v>0</v>
      </c>
      <c r="D316">
        <v>0</v>
      </c>
      <c r="E316">
        <v>0</v>
      </c>
      <c r="F316">
        <v>0</v>
      </c>
      <c r="G316">
        <v>0</v>
      </c>
      <c r="H316">
        <v>0</v>
      </c>
      <c r="I316">
        <v>0</v>
      </c>
      <c r="J316">
        <v>0</v>
      </c>
      <c r="K316">
        <v>0</v>
      </c>
      <c r="L316">
        <v>0</v>
      </c>
      <c r="M316">
        <v>0</v>
      </c>
      <c r="N316">
        <v>0</v>
      </c>
      <c r="O316">
        <v>0</v>
      </c>
      <c r="P316">
        <v>0</v>
      </c>
      <c r="Q316">
        <v>0</v>
      </c>
      <c r="R316">
        <v>74.22</v>
      </c>
      <c r="S316">
        <v>74.22</v>
      </c>
      <c r="T316">
        <v>74.22</v>
      </c>
      <c r="U316">
        <v>74.22</v>
      </c>
      <c r="V316">
        <v>74.22</v>
      </c>
      <c r="W316">
        <v>74.22</v>
      </c>
      <c r="X316">
        <v>74.22</v>
      </c>
      <c r="Y316">
        <v>0</v>
      </c>
      <c r="Z316">
        <v>0</v>
      </c>
    </row>
    <row r="317" spans="1:26" x14ac:dyDescent="0.2">
      <c r="A317" t="s">
        <v>3615</v>
      </c>
      <c r="B317" t="s">
        <v>3255</v>
      </c>
      <c r="C317">
        <v>0</v>
      </c>
      <c r="D317">
        <v>0</v>
      </c>
      <c r="E317">
        <v>0</v>
      </c>
      <c r="F317">
        <v>0</v>
      </c>
      <c r="G317">
        <v>0</v>
      </c>
      <c r="H317">
        <v>0</v>
      </c>
      <c r="I317">
        <v>0</v>
      </c>
      <c r="J317">
        <v>0</v>
      </c>
      <c r="K317">
        <v>0</v>
      </c>
      <c r="L317">
        <v>0</v>
      </c>
      <c r="M317">
        <v>0</v>
      </c>
      <c r="N317">
        <v>0</v>
      </c>
      <c r="O317">
        <v>0</v>
      </c>
      <c r="P317">
        <v>0</v>
      </c>
      <c r="Q317">
        <v>0</v>
      </c>
      <c r="R317">
        <v>84.04</v>
      </c>
      <c r="S317">
        <v>84.04</v>
      </c>
      <c r="T317">
        <v>84.04</v>
      </c>
      <c r="U317">
        <v>84.04</v>
      </c>
      <c r="V317">
        <v>84.04</v>
      </c>
      <c r="W317">
        <v>84.04</v>
      </c>
      <c r="X317">
        <v>84.04</v>
      </c>
      <c r="Y317">
        <v>0</v>
      </c>
      <c r="Z317">
        <v>0</v>
      </c>
    </row>
    <row r="318" spans="1:26" x14ac:dyDescent="0.2">
      <c r="A318" t="s">
        <v>147</v>
      </c>
      <c r="B318" t="s">
        <v>752</v>
      </c>
      <c r="C318">
        <v>0</v>
      </c>
      <c r="D318">
        <v>37.299999999999997</v>
      </c>
      <c r="E318">
        <v>37.299999999999997</v>
      </c>
      <c r="F318">
        <v>37.299999999999997</v>
      </c>
      <c r="G318">
        <v>37.299999999999997</v>
      </c>
      <c r="H318">
        <v>37.299999999999997</v>
      </c>
      <c r="I318">
        <v>37.299999999999997</v>
      </c>
      <c r="J318">
        <v>37.299999999999997</v>
      </c>
      <c r="K318">
        <v>37.299999999999997</v>
      </c>
      <c r="L318">
        <v>37.299999999999997</v>
      </c>
      <c r="M318">
        <v>37.299999999999997</v>
      </c>
      <c r="N318">
        <v>37.299999999999997</v>
      </c>
      <c r="O318">
        <v>37.299999999999997</v>
      </c>
      <c r="P318">
        <v>37.299999999999997</v>
      </c>
      <c r="Q318">
        <v>39.659999999999997</v>
      </c>
      <c r="R318">
        <v>45.16</v>
      </c>
      <c r="S318">
        <v>45.16</v>
      </c>
      <c r="T318">
        <v>45.16</v>
      </c>
      <c r="U318">
        <v>45.16</v>
      </c>
      <c r="V318">
        <v>45.16</v>
      </c>
      <c r="W318">
        <v>45.16</v>
      </c>
      <c r="X318">
        <v>45.16</v>
      </c>
      <c r="Y318">
        <v>0</v>
      </c>
      <c r="Z318">
        <v>0</v>
      </c>
    </row>
    <row r="319" spans="1:26" x14ac:dyDescent="0.2">
      <c r="A319" t="s">
        <v>3616</v>
      </c>
      <c r="B319" t="s">
        <v>3256</v>
      </c>
      <c r="C319">
        <v>0</v>
      </c>
      <c r="D319">
        <v>0</v>
      </c>
      <c r="E319">
        <v>0</v>
      </c>
      <c r="F319">
        <v>0</v>
      </c>
      <c r="G319">
        <v>0</v>
      </c>
      <c r="H319">
        <v>0</v>
      </c>
      <c r="I319">
        <v>0</v>
      </c>
      <c r="J319">
        <v>0</v>
      </c>
      <c r="K319">
        <v>0</v>
      </c>
      <c r="L319">
        <v>0</v>
      </c>
      <c r="M319">
        <v>0</v>
      </c>
      <c r="N319">
        <v>0</v>
      </c>
      <c r="O319">
        <v>0</v>
      </c>
      <c r="P319">
        <v>0</v>
      </c>
      <c r="Q319">
        <v>0</v>
      </c>
      <c r="R319">
        <v>49.09</v>
      </c>
      <c r="S319">
        <v>49.09</v>
      </c>
      <c r="T319">
        <v>49.09</v>
      </c>
      <c r="U319">
        <v>49.09</v>
      </c>
      <c r="V319">
        <v>49.09</v>
      </c>
      <c r="W319">
        <v>49.09</v>
      </c>
      <c r="X319">
        <v>49.09</v>
      </c>
      <c r="Y319">
        <v>0</v>
      </c>
      <c r="Z319">
        <v>0</v>
      </c>
    </row>
    <row r="320" spans="1:26" x14ac:dyDescent="0.2">
      <c r="A320" t="s">
        <v>3257</v>
      </c>
      <c r="B320" t="s">
        <v>3258</v>
      </c>
      <c r="C320">
        <v>0</v>
      </c>
      <c r="D320">
        <v>88.35</v>
      </c>
      <c r="E320">
        <v>88.35</v>
      </c>
      <c r="F320">
        <v>88.35</v>
      </c>
      <c r="G320">
        <v>88.35</v>
      </c>
      <c r="H320">
        <v>88.35</v>
      </c>
      <c r="I320">
        <v>88.35</v>
      </c>
      <c r="J320">
        <v>88.35</v>
      </c>
      <c r="K320">
        <v>88.35</v>
      </c>
      <c r="L320">
        <v>88.35</v>
      </c>
      <c r="M320">
        <v>88.35</v>
      </c>
      <c r="N320">
        <v>88.35</v>
      </c>
      <c r="O320">
        <v>88.35</v>
      </c>
      <c r="P320">
        <v>88.35</v>
      </c>
      <c r="Q320">
        <v>93.85</v>
      </c>
      <c r="R320">
        <v>107.21</v>
      </c>
      <c r="S320">
        <v>107.21</v>
      </c>
      <c r="T320">
        <v>107.21</v>
      </c>
      <c r="U320">
        <v>107.21</v>
      </c>
      <c r="V320">
        <v>107.21</v>
      </c>
      <c r="W320">
        <v>107.21</v>
      </c>
      <c r="X320">
        <v>107.21</v>
      </c>
      <c r="Y320">
        <v>0</v>
      </c>
      <c r="Z320">
        <v>0</v>
      </c>
    </row>
    <row r="321" spans="1:26" x14ac:dyDescent="0.2">
      <c r="A321" t="s">
        <v>3259</v>
      </c>
      <c r="B321" t="s">
        <v>3258</v>
      </c>
      <c r="C321">
        <v>0</v>
      </c>
      <c r="D321">
        <v>157.07</v>
      </c>
      <c r="E321">
        <v>157.07</v>
      </c>
      <c r="F321">
        <v>157.07</v>
      </c>
      <c r="G321">
        <v>157.07</v>
      </c>
      <c r="H321">
        <v>157.07</v>
      </c>
      <c r="I321">
        <v>157.07</v>
      </c>
      <c r="J321">
        <v>157.07</v>
      </c>
      <c r="K321">
        <v>157.07</v>
      </c>
      <c r="L321">
        <v>157.07</v>
      </c>
      <c r="M321">
        <v>157.07</v>
      </c>
      <c r="N321">
        <v>157.07</v>
      </c>
      <c r="O321">
        <v>157.07</v>
      </c>
      <c r="P321">
        <v>157.07</v>
      </c>
      <c r="Q321">
        <v>166.5</v>
      </c>
      <c r="R321">
        <v>190.06</v>
      </c>
      <c r="S321">
        <v>190.06</v>
      </c>
      <c r="T321">
        <v>190.06</v>
      </c>
      <c r="U321">
        <v>190.06</v>
      </c>
      <c r="V321">
        <v>190.06</v>
      </c>
      <c r="W321">
        <v>190.06</v>
      </c>
      <c r="X321">
        <v>190.06</v>
      </c>
      <c r="Y321">
        <v>0</v>
      </c>
      <c r="Z321">
        <v>0</v>
      </c>
    </row>
    <row r="322" spans="1:26" x14ac:dyDescent="0.2">
      <c r="A322" t="s">
        <v>3260</v>
      </c>
      <c r="B322" t="s">
        <v>3261</v>
      </c>
      <c r="C322">
        <v>0</v>
      </c>
      <c r="D322">
        <v>110.73</v>
      </c>
      <c r="E322">
        <v>110.73</v>
      </c>
      <c r="F322">
        <v>110.73</v>
      </c>
      <c r="G322">
        <v>110.73</v>
      </c>
      <c r="H322">
        <v>110.73</v>
      </c>
      <c r="I322">
        <v>110.73</v>
      </c>
      <c r="J322">
        <v>110.73</v>
      </c>
      <c r="K322">
        <v>110.73</v>
      </c>
      <c r="L322">
        <v>110.73</v>
      </c>
      <c r="M322">
        <v>110.73</v>
      </c>
      <c r="N322">
        <v>110.73</v>
      </c>
      <c r="O322">
        <v>110.73</v>
      </c>
      <c r="P322">
        <v>110.73</v>
      </c>
      <c r="Q322">
        <v>117.41</v>
      </c>
      <c r="R322">
        <v>137.05000000000001</v>
      </c>
      <c r="S322">
        <v>137.05000000000001</v>
      </c>
      <c r="T322">
        <v>137.05000000000001</v>
      </c>
      <c r="U322">
        <v>137.05000000000001</v>
      </c>
      <c r="V322">
        <v>137.05000000000001</v>
      </c>
      <c r="W322">
        <v>137.05000000000001</v>
      </c>
      <c r="X322">
        <v>137.05000000000001</v>
      </c>
      <c r="Y322">
        <v>0</v>
      </c>
      <c r="Z322">
        <v>0</v>
      </c>
    </row>
    <row r="323" spans="1:26" x14ac:dyDescent="0.2">
      <c r="A323" t="s">
        <v>3262</v>
      </c>
      <c r="B323" t="s">
        <v>3261</v>
      </c>
      <c r="C323">
        <v>0</v>
      </c>
      <c r="D323">
        <v>133.12</v>
      </c>
      <c r="E323">
        <v>133.12</v>
      </c>
      <c r="F323">
        <v>133.12</v>
      </c>
      <c r="G323">
        <v>133.12</v>
      </c>
      <c r="H323">
        <v>133.12</v>
      </c>
      <c r="I323">
        <v>133.12</v>
      </c>
      <c r="J323">
        <v>133.12</v>
      </c>
      <c r="K323">
        <v>133.12</v>
      </c>
      <c r="L323">
        <v>133.12</v>
      </c>
      <c r="M323">
        <v>133.12</v>
      </c>
      <c r="N323">
        <v>133.12</v>
      </c>
      <c r="O323">
        <v>133.12</v>
      </c>
      <c r="P323">
        <v>133.12</v>
      </c>
      <c r="Q323">
        <v>140.97999999999999</v>
      </c>
      <c r="R323">
        <v>171.21</v>
      </c>
      <c r="S323">
        <v>171.21</v>
      </c>
      <c r="T323">
        <v>171.21</v>
      </c>
      <c r="U323">
        <v>171.21</v>
      </c>
      <c r="V323">
        <v>171.21</v>
      </c>
      <c r="W323">
        <v>171.21</v>
      </c>
      <c r="X323">
        <v>171.21</v>
      </c>
      <c r="Y323">
        <v>0</v>
      </c>
      <c r="Z323">
        <v>0</v>
      </c>
    </row>
    <row r="324" spans="1:26" x14ac:dyDescent="0.2">
      <c r="A324" t="s">
        <v>3263</v>
      </c>
      <c r="B324" t="s">
        <v>3264</v>
      </c>
      <c r="C324">
        <v>0</v>
      </c>
      <c r="D324">
        <v>0</v>
      </c>
      <c r="E324">
        <v>0</v>
      </c>
      <c r="F324">
        <v>0</v>
      </c>
      <c r="G324">
        <v>0</v>
      </c>
      <c r="H324">
        <v>0</v>
      </c>
      <c r="I324">
        <v>163.74</v>
      </c>
      <c r="J324">
        <v>163.74</v>
      </c>
      <c r="K324">
        <v>163.74</v>
      </c>
      <c r="L324">
        <v>163.74</v>
      </c>
      <c r="M324">
        <v>163.74</v>
      </c>
      <c r="N324">
        <v>163.74</v>
      </c>
      <c r="O324">
        <v>163.74</v>
      </c>
      <c r="P324">
        <v>163.74</v>
      </c>
      <c r="Q324">
        <v>173.56</v>
      </c>
      <c r="R324">
        <v>166.89</v>
      </c>
      <c r="S324">
        <v>166.89</v>
      </c>
      <c r="T324">
        <v>166.89</v>
      </c>
      <c r="U324">
        <v>166.89</v>
      </c>
      <c r="V324">
        <v>166.89</v>
      </c>
      <c r="W324">
        <v>166.89</v>
      </c>
      <c r="X324">
        <v>166.89</v>
      </c>
      <c r="Y324">
        <v>0</v>
      </c>
      <c r="Z324">
        <v>0</v>
      </c>
    </row>
    <row r="325" spans="1:26" x14ac:dyDescent="0.2">
      <c r="A325" t="s">
        <v>3265</v>
      </c>
      <c r="B325" t="s">
        <v>498</v>
      </c>
      <c r="C325">
        <v>0</v>
      </c>
      <c r="D325">
        <v>25.52</v>
      </c>
      <c r="E325">
        <v>25.52</v>
      </c>
      <c r="F325">
        <v>25.52</v>
      </c>
      <c r="G325">
        <v>25.52</v>
      </c>
      <c r="H325">
        <v>25.52</v>
      </c>
      <c r="I325">
        <v>25.52</v>
      </c>
      <c r="J325">
        <v>25.52</v>
      </c>
      <c r="K325">
        <v>25.52</v>
      </c>
      <c r="L325">
        <v>25.52</v>
      </c>
      <c r="M325">
        <v>25.52</v>
      </c>
      <c r="N325">
        <v>25.52</v>
      </c>
      <c r="O325">
        <v>25.52</v>
      </c>
      <c r="P325">
        <v>25.52</v>
      </c>
      <c r="Q325">
        <v>27.1</v>
      </c>
      <c r="R325">
        <v>25.52</v>
      </c>
      <c r="S325">
        <v>25.52</v>
      </c>
      <c r="T325">
        <v>25.52</v>
      </c>
      <c r="U325">
        <v>25.52</v>
      </c>
      <c r="V325">
        <v>25.52</v>
      </c>
      <c r="W325">
        <v>25.52</v>
      </c>
      <c r="X325">
        <v>25.52</v>
      </c>
      <c r="Y325">
        <v>0</v>
      </c>
      <c r="Z325">
        <v>0</v>
      </c>
    </row>
    <row r="326" spans="1:26" x14ac:dyDescent="0.2">
      <c r="A326" t="s">
        <v>3266</v>
      </c>
      <c r="B326" t="s">
        <v>3267</v>
      </c>
      <c r="C326">
        <v>0</v>
      </c>
      <c r="D326">
        <v>43.2</v>
      </c>
      <c r="E326">
        <v>43.2</v>
      </c>
      <c r="F326">
        <v>43.2</v>
      </c>
      <c r="G326">
        <v>43.2</v>
      </c>
      <c r="H326">
        <v>43.2</v>
      </c>
      <c r="I326">
        <v>43.2</v>
      </c>
      <c r="J326">
        <v>43.2</v>
      </c>
      <c r="K326">
        <v>43.2</v>
      </c>
      <c r="L326">
        <v>43.2</v>
      </c>
      <c r="M326">
        <v>43.2</v>
      </c>
      <c r="N326">
        <v>43.2</v>
      </c>
      <c r="O326">
        <v>43.2</v>
      </c>
      <c r="P326">
        <v>43.2</v>
      </c>
      <c r="Q326">
        <v>45.94</v>
      </c>
      <c r="R326">
        <v>43.2</v>
      </c>
      <c r="S326">
        <v>43.2</v>
      </c>
      <c r="T326">
        <v>43.2</v>
      </c>
      <c r="U326">
        <v>43.2</v>
      </c>
      <c r="V326">
        <v>43.2</v>
      </c>
      <c r="W326">
        <v>43.2</v>
      </c>
      <c r="X326">
        <v>43.2</v>
      </c>
      <c r="Y326">
        <v>0</v>
      </c>
      <c r="Z326">
        <v>0</v>
      </c>
    </row>
    <row r="327" spans="1:26" x14ac:dyDescent="0.2">
      <c r="A327" t="s">
        <v>3268</v>
      </c>
      <c r="B327" t="s">
        <v>3269</v>
      </c>
      <c r="C327">
        <v>0</v>
      </c>
      <c r="D327">
        <v>21.6</v>
      </c>
      <c r="E327">
        <v>21.6</v>
      </c>
      <c r="F327">
        <v>21.6</v>
      </c>
      <c r="G327">
        <v>21.6</v>
      </c>
      <c r="H327">
        <v>21.6</v>
      </c>
      <c r="I327">
        <v>21.6</v>
      </c>
      <c r="J327">
        <v>21.6</v>
      </c>
      <c r="K327">
        <v>21.6</v>
      </c>
      <c r="L327">
        <v>21.6</v>
      </c>
      <c r="M327">
        <v>21.6</v>
      </c>
      <c r="N327">
        <v>21.6</v>
      </c>
      <c r="O327">
        <v>21.6</v>
      </c>
      <c r="P327">
        <v>21.6</v>
      </c>
      <c r="Q327">
        <v>21.6</v>
      </c>
      <c r="R327">
        <v>21.6</v>
      </c>
      <c r="S327">
        <v>21.6</v>
      </c>
      <c r="T327">
        <v>21.6</v>
      </c>
      <c r="U327">
        <v>21.6</v>
      </c>
      <c r="V327">
        <v>21.6</v>
      </c>
      <c r="W327">
        <v>21.6</v>
      </c>
      <c r="X327">
        <v>21.6</v>
      </c>
      <c r="Y327">
        <v>0</v>
      </c>
      <c r="Z327">
        <v>0</v>
      </c>
    </row>
    <row r="328" spans="1:26" x14ac:dyDescent="0.2">
      <c r="A328" t="s">
        <v>3270</v>
      </c>
      <c r="B328" t="s">
        <v>3271</v>
      </c>
      <c r="C328">
        <v>0</v>
      </c>
      <c r="D328">
        <v>19.63</v>
      </c>
      <c r="E328">
        <v>19.63</v>
      </c>
      <c r="F328">
        <v>19.63</v>
      </c>
      <c r="G328">
        <v>19.63</v>
      </c>
      <c r="H328">
        <v>19.63</v>
      </c>
      <c r="I328">
        <v>19.63</v>
      </c>
      <c r="J328">
        <v>19.63</v>
      </c>
      <c r="K328">
        <v>19.63</v>
      </c>
      <c r="L328">
        <v>19.63</v>
      </c>
      <c r="M328">
        <v>19.63</v>
      </c>
      <c r="N328">
        <v>19.63</v>
      </c>
      <c r="O328">
        <v>19.63</v>
      </c>
      <c r="P328">
        <v>19.63</v>
      </c>
      <c r="Q328">
        <v>19.63</v>
      </c>
      <c r="R328">
        <v>19.63</v>
      </c>
      <c r="S328">
        <v>19.63</v>
      </c>
      <c r="T328">
        <v>19.63</v>
      </c>
      <c r="U328">
        <v>19.63</v>
      </c>
      <c r="V328">
        <v>19.63</v>
      </c>
      <c r="W328">
        <v>19.63</v>
      </c>
      <c r="X328">
        <v>19.63</v>
      </c>
      <c r="Y328">
        <v>0</v>
      </c>
      <c r="Z328">
        <v>0</v>
      </c>
    </row>
    <row r="329" spans="1:26" x14ac:dyDescent="0.2">
      <c r="A329" t="s">
        <v>3272</v>
      </c>
      <c r="B329" t="s">
        <v>3273</v>
      </c>
      <c r="C329">
        <v>0</v>
      </c>
      <c r="D329">
        <v>31.41</v>
      </c>
      <c r="E329">
        <v>31.41</v>
      </c>
      <c r="F329">
        <v>31.41</v>
      </c>
      <c r="G329">
        <v>31.41</v>
      </c>
      <c r="H329">
        <v>31.41</v>
      </c>
      <c r="I329">
        <v>31.41</v>
      </c>
      <c r="J329">
        <v>31.41</v>
      </c>
      <c r="K329">
        <v>31.41</v>
      </c>
      <c r="L329">
        <v>31.41</v>
      </c>
      <c r="M329">
        <v>31.41</v>
      </c>
      <c r="N329">
        <v>31.41</v>
      </c>
      <c r="O329">
        <v>31.41</v>
      </c>
      <c r="P329">
        <v>31.41</v>
      </c>
      <c r="Q329">
        <v>31.41</v>
      </c>
      <c r="R329">
        <v>31.41</v>
      </c>
      <c r="S329">
        <v>31.41</v>
      </c>
      <c r="T329">
        <v>31.41</v>
      </c>
      <c r="U329">
        <v>31.41</v>
      </c>
      <c r="V329">
        <v>31.41</v>
      </c>
      <c r="W329">
        <v>31.41</v>
      </c>
      <c r="X329">
        <v>31.41</v>
      </c>
      <c r="Y329">
        <v>0</v>
      </c>
      <c r="Z329">
        <v>0</v>
      </c>
    </row>
    <row r="330" spans="1:26" x14ac:dyDescent="0.2">
      <c r="A330" t="s">
        <v>3274</v>
      </c>
      <c r="B330" t="s">
        <v>3275</v>
      </c>
      <c r="C330">
        <v>0</v>
      </c>
      <c r="D330">
        <v>127.62</v>
      </c>
      <c r="E330">
        <v>127.62</v>
      </c>
      <c r="F330">
        <v>127.62</v>
      </c>
      <c r="G330">
        <v>127.62</v>
      </c>
      <c r="H330">
        <v>127.62</v>
      </c>
      <c r="I330">
        <v>127.62</v>
      </c>
      <c r="J330">
        <v>127.62</v>
      </c>
      <c r="K330">
        <v>127.62</v>
      </c>
      <c r="L330">
        <v>127.62</v>
      </c>
      <c r="M330">
        <v>127.62</v>
      </c>
      <c r="N330">
        <v>127.62</v>
      </c>
      <c r="O330">
        <v>127.62</v>
      </c>
      <c r="P330">
        <v>127.62</v>
      </c>
      <c r="Q330">
        <v>127.62</v>
      </c>
      <c r="R330">
        <v>127.62</v>
      </c>
      <c r="S330">
        <v>127.62</v>
      </c>
      <c r="T330">
        <v>127.62</v>
      </c>
      <c r="U330">
        <v>127.62</v>
      </c>
      <c r="V330">
        <v>127.62</v>
      </c>
      <c r="W330">
        <v>127.62</v>
      </c>
      <c r="X330">
        <v>127.62</v>
      </c>
      <c r="Y330">
        <v>0</v>
      </c>
      <c r="Z330">
        <v>1</v>
      </c>
    </row>
    <row r="331" spans="1:26" x14ac:dyDescent="0.2">
      <c r="A331" t="s">
        <v>3276</v>
      </c>
      <c r="B331" t="s">
        <v>3277</v>
      </c>
      <c r="C331">
        <v>0</v>
      </c>
      <c r="D331">
        <v>107.99</v>
      </c>
      <c r="E331">
        <v>107.99</v>
      </c>
      <c r="F331">
        <v>107.99</v>
      </c>
      <c r="G331">
        <v>107.99</v>
      </c>
      <c r="H331">
        <v>107.99</v>
      </c>
      <c r="I331">
        <v>107.99</v>
      </c>
      <c r="J331">
        <v>107.99</v>
      </c>
      <c r="K331">
        <v>107.99</v>
      </c>
      <c r="L331">
        <v>107.99</v>
      </c>
      <c r="M331">
        <v>107.99</v>
      </c>
      <c r="N331">
        <v>107.99</v>
      </c>
      <c r="O331">
        <v>107.99</v>
      </c>
      <c r="P331">
        <v>107.99</v>
      </c>
      <c r="Q331">
        <v>107.99</v>
      </c>
      <c r="R331">
        <v>107.99</v>
      </c>
      <c r="S331">
        <v>107.99</v>
      </c>
      <c r="T331">
        <v>107.99</v>
      </c>
      <c r="U331">
        <v>107.99</v>
      </c>
      <c r="V331">
        <v>107.99</v>
      </c>
      <c r="W331">
        <v>107.99</v>
      </c>
      <c r="X331">
        <v>107.99</v>
      </c>
      <c r="Y331">
        <v>0</v>
      </c>
      <c r="Z331">
        <v>1</v>
      </c>
    </row>
    <row r="332" spans="1:26" x14ac:dyDescent="0.2">
      <c r="A332" t="s">
        <v>3278</v>
      </c>
      <c r="B332" t="s">
        <v>3279</v>
      </c>
      <c r="C332">
        <v>0</v>
      </c>
      <c r="D332">
        <v>0</v>
      </c>
      <c r="E332">
        <v>0</v>
      </c>
      <c r="F332">
        <v>0</v>
      </c>
      <c r="G332">
        <v>0</v>
      </c>
      <c r="H332">
        <v>0</v>
      </c>
      <c r="I332">
        <v>261.13</v>
      </c>
      <c r="J332">
        <v>261.13</v>
      </c>
      <c r="K332">
        <v>261.13</v>
      </c>
      <c r="L332">
        <v>261.13</v>
      </c>
      <c r="M332">
        <v>261.13</v>
      </c>
      <c r="N332">
        <v>261.13</v>
      </c>
      <c r="O332">
        <v>261.13</v>
      </c>
      <c r="P332">
        <v>261.13</v>
      </c>
      <c r="Q332">
        <v>261.13</v>
      </c>
      <c r="R332">
        <v>0</v>
      </c>
      <c r="S332">
        <v>0</v>
      </c>
      <c r="T332">
        <v>0</v>
      </c>
      <c r="U332">
        <v>0</v>
      </c>
      <c r="V332">
        <v>0</v>
      </c>
      <c r="W332">
        <v>0</v>
      </c>
      <c r="X332">
        <v>0</v>
      </c>
      <c r="Y332">
        <v>0</v>
      </c>
      <c r="Z332">
        <v>1</v>
      </c>
    </row>
    <row r="333" spans="1:26" x14ac:dyDescent="0.2">
      <c r="A333" t="s">
        <v>3280</v>
      </c>
      <c r="B333" t="s">
        <v>3279</v>
      </c>
      <c r="C333">
        <v>0</v>
      </c>
      <c r="D333">
        <v>0</v>
      </c>
      <c r="E333">
        <v>0</v>
      </c>
      <c r="F333">
        <v>0</v>
      </c>
      <c r="G333">
        <v>0</v>
      </c>
      <c r="H333">
        <v>0</v>
      </c>
      <c r="I333">
        <v>0</v>
      </c>
      <c r="J333">
        <v>0</v>
      </c>
      <c r="K333">
        <v>0</v>
      </c>
      <c r="L333">
        <v>0</v>
      </c>
      <c r="M333">
        <v>0</v>
      </c>
      <c r="N333">
        <v>0</v>
      </c>
      <c r="O333">
        <v>0</v>
      </c>
      <c r="P333">
        <v>0</v>
      </c>
      <c r="Q333">
        <v>0</v>
      </c>
      <c r="R333">
        <v>261.13</v>
      </c>
      <c r="S333">
        <v>261.13</v>
      </c>
      <c r="T333">
        <v>261.13</v>
      </c>
      <c r="U333">
        <v>261.13</v>
      </c>
      <c r="V333">
        <v>261.13</v>
      </c>
      <c r="W333">
        <v>261.13</v>
      </c>
      <c r="X333">
        <v>261.13</v>
      </c>
      <c r="Y333">
        <v>0</v>
      </c>
      <c r="Z333">
        <v>1</v>
      </c>
    </row>
    <row r="334" spans="1:26" x14ac:dyDescent="0.2">
      <c r="A334" t="s">
        <v>3281</v>
      </c>
      <c r="B334" t="s">
        <v>3282</v>
      </c>
      <c r="C334">
        <v>0</v>
      </c>
      <c r="D334">
        <v>23.56</v>
      </c>
      <c r="E334">
        <v>23.56</v>
      </c>
      <c r="F334">
        <v>23.56</v>
      </c>
      <c r="G334">
        <v>23.56</v>
      </c>
      <c r="H334">
        <v>23.56</v>
      </c>
      <c r="I334">
        <v>23.56</v>
      </c>
      <c r="J334">
        <v>23.56</v>
      </c>
      <c r="K334">
        <v>23.56</v>
      </c>
      <c r="L334">
        <v>23.56</v>
      </c>
      <c r="M334">
        <v>23.56</v>
      </c>
      <c r="N334">
        <v>23.56</v>
      </c>
      <c r="O334">
        <v>23.56</v>
      </c>
      <c r="P334">
        <v>23.56</v>
      </c>
      <c r="Q334">
        <v>23.56</v>
      </c>
      <c r="R334">
        <v>23.56</v>
      </c>
      <c r="S334">
        <v>23.56</v>
      </c>
      <c r="T334">
        <v>23.56</v>
      </c>
      <c r="U334">
        <v>23.56</v>
      </c>
      <c r="V334">
        <v>23.56</v>
      </c>
      <c r="W334">
        <v>23.56</v>
      </c>
      <c r="X334">
        <v>23.56</v>
      </c>
      <c r="Y334">
        <v>0</v>
      </c>
      <c r="Z334">
        <v>0</v>
      </c>
    </row>
    <row r="335" spans="1:26" x14ac:dyDescent="0.2">
      <c r="A335" t="s">
        <v>3283</v>
      </c>
      <c r="B335" t="s">
        <v>3284</v>
      </c>
      <c r="C335">
        <v>0</v>
      </c>
      <c r="D335">
        <v>7.85</v>
      </c>
      <c r="E335">
        <v>7.85</v>
      </c>
      <c r="F335">
        <v>7.85</v>
      </c>
      <c r="G335">
        <v>7.85</v>
      </c>
      <c r="H335">
        <v>7.85</v>
      </c>
      <c r="I335">
        <v>7.85</v>
      </c>
      <c r="J335">
        <v>7.85</v>
      </c>
      <c r="K335">
        <v>7.85</v>
      </c>
      <c r="L335">
        <v>7.85</v>
      </c>
      <c r="M335">
        <v>7.85</v>
      </c>
      <c r="N335">
        <v>7.85</v>
      </c>
      <c r="O335">
        <v>7.85</v>
      </c>
      <c r="P335">
        <v>7.85</v>
      </c>
      <c r="Q335">
        <v>7.85</v>
      </c>
      <c r="R335">
        <v>7.85</v>
      </c>
      <c r="S335">
        <v>7.85</v>
      </c>
      <c r="T335">
        <v>7.85</v>
      </c>
      <c r="U335">
        <v>7.85</v>
      </c>
      <c r="V335">
        <v>7.85</v>
      </c>
      <c r="W335">
        <v>7.85</v>
      </c>
      <c r="X335">
        <v>7.85</v>
      </c>
      <c r="Y335">
        <v>0</v>
      </c>
      <c r="Z335">
        <v>0</v>
      </c>
    </row>
    <row r="336" spans="1:26" x14ac:dyDescent="0.2">
      <c r="A336" t="s">
        <v>3285</v>
      </c>
      <c r="B336" t="s">
        <v>3286</v>
      </c>
      <c r="C336">
        <v>0</v>
      </c>
      <c r="D336">
        <v>37.299999999999997</v>
      </c>
      <c r="E336">
        <v>37.299999999999997</v>
      </c>
      <c r="F336">
        <v>37.299999999999997</v>
      </c>
      <c r="G336">
        <v>37.299999999999997</v>
      </c>
      <c r="H336">
        <v>37.299999999999997</v>
      </c>
      <c r="I336">
        <v>37.299999999999997</v>
      </c>
      <c r="J336">
        <v>37.299999999999997</v>
      </c>
      <c r="K336">
        <v>37.299999999999997</v>
      </c>
      <c r="L336">
        <v>37.299999999999997</v>
      </c>
      <c r="M336">
        <v>37.299999999999997</v>
      </c>
      <c r="N336">
        <v>37.299999999999997</v>
      </c>
      <c r="O336">
        <v>37.299999999999997</v>
      </c>
      <c r="P336">
        <v>37.299999999999997</v>
      </c>
      <c r="Q336">
        <v>37.299999999999997</v>
      </c>
      <c r="R336">
        <v>37.299999999999997</v>
      </c>
      <c r="S336">
        <v>37.299999999999997</v>
      </c>
      <c r="T336">
        <v>37.299999999999997</v>
      </c>
      <c r="U336">
        <v>37.299999999999997</v>
      </c>
      <c r="V336">
        <v>37.299999999999997</v>
      </c>
      <c r="W336">
        <v>37.299999999999997</v>
      </c>
      <c r="X336">
        <v>37.299999999999997</v>
      </c>
      <c r="Y336">
        <v>0</v>
      </c>
      <c r="Z336">
        <v>0</v>
      </c>
    </row>
    <row r="337" spans="1:27" x14ac:dyDescent="0.2">
      <c r="A337" t="s">
        <v>3287</v>
      </c>
      <c r="B337" t="s">
        <v>3288</v>
      </c>
      <c r="C337">
        <v>0</v>
      </c>
      <c r="D337">
        <v>0</v>
      </c>
      <c r="E337">
        <v>0</v>
      </c>
      <c r="F337">
        <v>0</v>
      </c>
      <c r="G337">
        <v>0</v>
      </c>
      <c r="H337">
        <v>0</v>
      </c>
      <c r="I337">
        <v>117.8</v>
      </c>
      <c r="J337">
        <v>117.8</v>
      </c>
      <c r="K337">
        <v>117.8</v>
      </c>
      <c r="L337">
        <v>117.8</v>
      </c>
      <c r="M337">
        <v>117.8</v>
      </c>
      <c r="N337">
        <v>117.8</v>
      </c>
      <c r="O337">
        <v>117.8</v>
      </c>
      <c r="P337">
        <v>117.8</v>
      </c>
      <c r="Q337">
        <v>117.8</v>
      </c>
      <c r="R337">
        <v>117.8</v>
      </c>
      <c r="S337">
        <v>117.8</v>
      </c>
      <c r="T337">
        <v>117.8</v>
      </c>
      <c r="U337">
        <v>117.8</v>
      </c>
      <c r="V337">
        <v>117.8</v>
      </c>
      <c r="W337">
        <v>117.8</v>
      </c>
      <c r="X337">
        <v>117.8</v>
      </c>
      <c r="Y337">
        <v>0</v>
      </c>
      <c r="Z337">
        <v>0</v>
      </c>
    </row>
    <row r="338" spans="1:27" x14ac:dyDescent="0.2">
      <c r="A338" t="s">
        <v>3289</v>
      </c>
      <c r="B338" t="s">
        <v>3290</v>
      </c>
      <c r="C338">
        <v>0</v>
      </c>
      <c r="D338">
        <v>0</v>
      </c>
      <c r="E338">
        <v>0</v>
      </c>
      <c r="F338">
        <v>0</v>
      </c>
      <c r="G338">
        <v>0</v>
      </c>
      <c r="H338">
        <v>0</v>
      </c>
      <c r="I338">
        <v>58.9</v>
      </c>
      <c r="J338">
        <v>58.9</v>
      </c>
      <c r="K338">
        <v>58.9</v>
      </c>
      <c r="L338">
        <v>58.9</v>
      </c>
      <c r="M338">
        <v>58.9</v>
      </c>
      <c r="N338">
        <v>58.9</v>
      </c>
      <c r="O338">
        <v>58.9</v>
      </c>
      <c r="P338">
        <v>58.9</v>
      </c>
      <c r="Q338">
        <v>58.9</v>
      </c>
      <c r="R338">
        <v>58.9</v>
      </c>
      <c r="S338">
        <v>58.9</v>
      </c>
      <c r="T338">
        <v>58.9</v>
      </c>
      <c r="U338">
        <v>58.9</v>
      </c>
      <c r="V338">
        <v>58.9</v>
      </c>
      <c r="W338">
        <v>58.9</v>
      </c>
      <c r="X338">
        <v>58.9</v>
      </c>
      <c r="Y338">
        <v>0</v>
      </c>
      <c r="Z338">
        <v>0</v>
      </c>
    </row>
    <row r="339" spans="1:27" x14ac:dyDescent="0.2">
      <c r="A339" t="s">
        <v>3291</v>
      </c>
      <c r="B339" t="s">
        <v>3292</v>
      </c>
      <c r="C339">
        <v>0</v>
      </c>
      <c r="D339">
        <v>0</v>
      </c>
      <c r="E339">
        <v>0</v>
      </c>
      <c r="F339">
        <v>0</v>
      </c>
      <c r="G339">
        <v>0</v>
      </c>
      <c r="H339">
        <v>0</v>
      </c>
      <c r="I339">
        <v>72.650000000000006</v>
      </c>
      <c r="J339">
        <v>72.650000000000006</v>
      </c>
      <c r="K339">
        <v>72.650000000000006</v>
      </c>
      <c r="L339">
        <v>72.650000000000006</v>
      </c>
      <c r="M339">
        <v>72.650000000000006</v>
      </c>
      <c r="N339">
        <v>72.650000000000006</v>
      </c>
      <c r="O339">
        <v>72.650000000000006</v>
      </c>
      <c r="P339">
        <v>72.650000000000006</v>
      </c>
      <c r="Q339">
        <v>72.650000000000006</v>
      </c>
      <c r="R339">
        <v>72.650000000000006</v>
      </c>
      <c r="S339">
        <v>72.650000000000006</v>
      </c>
      <c r="T339">
        <v>72.650000000000006</v>
      </c>
      <c r="U339">
        <v>72.650000000000006</v>
      </c>
      <c r="V339">
        <v>72.650000000000006</v>
      </c>
      <c r="W339">
        <v>72.650000000000006</v>
      </c>
      <c r="X339">
        <v>72.650000000000006</v>
      </c>
      <c r="Y339">
        <v>0</v>
      </c>
      <c r="Z339">
        <v>0</v>
      </c>
    </row>
    <row r="340" spans="1:27" x14ac:dyDescent="0.2">
      <c r="A340" t="s">
        <v>429</v>
      </c>
      <c r="B340" t="s">
        <v>430</v>
      </c>
      <c r="C340">
        <v>0</v>
      </c>
      <c r="D340">
        <v>15.71</v>
      </c>
      <c r="E340">
        <v>15.71</v>
      </c>
      <c r="F340">
        <v>15.71</v>
      </c>
      <c r="G340">
        <v>15.71</v>
      </c>
      <c r="H340">
        <v>15.71</v>
      </c>
      <c r="I340">
        <v>15.71</v>
      </c>
      <c r="J340">
        <v>15.71</v>
      </c>
      <c r="K340">
        <v>15.71</v>
      </c>
      <c r="L340">
        <v>15.71</v>
      </c>
      <c r="M340">
        <v>15.71</v>
      </c>
      <c r="N340">
        <v>15.71</v>
      </c>
      <c r="O340">
        <v>15.71</v>
      </c>
      <c r="P340">
        <v>15.71</v>
      </c>
      <c r="Q340">
        <v>15.71</v>
      </c>
      <c r="R340">
        <v>15.71</v>
      </c>
      <c r="S340">
        <v>15.71</v>
      </c>
      <c r="T340">
        <v>15.71</v>
      </c>
      <c r="U340">
        <v>15.71</v>
      </c>
      <c r="V340">
        <v>15.71</v>
      </c>
      <c r="W340">
        <v>15.71</v>
      </c>
      <c r="X340">
        <v>15.71</v>
      </c>
      <c r="Y340">
        <v>0</v>
      </c>
      <c r="Z340">
        <v>0</v>
      </c>
    </row>
    <row r="341" spans="1:27" x14ac:dyDescent="0.2">
      <c r="D341">
        <f t="array" ref="D341">SUM('GROUP J'!$A$5:$A$320*D25:D340)</f>
        <v>0</v>
      </c>
      <c r="E341">
        <f t="array" ref="E341">SUM('GROUP J'!$A$5:$A$320*E25:E340)</f>
        <v>0</v>
      </c>
      <c r="F341">
        <f t="array" ref="F341">SUM('GROUP J'!$A$5:$A$320*F25:F340)</f>
        <v>0</v>
      </c>
      <c r="G341">
        <f t="array" ref="G341">SUM('GROUP J'!$A$5:$A$320*G25:G340)</f>
        <v>0</v>
      </c>
      <c r="H341">
        <f t="array" ref="H341">SUM('GROUP J'!$A$5:$A$320*H25:H340)</f>
        <v>0</v>
      </c>
      <c r="I341">
        <f t="array" ref="I341">SUM('GROUP J'!$A$5:$A$320*I25:I340)</f>
        <v>0</v>
      </c>
      <c r="J341">
        <f t="array" ref="J341">SUM('GROUP J'!$A$5:$A$320*J25:J340)</f>
        <v>0</v>
      </c>
      <c r="K341">
        <f t="array" ref="K341">SUM('GROUP J'!$A$5:$A$320*K25:K340)</f>
        <v>0</v>
      </c>
      <c r="L341">
        <f t="array" ref="L341">SUM('GROUP J'!$A$5:$A$320*L25:L340)</f>
        <v>0</v>
      </c>
      <c r="M341">
        <f t="array" ref="M341">SUM('GROUP J'!$A$5:$A$320*M25:M340)</f>
        <v>0</v>
      </c>
      <c r="N341">
        <f t="array" ref="N341">SUM('GROUP J'!$A$5:$A$320*N25:N340)</f>
        <v>0</v>
      </c>
      <c r="O341">
        <f t="array" ref="O341">SUM('GROUP J'!$A$5:$A$320*O25:O340)</f>
        <v>0</v>
      </c>
      <c r="P341">
        <f t="array" ref="P341">SUM('GROUP J'!$A$5:$A$320*P25:P340)</f>
        <v>0</v>
      </c>
      <c r="Q341">
        <f t="array" ref="Q341">SUM('GROUP J'!$A$5:$A$320*Q25:Q340)</f>
        <v>0</v>
      </c>
      <c r="R341">
        <f t="array" ref="R341">SUM('GROUP J'!$A$5:$A$320*R25:R340)</f>
        <v>0</v>
      </c>
      <c r="S341">
        <f t="array" ref="S341">SUM('GROUP J'!$A$5:$A$320*S25:S340)</f>
        <v>0</v>
      </c>
      <c r="T341">
        <f t="array" ref="T341">SUM('GROUP J'!$A$5:$A$320*T25:T340)</f>
        <v>0</v>
      </c>
      <c r="U341">
        <f t="array" ref="U341">SUM('GROUP J'!$A$5:$A$320*U25:U340)</f>
        <v>0</v>
      </c>
      <c r="V341">
        <f t="array" ref="V341">SUM('GROUP J'!$A$5:$A$320*V25:V340)</f>
        <v>0</v>
      </c>
      <c r="W341">
        <f t="array" ref="W341">SUM('GROUP J'!$A$5:$A$320*W25:W340)</f>
        <v>0</v>
      </c>
      <c r="X341">
        <f t="array" ref="X341">SUM('GROUP J'!$A$5:$A$320*X25:X340)</f>
        <v>0</v>
      </c>
      <c r="Y341">
        <f t="array" ref="Y341">SUM('GROUP J'!$A$5:$A$320*Y25:Y340)</f>
        <v>0</v>
      </c>
      <c r="Z341">
        <f t="array" ref="Z341">SUM('GROUP J'!$A$5:$A$320*Z25:Z340)</f>
        <v>0</v>
      </c>
      <c r="AA341">
        <f t="array" ref="AA341">SUM('GROUP J'!$A$5:$A$320*C25:C340)</f>
        <v>0</v>
      </c>
    </row>
  </sheetData>
  <sheetProtection password="D824" sheet="1" objects="1" scenarios="1" formatRows="0" autoFilter="0"/>
  <pageMargins left="0.7" right="0.7"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A1:F381"/>
  <sheetViews>
    <sheetView showGridLines="0" showRowColHeaders="0" zoomScaleNormal="100" workbookViewId="0">
      <pane ySplit="3" topLeftCell="A4" activePane="bottomLeft" state="frozen"/>
      <selection activeCell="C2" sqref="C2"/>
      <selection pane="bottomLeft" activeCell="A5" sqref="A5"/>
    </sheetView>
  </sheetViews>
  <sheetFormatPr defaultRowHeight="12.75" x14ac:dyDescent="0.2"/>
  <cols>
    <col min="1" max="1" width="5.7109375" customWidth="1"/>
    <col min="2" max="2" width="12.7109375" customWidth="1"/>
    <col min="3" max="3" width="77.7109375" customWidth="1"/>
    <col min="4" max="4" width="9.7109375" customWidth="1"/>
    <col min="5" max="5" width="14.7109375" customWidth="1"/>
    <col min="6" max="6" width="1.7109375" customWidth="1"/>
  </cols>
  <sheetData>
    <row r="1" spans="1:6" ht="35.1" customHeight="1" x14ac:dyDescent="0.55000000000000004">
      <c r="A1" s="1"/>
      <c r="B1" s="76"/>
      <c r="C1" s="130" t="str">
        <f>DWOFtype&amp;" Direct Order Form"</f>
        <v>Dealer Direct Order Form</v>
      </c>
      <c r="D1" s="1"/>
      <c r="E1" s="78"/>
      <c r="F1" s="78"/>
    </row>
    <row r="2" spans="1:6" ht="24.95" customHeight="1" x14ac:dyDescent="0.4">
      <c r="A2" s="1"/>
      <c r="B2" s="1"/>
      <c r="C2" s="131" t="str">
        <f>INDEX(GroupG3Styles,GroupG3index)</f>
        <v>Please select door style</v>
      </c>
      <c r="D2" s="1"/>
      <c r="E2" s="79"/>
      <c r="F2" s="79"/>
    </row>
    <row r="3" spans="1:6" ht="15" customHeight="1" thickBot="1" x14ac:dyDescent="0.3">
      <c r="A3" s="213" t="s">
        <v>5</v>
      </c>
      <c r="B3" s="315" t="s">
        <v>4</v>
      </c>
      <c r="C3" s="316" t="str">
        <f>"Group G3, "&amp;TEXT(ModificationDate,"mm/dd/yyyy")</f>
        <v>Group G3, 04/10/2018</v>
      </c>
      <c r="D3" s="215" t="s">
        <v>643</v>
      </c>
      <c r="E3" s="216" t="s">
        <v>7</v>
      </c>
      <c r="F3" s="217"/>
    </row>
    <row r="4" spans="1:6" ht="15" customHeight="1" thickBot="1" x14ac:dyDescent="0.25">
      <c r="A4" s="317"/>
      <c r="B4" s="318" t="str">
        <f>IF(ISBLANK(G3prices!A7),"",G3prices!A7)</f>
        <v/>
      </c>
      <c r="C4" s="320" t="str">
        <f>G3prices!B7</f>
        <v>Standard Wall Cabinets, 12" D, 1 Door</v>
      </c>
      <c r="D4" s="318"/>
      <c r="E4" s="318"/>
      <c r="F4" s="319"/>
    </row>
    <row r="5" spans="1:6" ht="15" customHeight="1" thickBot="1" x14ac:dyDescent="0.3">
      <c r="A5" s="226"/>
      <c r="B5" s="229" t="str">
        <f>IF(ISBLANK(G3prices!A8),"",G3prices!A8)</f>
        <v>W0930</v>
      </c>
      <c r="C5" s="230" t="str">
        <f>G3prices!B8</f>
        <v>9"w, 30"h</v>
      </c>
      <c r="D5" s="345">
        <f>IF(B5="","",INDEX(G3prices!C8:G8,GroupG3index))</f>
        <v>0</v>
      </c>
      <c r="E5" s="346" t="str">
        <f t="shared" ref="E5:E68" si="0">IF(B5="","",IF(D5=0,NotAvailable,A5*D5))</f>
        <v>N/A</v>
      </c>
      <c r="F5" s="348"/>
    </row>
    <row r="6" spans="1:6" ht="15" customHeight="1" thickBot="1" x14ac:dyDescent="0.3">
      <c r="A6" s="226"/>
      <c r="B6" s="229" t="str">
        <f>IF(ISBLANK(G3prices!A9),"",G3prices!A9)</f>
        <v>W1230</v>
      </c>
      <c r="C6" s="230" t="str">
        <f>G3prices!B9</f>
        <v>12"w, 30"h</v>
      </c>
      <c r="D6" s="345">
        <f>IF(B6="","",INDEX(G3prices!C9:G9,GroupG3index))</f>
        <v>0</v>
      </c>
      <c r="E6" s="232" t="str">
        <f t="shared" si="0"/>
        <v>N/A</v>
      </c>
      <c r="F6" s="348"/>
    </row>
    <row r="7" spans="1:6" ht="15" customHeight="1" thickBot="1" x14ac:dyDescent="0.3">
      <c r="A7" s="226"/>
      <c r="B7" s="229" t="str">
        <f>IF(ISBLANK(G3prices!A10),"",G3prices!A10)</f>
        <v>W1530</v>
      </c>
      <c r="C7" s="230" t="str">
        <f>G3prices!B10</f>
        <v>15"w, 30"h</v>
      </c>
      <c r="D7" s="345">
        <f>IF(B7="","",INDEX(G3prices!C10:G10,GroupG3index))</f>
        <v>0</v>
      </c>
      <c r="E7" s="232" t="str">
        <f t="shared" si="0"/>
        <v>N/A</v>
      </c>
      <c r="F7" s="348"/>
    </row>
    <row r="8" spans="1:6" ht="15" customHeight="1" thickBot="1" x14ac:dyDescent="0.3">
      <c r="A8" s="226"/>
      <c r="B8" s="229" t="str">
        <f>IF(ISBLANK(G3prices!A11),"",G3prices!A11)</f>
        <v>W1830</v>
      </c>
      <c r="C8" s="230" t="str">
        <f>G3prices!B11</f>
        <v>18"w, 30"h</v>
      </c>
      <c r="D8" s="345">
        <f>IF(B8="","",INDEX(G3prices!C11:G11,GroupG3index))</f>
        <v>0</v>
      </c>
      <c r="E8" s="232" t="str">
        <f t="shared" si="0"/>
        <v>N/A</v>
      </c>
      <c r="F8" s="348"/>
    </row>
    <row r="9" spans="1:6" ht="15" customHeight="1" thickBot="1" x14ac:dyDescent="0.3">
      <c r="A9" s="226"/>
      <c r="B9" s="229" t="str">
        <f>IF(ISBLANK(G3prices!A12),"",G3prices!A12)</f>
        <v>W2130</v>
      </c>
      <c r="C9" s="230" t="str">
        <f>G3prices!B12</f>
        <v>21"w, 30"h</v>
      </c>
      <c r="D9" s="345">
        <f>IF(B9="","",INDEX(G3prices!C12:G12,GroupG3index))</f>
        <v>0</v>
      </c>
      <c r="E9" s="232" t="str">
        <f t="shared" si="0"/>
        <v>N/A</v>
      </c>
      <c r="F9" s="348"/>
    </row>
    <row r="10" spans="1:6" ht="15" customHeight="1" thickBot="1" x14ac:dyDescent="0.3">
      <c r="A10" s="226"/>
      <c r="B10" s="229" t="str">
        <f>IF(ISBLANK(G3prices!A13),"",G3prices!A13)</f>
        <v>W0936</v>
      </c>
      <c r="C10" s="230" t="str">
        <f>G3prices!B13</f>
        <v>9"w, 36"h</v>
      </c>
      <c r="D10" s="345">
        <f>IF(B10="","",INDEX(G3prices!C13:G13,GroupG3index))</f>
        <v>0</v>
      </c>
      <c r="E10" s="232" t="str">
        <f t="shared" si="0"/>
        <v>N/A</v>
      </c>
      <c r="F10" s="348"/>
    </row>
    <row r="11" spans="1:6" ht="15" customHeight="1" thickBot="1" x14ac:dyDescent="0.3">
      <c r="A11" s="226"/>
      <c r="B11" s="229" t="str">
        <f>IF(ISBLANK(G3prices!A14),"",G3prices!A14)</f>
        <v>W1236</v>
      </c>
      <c r="C11" s="230" t="str">
        <f>G3prices!B14</f>
        <v>12"w, 36"h</v>
      </c>
      <c r="D11" s="345">
        <f>IF(B11="","",INDEX(G3prices!C14:G14,GroupG3index))</f>
        <v>0</v>
      </c>
      <c r="E11" s="232" t="str">
        <f t="shared" si="0"/>
        <v>N/A</v>
      </c>
      <c r="F11" s="348"/>
    </row>
    <row r="12" spans="1:6" ht="15" customHeight="1" thickBot="1" x14ac:dyDescent="0.3">
      <c r="A12" s="226"/>
      <c r="B12" s="229" t="str">
        <f>IF(ISBLANK(G3prices!A15),"",G3prices!A15)</f>
        <v>W1536</v>
      </c>
      <c r="C12" s="230" t="str">
        <f>G3prices!B15</f>
        <v>15"w, 36"h</v>
      </c>
      <c r="D12" s="345">
        <f>IF(B12="","",INDEX(G3prices!C15:G15,GroupG3index))</f>
        <v>0</v>
      </c>
      <c r="E12" s="232" t="str">
        <f t="shared" si="0"/>
        <v>N/A</v>
      </c>
      <c r="F12" s="348"/>
    </row>
    <row r="13" spans="1:6" ht="15" customHeight="1" thickBot="1" x14ac:dyDescent="0.3">
      <c r="A13" s="226"/>
      <c r="B13" s="229" t="str">
        <f>IF(ISBLANK(G3prices!A16),"",G3prices!A16)</f>
        <v>W1836</v>
      </c>
      <c r="C13" s="230" t="str">
        <f>G3prices!B16</f>
        <v>18"w, 36"h</v>
      </c>
      <c r="D13" s="345">
        <f>IF(B13="","",INDEX(G3prices!C16:G16,GroupG3index))</f>
        <v>0</v>
      </c>
      <c r="E13" s="232" t="str">
        <f t="shared" si="0"/>
        <v>N/A</v>
      </c>
      <c r="F13" s="348"/>
    </row>
    <row r="14" spans="1:6" ht="15" customHeight="1" thickBot="1" x14ac:dyDescent="0.3">
      <c r="A14" s="226"/>
      <c r="B14" s="229" t="str">
        <f>IF(ISBLANK(G3prices!A17),"",G3prices!A17)</f>
        <v>W2136</v>
      </c>
      <c r="C14" s="230" t="str">
        <f>G3prices!B17</f>
        <v>21"w, 36"h</v>
      </c>
      <c r="D14" s="345">
        <f>IF(B14="","",INDEX(G3prices!C17:G17,GroupG3index))</f>
        <v>0</v>
      </c>
      <c r="E14" s="232" t="str">
        <f t="shared" si="0"/>
        <v>N/A</v>
      </c>
      <c r="F14" s="348"/>
    </row>
    <row r="15" spans="1:6" ht="15" customHeight="1" thickBot="1" x14ac:dyDescent="0.3">
      <c r="A15" s="226"/>
      <c r="B15" s="229" t="str">
        <f>IF(ISBLANK(G3prices!A18),"",G3prices!A18)</f>
        <v>W0942</v>
      </c>
      <c r="C15" s="230" t="str">
        <f>G3prices!B18</f>
        <v>9"w, 42"h</v>
      </c>
      <c r="D15" s="345">
        <f>IF(B15="","",INDEX(G3prices!C18:G18,GroupG3index))</f>
        <v>0</v>
      </c>
      <c r="E15" s="232" t="str">
        <f t="shared" si="0"/>
        <v>N/A</v>
      </c>
      <c r="F15" s="348"/>
    </row>
    <row r="16" spans="1:6" ht="15" customHeight="1" thickBot="1" x14ac:dyDescent="0.3">
      <c r="A16" s="226"/>
      <c r="B16" s="229" t="str">
        <f>IF(ISBLANK(G3prices!A19),"",G3prices!A19)</f>
        <v>W1242</v>
      </c>
      <c r="C16" s="230" t="str">
        <f>G3prices!B19</f>
        <v>12"w, 42"h</v>
      </c>
      <c r="D16" s="345">
        <f>IF(B16="","",INDEX(G3prices!C19:G19,GroupG3index))</f>
        <v>0</v>
      </c>
      <c r="E16" s="232" t="str">
        <f t="shared" si="0"/>
        <v>N/A</v>
      </c>
      <c r="F16" s="348"/>
    </row>
    <row r="17" spans="1:6" ht="15" customHeight="1" thickBot="1" x14ac:dyDescent="0.3">
      <c r="A17" s="226"/>
      <c r="B17" s="229" t="str">
        <f>IF(ISBLANK(G3prices!A20),"",G3prices!A20)</f>
        <v>W1542</v>
      </c>
      <c r="C17" s="230" t="str">
        <f>G3prices!B20</f>
        <v>15"w, 42"h</v>
      </c>
      <c r="D17" s="345">
        <f>IF(B17="","",INDEX(G3prices!C20:G20,GroupG3index))</f>
        <v>0</v>
      </c>
      <c r="E17" s="232" t="str">
        <f t="shared" si="0"/>
        <v>N/A</v>
      </c>
      <c r="F17" s="348"/>
    </row>
    <row r="18" spans="1:6" ht="15" customHeight="1" thickBot="1" x14ac:dyDescent="0.3">
      <c r="A18" s="226"/>
      <c r="B18" s="229" t="str">
        <f>IF(ISBLANK(G3prices!A21),"",G3prices!A21)</f>
        <v>W1842</v>
      </c>
      <c r="C18" s="230" t="str">
        <f>G3prices!B21</f>
        <v>18"w, 42"h</v>
      </c>
      <c r="D18" s="345">
        <f>IF(B18="","",INDEX(G3prices!C21:G21,GroupG3index))</f>
        <v>0</v>
      </c>
      <c r="E18" s="232" t="str">
        <f t="shared" si="0"/>
        <v>N/A</v>
      </c>
      <c r="F18" s="348"/>
    </row>
    <row r="19" spans="1:6" ht="15" customHeight="1" thickBot="1" x14ac:dyDescent="0.3">
      <c r="A19" s="226"/>
      <c r="B19" s="229" t="str">
        <f>IF(ISBLANK(G3prices!A22),"",G3prices!A22)</f>
        <v>W2142</v>
      </c>
      <c r="C19" s="230" t="str">
        <f>G3prices!B22</f>
        <v>21"w, 42"h</v>
      </c>
      <c r="D19" s="345">
        <f>IF(B19="","",INDEX(G3prices!C22:G22,GroupG3index))</f>
        <v>0</v>
      </c>
      <c r="E19" s="232" t="str">
        <f t="shared" si="0"/>
        <v>N/A</v>
      </c>
      <c r="F19" s="348"/>
    </row>
    <row r="20" spans="1:6" ht="15" customHeight="1" thickBot="1" x14ac:dyDescent="0.3">
      <c r="A20" s="226"/>
      <c r="B20" s="229" t="str">
        <f>IF(ISBLANK(G3prices!A23),"",G3prices!A23)</f>
        <v/>
      </c>
      <c r="C20" s="230" t="str">
        <f>G3prices!B23</f>
        <v>Standard Wall Cabinets, 12" D, 2 Doors</v>
      </c>
      <c r="D20" s="345" t="str">
        <f>IF(B20="","",INDEX(G3prices!C23:G23,GroupG3index))</f>
        <v/>
      </c>
      <c r="E20" s="232" t="str">
        <f t="shared" si="0"/>
        <v/>
      </c>
      <c r="F20" s="348"/>
    </row>
    <row r="21" spans="1:6" ht="15" customHeight="1" thickBot="1" x14ac:dyDescent="0.3">
      <c r="A21" s="226"/>
      <c r="B21" s="229" t="str">
        <f>IF(ISBLANK(G3prices!A24),"",G3prices!A24)</f>
        <v>W2430</v>
      </c>
      <c r="C21" s="230" t="str">
        <f>G3prices!B24</f>
        <v>24"w, 30"h</v>
      </c>
      <c r="D21" s="345">
        <f>IF(B21="","",INDEX(G3prices!C24:G24,GroupG3index))</f>
        <v>0</v>
      </c>
      <c r="E21" s="232" t="str">
        <f t="shared" si="0"/>
        <v>N/A</v>
      </c>
      <c r="F21" s="348"/>
    </row>
    <row r="22" spans="1:6" ht="15" customHeight="1" thickBot="1" x14ac:dyDescent="0.3">
      <c r="A22" s="226"/>
      <c r="B22" s="229" t="str">
        <f>IF(ISBLANK(G3prices!A25),"",G3prices!A25)</f>
        <v>W2730</v>
      </c>
      <c r="C22" s="230" t="str">
        <f>G3prices!B25</f>
        <v>27"w, 30"h</v>
      </c>
      <c r="D22" s="345">
        <f>IF(B22="","",INDEX(G3prices!C25:G25,GroupG3index))</f>
        <v>0</v>
      </c>
      <c r="E22" s="232" t="str">
        <f t="shared" si="0"/>
        <v>N/A</v>
      </c>
      <c r="F22" s="348"/>
    </row>
    <row r="23" spans="1:6" ht="15" customHeight="1" thickBot="1" x14ac:dyDescent="0.3">
      <c r="A23" s="226"/>
      <c r="B23" s="229" t="str">
        <f>IF(ISBLANK(G3prices!A26),"",G3prices!A26)</f>
        <v>W3030</v>
      </c>
      <c r="C23" s="230" t="str">
        <f>G3prices!B26</f>
        <v>30"w, 30"h</v>
      </c>
      <c r="D23" s="345">
        <f>IF(B23="","",INDEX(G3prices!C26:G26,GroupG3index))</f>
        <v>0</v>
      </c>
      <c r="E23" s="232" t="str">
        <f t="shared" si="0"/>
        <v>N/A</v>
      </c>
      <c r="F23" s="348"/>
    </row>
    <row r="24" spans="1:6" ht="15" customHeight="1" thickBot="1" x14ac:dyDescent="0.3">
      <c r="A24" s="226"/>
      <c r="B24" s="229" t="str">
        <f>IF(ISBLANK(G3prices!A27),"",G3prices!A27)</f>
        <v>W3330</v>
      </c>
      <c r="C24" s="230" t="str">
        <f>G3prices!B27</f>
        <v>33"w, 30"h</v>
      </c>
      <c r="D24" s="345">
        <f>IF(B24="","",INDEX(G3prices!C27:G27,GroupG3index))</f>
        <v>0</v>
      </c>
      <c r="E24" s="232" t="str">
        <f t="shared" si="0"/>
        <v>N/A</v>
      </c>
      <c r="F24" s="348"/>
    </row>
    <row r="25" spans="1:6" ht="15" customHeight="1" thickBot="1" x14ac:dyDescent="0.3">
      <c r="A25" s="226"/>
      <c r="B25" s="229" t="str">
        <f>IF(ISBLANK(G3prices!A28),"",G3prices!A28)</f>
        <v>W3630</v>
      </c>
      <c r="C25" s="230" t="str">
        <f>G3prices!B28</f>
        <v>36"w, 30"h</v>
      </c>
      <c r="D25" s="345">
        <f>IF(B25="","",INDEX(G3prices!C28:G28,GroupG3index))</f>
        <v>0</v>
      </c>
      <c r="E25" s="232" t="str">
        <f t="shared" si="0"/>
        <v>N/A</v>
      </c>
      <c r="F25" s="348"/>
    </row>
    <row r="26" spans="1:6" ht="15" customHeight="1" thickBot="1" x14ac:dyDescent="0.3">
      <c r="A26" s="226"/>
      <c r="B26" s="229" t="str">
        <f>IF(ISBLANK(G3prices!A29),"",G3prices!A29)</f>
        <v>W2436</v>
      </c>
      <c r="C26" s="230" t="str">
        <f>G3prices!B29</f>
        <v>24"w, 36"h</v>
      </c>
      <c r="D26" s="345">
        <f>IF(B26="","",INDEX(G3prices!C29:G29,GroupG3index))</f>
        <v>0</v>
      </c>
      <c r="E26" s="232" t="str">
        <f t="shared" si="0"/>
        <v>N/A</v>
      </c>
      <c r="F26" s="348"/>
    </row>
    <row r="27" spans="1:6" ht="15" customHeight="1" thickBot="1" x14ac:dyDescent="0.3">
      <c r="A27" s="226"/>
      <c r="B27" s="229" t="str">
        <f>IF(ISBLANK(G3prices!A30),"",G3prices!A30)</f>
        <v>W2736</v>
      </c>
      <c r="C27" s="230" t="str">
        <f>G3prices!B30</f>
        <v>27"w, 36"h</v>
      </c>
      <c r="D27" s="345">
        <f>IF(B27="","",INDEX(G3prices!C30:G30,GroupG3index))</f>
        <v>0</v>
      </c>
      <c r="E27" s="232" t="str">
        <f t="shared" si="0"/>
        <v>N/A</v>
      </c>
      <c r="F27" s="348"/>
    </row>
    <row r="28" spans="1:6" ht="15" customHeight="1" thickBot="1" x14ac:dyDescent="0.3">
      <c r="A28" s="226"/>
      <c r="B28" s="229" t="str">
        <f>IF(ISBLANK(G3prices!A31),"",G3prices!A31)</f>
        <v>W3036</v>
      </c>
      <c r="C28" s="230" t="str">
        <f>G3prices!B31</f>
        <v>30"w, 36"h</v>
      </c>
      <c r="D28" s="345">
        <f>IF(B28="","",INDEX(G3prices!C31:G31,GroupG3index))</f>
        <v>0</v>
      </c>
      <c r="E28" s="232" t="str">
        <f t="shared" si="0"/>
        <v>N/A</v>
      </c>
      <c r="F28" s="348"/>
    </row>
    <row r="29" spans="1:6" ht="15" customHeight="1" thickBot="1" x14ac:dyDescent="0.3">
      <c r="A29" s="226"/>
      <c r="B29" s="229" t="str">
        <f>IF(ISBLANK(G3prices!A32),"",G3prices!A32)</f>
        <v>W3336</v>
      </c>
      <c r="C29" s="230" t="str">
        <f>G3prices!B32</f>
        <v>33"w, 36"h</v>
      </c>
      <c r="D29" s="345">
        <f>IF(B29="","",INDEX(G3prices!C32:G32,GroupG3index))</f>
        <v>0</v>
      </c>
      <c r="E29" s="232" t="str">
        <f t="shared" si="0"/>
        <v>N/A</v>
      </c>
      <c r="F29" s="348"/>
    </row>
    <row r="30" spans="1:6" ht="15" customHeight="1" thickBot="1" x14ac:dyDescent="0.3">
      <c r="A30" s="226"/>
      <c r="B30" s="229" t="str">
        <f>IF(ISBLANK(G3prices!A33),"",G3prices!A33)</f>
        <v>W3636</v>
      </c>
      <c r="C30" s="230" t="str">
        <f>G3prices!B33</f>
        <v>36"w, 36"h</v>
      </c>
      <c r="D30" s="345">
        <f>IF(B30="","",INDEX(G3prices!C33:G33,GroupG3index))</f>
        <v>0</v>
      </c>
      <c r="E30" s="232" t="str">
        <f t="shared" si="0"/>
        <v>N/A</v>
      </c>
      <c r="F30" s="348"/>
    </row>
    <row r="31" spans="1:6" ht="15" customHeight="1" thickBot="1" x14ac:dyDescent="0.3">
      <c r="A31" s="226"/>
      <c r="B31" s="229" t="str">
        <f>IF(ISBLANK(G3prices!A34),"",G3prices!A34)</f>
        <v>W3039</v>
      </c>
      <c r="C31" s="230" t="str">
        <f>G3prices!B34</f>
        <v>30"w, 39"h</v>
      </c>
      <c r="D31" s="345">
        <f>IF(B31="","",INDEX(G3prices!C34:G34,GroupG3index))</f>
        <v>0</v>
      </c>
      <c r="E31" s="232" t="str">
        <f t="shared" si="0"/>
        <v>N/A</v>
      </c>
      <c r="F31" s="348"/>
    </row>
    <row r="32" spans="1:6" ht="15" customHeight="1" thickBot="1" x14ac:dyDescent="0.3">
      <c r="A32" s="226"/>
      <c r="B32" s="229" t="str">
        <f>IF(ISBLANK(G3prices!A35),"",G3prices!A35)</f>
        <v>W2442</v>
      </c>
      <c r="C32" s="230" t="str">
        <f>G3prices!B35</f>
        <v>24"w, 42"h</v>
      </c>
      <c r="D32" s="345">
        <f>IF(B32="","",INDEX(G3prices!C35:G35,GroupG3index))</f>
        <v>0</v>
      </c>
      <c r="E32" s="232" t="str">
        <f t="shared" si="0"/>
        <v>N/A</v>
      </c>
      <c r="F32" s="348"/>
    </row>
    <row r="33" spans="1:6" ht="15" customHeight="1" thickBot="1" x14ac:dyDescent="0.3">
      <c r="A33" s="226"/>
      <c r="B33" s="229" t="str">
        <f>IF(ISBLANK(G3prices!A36),"",G3prices!A36)</f>
        <v>W2742</v>
      </c>
      <c r="C33" s="230" t="str">
        <f>G3prices!B36</f>
        <v>27"w, 42"h</v>
      </c>
      <c r="D33" s="345">
        <f>IF(B33="","",INDEX(G3prices!C36:G36,GroupG3index))</f>
        <v>0</v>
      </c>
      <c r="E33" s="232" t="str">
        <f t="shared" si="0"/>
        <v>N/A</v>
      </c>
      <c r="F33" s="348"/>
    </row>
    <row r="34" spans="1:6" ht="15" customHeight="1" thickBot="1" x14ac:dyDescent="0.3">
      <c r="A34" s="226"/>
      <c r="B34" s="229" t="str">
        <f>IF(ISBLANK(G3prices!A37),"",G3prices!A37)</f>
        <v>W3042</v>
      </c>
      <c r="C34" s="230" t="str">
        <f>G3prices!B37</f>
        <v>30"w, 42"h</v>
      </c>
      <c r="D34" s="345">
        <f>IF(B34="","",INDEX(G3prices!C37:G37,GroupG3index))</f>
        <v>0</v>
      </c>
      <c r="E34" s="232" t="str">
        <f t="shared" si="0"/>
        <v>N/A</v>
      </c>
      <c r="F34" s="348"/>
    </row>
    <row r="35" spans="1:6" ht="15" customHeight="1" thickBot="1" x14ac:dyDescent="0.3">
      <c r="A35" s="226"/>
      <c r="B35" s="229" t="str">
        <f>IF(ISBLANK(G3prices!A38),"",G3prices!A38)</f>
        <v>W3342</v>
      </c>
      <c r="C35" s="230" t="str">
        <f>G3prices!B38</f>
        <v>33"w, 42"h</v>
      </c>
      <c r="D35" s="345">
        <f>IF(B35="","",INDEX(G3prices!C38:G38,GroupG3index))</f>
        <v>0</v>
      </c>
      <c r="E35" s="232" t="str">
        <f t="shared" si="0"/>
        <v>N/A</v>
      </c>
      <c r="F35" s="348"/>
    </row>
    <row r="36" spans="1:6" ht="15" customHeight="1" thickBot="1" x14ac:dyDescent="0.3">
      <c r="A36" s="226"/>
      <c r="B36" s="229" t="str">
        <f>IF(ISBLANK(G3prices!A39),"",G3prices!A39)</f>
        <v>W3642</v>
      </c>
      <c r="C36" s="230" t="str">
        <f>G3prices!B39</f>
        <v>36"w, 42"h</v>
      </c>
      <c r="D36" s="345">
        <f>IF(B36="","",INDEX(G3prices!C39:G39,GroupG3index))</f>
        <v>0</v>
      </c>
      <c r="E36" s="232" t="str">
        <f t="shared" si="0"/>
        <v>N/A</v>
      </c>
      <c r="F36" s="348"/>
    </row>
    <row r="37" spans="1:6" ht="15" customHeight="1" thickBot="1" x14ac:dyDescent="0.3">
      <c r="A37" s="226"/>
      <c r="B37" s="229" t="str">
        <f>IF(ISBLANK(G3prices!A40),"",G3prices!A40)</f>
        <v/>
      </c>
      <c r="C37" s="230" t="str">
        <f>G3prices!B40</f>
        <v>Wall Bridge Cabinets, 12" D, 2 Doors</v>
      </c>
      <c r="D37" s="345" t="str">
        <f>IF(B37="","",INDEX(G3prices!C40:G40,GroupG3index))</f>
        <v/>
      </c>
      <c r="E37" s="232" t="str">
        <f t="shared" si="0"/>
        <v/>
      </c>
      <c r="F37" s="348"/>
    </row>
    <row r="38" spans="1:6" ht="15" customHeight="1" thickBot="1" x14ac:dyDescent="0.3">
      <c r="A38" s="226"/>
      <c r="B38" s="229" t="str">
        <f>IF(ISBLANK(G3prices!A41),"",G3prices!A41)</f>
        <v>W3012</v>
      </c>
      <c r="C38" s="230" t="str">
        <f>G3prices!B41</f>
        <v>30"w, 12"h</v>
      </c>
      <c r="D38" s="345">
        <f>IF(B38="","",INDEX(G3prices!C41:G41,GroupG3index))</f>
        <v>0</v>
      </c>
      <c r="E38" s="232" t="str">
        <f t="shared" si="0"/>
        <v>N/A</v>
      </c>
      <c r="F38" s="348"/>
    </row>
    <row r="39" spans="1:6" ht="15" customHeight="1" thickBot="1" x14ac:dyDescent="0.3">
      <c r="A39" s="226"/>
      <c r="B39" s="229" t="str">
        <f>IF(ISBLANK(G3prices!A42),"",G3prices!A42)</f>
        <v>W3312</v>
      </c>
      <c r="C39" s="230" t="str">
        <f>G3prices!B42</f>
        <v>33"w, 12"h</v>
      </c>
      <c r="D39" s="345">
        <f>IF(B39="","",INDEX(G3prices!C42:G42,GroupG3index))</f>
        <v>0</v>
      </c>
      <c r="E39" s="232" t="str">
        <f t="shared" si="0"/>
        <v>N/A</v>
      </c>
      <c r="F39" s="348"/>
    </row>
    <row r="40" spans="1:6" ht="15" customHeight="1" thickBot="1" x14ac:dyDescent="0.3">
      <c r="A40" s="226"/>
      <c r="B40" s="229" t="str">
        <f>IF(ISBLANK(G3prices!A43),"",G3prices!A43)</f>
        <v>W3612</v>
      </c>
      <c r="C40" s="230" t="str">
        <f>G3prices!B43</f>
        <v>36"w, 12"h</v>
      </c>
      <c r="D40" s="345">
        <f>IF(B40="","",INDEX(G3prices!C43:G43,GroupG3index))</f>
        <v>0</v>
      </c>
      <c r="E40" s="232" t="str">
        <f t="shared" si="0"/>
        <v>N/A</v>
      </c>
      <c r="F40" s="348"/>
    </row>
    <row r="41" spans="1:6" ht="15" customHeight="1" thickBot="1" x14ac:dyDescent="0.3">
      <c r="A41" s="226"/>
      <c r="B41" s="229" t="str">
        <f>IF(ISBLANK(G3prices!A44),"",G3prices!A44)</f>
        <v>W3014</v>
      </c>
      <c r="C41" s="230" t="str">
        <f>G3prices!B44</f>
        <v>30"w, 14"h</v>
      </c>
      <c r="D41" s="345">
        <f>IF(B41="","",INDEX(G3prices!C44:G44,GroupG3index))</f>
        <v>0</v>
      </c>
      <c r="E41" s="232" t="str">
        <f t="shared" si="0"/>
        <v>N/A</v>
      </c>
      <c r="F41" s="348"/>
    </row>
    <row r="42" spans="1:6" ht="15" customHeight="1" thickBot="1" x14ac:dyDescent="0.3">
      <c r="A42" s="226"/>
      <c r="B42" s="229" t="str">
        <f>IF(ISBLANK(G3prices!A45),"",G3prices!A45)</f>
        <v>W3015</v>
      </c>
      <c r="C42" s="230" t="str">
        <f>G3prices!B45</f>
        <v>30"w, 15"h</v>
      </c>
      <c r="D42" s="345">
        <f>IF(B42="","",INDEX(G3prices!C45:G45,GroupG3index))</f>
        <v>0</v>
      </c>
      <c r="E42" s="232" t="str">
        <f t="shared" si="0"/>
        <v>N/A</v>
      </c>
      <c r="F42" s="348"/>
    </row>
    <row r="43" spans="1:6" ht="15" customHeight="1" thickBot="1" x14ac:dyDescent="0.3">
      <c r="A43" s="226"/>
      <c r="B43" s="229" t="str">
        <f>IF(ISBLANK(G3prices!A46),"",G3prices!A46)</f>
        <v>W3315</v>
      </c>
      <c r="C43" s="230" t="str">
        <f>G3prices!B46</f>
        <v>33"w, 15"h</v>
      </c>
      <c r="D43" s="345">
        <f>IF(B43="","",INDEX(G3prices!C46:G46,GroupG3index))</f>
        <v>0</v>
      </c>
      <c r="E43" s="232" t="str">
        <f t="shared" si="0"/>
        <v>N/A</v>
      </c>
      <c r="F43" s="348"/>
    </row>
    <row r="44" spans="1:6" ht="15" customHeight="1" thickBot="1" x14ac:dyDescent="0.3">
      <c r="A44" s="226"/>
      <c r="B44" s="229" t="str">
        <f>IF(ISBLANK(G3prices!A47),"",G3prices!A47)</f>
        <v>W3615</v>
      </c>
      <c r="C44" s="230" t="str">
        <f>G3prices!B47</f>
        <v>36"w, 15"h</v>
      </c>
      <c r="D44" s="345">
        <f>IF(B44="","",INDEX(G3prices!C47:G47,GroupG3index))</f>
        <v>0</v>
      </c>
      <c r="E44" s="232" t="str">
        <f t="shared" si="0"/>
        <v>N/A</v>
      </c>
      <c r="F44" s="348"/>
    </row>
    <row r="45" spans="1:6" ht="15" customHeight="1" thickBot="1" x14ac:dyDescent="0.3">
      <c r="A45" s="226"/>
      <c r="B45" s="229" t="str">
        <f>IF(ISBLANK(G3prices!A48),"",G3prices!A48)</f>
        <v>W2418</v>
      </c>
      <c r="C45" s="230" t="str">
        <f>G3prices!B48</f>
        <v>24"w, 18"h</v>
      </c>
      <c r="D45" s="345">
        <f>IF(B45="","",INDEX(G3prices!C48:G48,GroupG3index))</f>
        <v>0</v>
      </c>
      <c r="E45" s="232" t="str">
        <f t="shared" si="0"/>
        <v>N/A</v>
      </c>
      <c r="F45" s="348"/>
    </row>
    <row r="46" spans="1:6" ht="15" customHeight="1" thickBot="1" x14ac:dyDescent="0.3">
      <c r="A46" s="226"/>
      <c r="B46" s="229" t="str">
        <f>IF(ISBLANK(G3prices!A49),"",G3prices!A49)</f>
        <v>W3018</v>
      </c>
      <c r="C46" s="230" t="str">
        <f>G3prices!B49</f>
        <v>30"w, 18"h</v>
      </c>
      <c r="D46" s="345">
        <f>IF(B46="","",INDEX(G3prices!C49:G49,GroupG3index))</f>
        <v>0</v>
      </c>
      <c r="E46" s="232" t="str">
        <f t="shared" si="0"/>
        <v>N/A</v>
      </c>
      <c r="F46" s="348"/>
    </row>
    <row r="47" spans="1:6" ht="15" customHeight="1" thickBot="1" x14ac:dyDescent="0.3">
      <c r="A47" s="226"/>
      <c r="B47" s="229" t="str">
        <f>IF(ISBLANK(G3prices!A50),"",G3prices!A50)</f>
        <v>W3318</v>
      </c>
      <c r="C47" s="230" t="str">
        <f>G3prices!B50</f>
        <v>33"w, 18"h</v>
      </c>
      <c r="D47" s="345">
        <f>IF(B47="","",INDEX(G3prices!C50:G50,GroupG3index))</f>
        <v>0</v>
      </c>
      <c r="E47" s="232" t="str">
        <f t="shared" si="0"/>
        <v>N/A</v>
      </c>
      <c r="F47" s="348"/>
    </row>
    <row r="48" spans="1:6" ht="15" customHeight="1" thickBot="1" x14ac:dyDescent="0.3">
      <c r="A48" s="226"/>
      <c r="B48" s="229" t="str">
        <f>IF(ISBLANK(G3prices!A51),"",G3prices!A51)</f>
        <v>W3618</v>
      </c>
      <c r="C48" s="230" t="str">
        <f>G3prices!B51</f>
        <v>36"w, 18"h</v>
      </c>
      <c r="D48" s="345">
        <f>IF(B48="","",INDEX(G3prices!C51:G51,GroupG3index))</f>
        <v>0</v>
      </c>
      <c r="E48" s="232" t="str">
        <f t="shared" si="0"/>
        <v>N/A</v>
      </c>
      <c r="F48" s="348"/>
    </row>
    <row r="49" spans="1:6" ht="15" customHeight="1" thickBot="1" x14ac:dyDescent="0.3">
      <c r="A49" s="226"/>
      <c r="B49" s="229" t="str">
        <f>IF(ISBLANK(G3prices!A52),"",G3prices!A52)</f>
        <v>W3021</v>
      </c>
      <c r="C49" s="230" t="str">
        <f>G3prices!B52</f>
        <v>30"w, 21"h</v>
      </c>
      <c r="D49" s="345">
        <f>IF(B49="","",INDEX(G3prices!C52:G52,GroupG3index))</f>
        <v>0</v>
      </c>
      <c r="E49" s="232" t="str">
        <f t="shared" si="0"/>
        <v>N/A</v>
      </c>
      <c r="F49" s="348"/>
    </row>
    <row r="50" spans="1:6" ht="15" customHeight="1" thickBot="1" x14ac:dyDescent="0.3">
      <c r="A50" s="226"/>
      <c r="B50" s="229" t="str">
        <f>IF(ISBLANK(G3prices!A53),"",G3prices!A53)</f>
        <v>W3321</v>
      </c>
      <c r="C50" s="230" t="str">
        <f>G3prices!B53</f>
        <v>33"w, 21"h</v>
      </c>
      <c r="D50" s="345">
        <f>IF(B50="","",INDEX(G3prices!C53:G53,GroupG3index))</f>
        <v>0</v>
      </c>
      <c r="E50" s="232" t="str">
        <f t="shared" si="0"/>
        <v>N/A</v>
      </c>
      <c r="F50" s="348"/>
    </row>
    <row r="51" spans="1:6" ht="15" customHeight="1" thickBot="1" x14ac:dyDescent="0.3">
      <c r="A51" s="226"/>
      <c r="B51" s="229" t="str">
        <f>IF(ISBLANK(G3prices!A54),"",G3prices!A54)</f>
        <v>W3621</v>
      </c>
      <c r="C51" s="230" t="str">
        <f>G3prices!B54</f>
        <v>36"w, 21"h</v>
      </c>
      <c r="D51" s="345">
        <f>IF(B51="","",INDEX(G3prices!C54:G54,GroupG3index))</f>
        <v>0</v>
      </c>
      <c r="E51" s="232" t="str">
        <f t="shared" si="0"/>
        <v>N/A</v>
      </c>
      <c r="F51" s="348"/>
    </row>
    <row r="52" spans="1:6" ht="15" customHeight="1" thickBot="1" x14ac:dyDescent="0.3">
      <c r="A52" s="226"/>
      <c r="B52" s="229" t="str">
        <f>IF(ISBLANK(G3prices!A55),"",G3prices!A55)</f>
        <v>W3024</v>
      </c>
      <c r="C52" s="230" t="str">
        <f>G3prices!B55</f>
        <v>30"w, 24"h</v>
      </c>
      <c r="D52" s="345">
        <f>IF(B52="","",INDEX(G3prices!C55:G55,GroupG3index))</f>
        <v>0</v>
      </c>
      <c r="E52" s="232" t="str">
        <f t="shared" si="0"/>
        <v>N/A</v>
      </c>
      <c r="F52" s="348"/>
    </row>
    <row r="53" spans="1:6" ht="15" customHeight="1" thickBot="1" x14ac:dyDescent="0.3">
      <c r="A53" s="226"/>
      <c r="B53" s="229" t="str">
        <f>IF(ISBLANK(G3prices!A56),"",G3prices!A56)</f>
        <v>W3324</v>
      </c>
      <c r="C53" s="230" t="str">
        <f>G3prices!B56</f>
        <v>33"w, 24"h</v>
      </c>
      <c r="D53" s="345">
        <f>IF(B53="","",INDEX(G3prices!C56:G56,GroupG3index))</f>
        <v>0</v>
      </c>
      <c r="E53" s="232" t="str">
        <f t="shared" si="0"/>
        <v>N/A</v>
      </c>
      <c r="F53" s="348"/>
    </row>
    <row r="54" spans="1:6" ht="15" customHeight="1" thickBot="1" x14ac:dyDescent="0.3">
      <c r="A54" s="226"/>
      <c r="B54" s="229" t="str">
        <f>IF(ISBLANK(G3prices!A57),"",G3prices!A57)</f>
        <v>W3624</v>
      </c>
      <c r="C54" s="230" t="str">
        <f>G3prices!B57</f>
        <v>36"w, 24"h</v>
      </c>
      <c r="D54" s="345">
        <f>IF(B54="","",INDEX(G3prices!C57:G57,GroupG3index))</f>
        <v>0</v>
      </c>
      <c r="E54" s="232" t="str">
        <f t="shared" si="0"/>
        <v>N/A</v>
      </c>
      <c r="F54" s="348"/>
    </row>
    <row r="55" spans="1:6" ht="15" customHeight="1" thickBot="1" x14ac:dyDescent="0.3">
      <c r="A55" s="226"/>
      <c r="B55" s="229" t="str">
        <f>IF(ISBLANK(G3prices!A58),"",G3prices!A58)</f>
        <v>W3027</v>
      </c>
      <c r="C55" s="230" t="str">
        <f>G3prices!B58</f>
        <v>30"w, 27"h</v>
      </c>
      <c r="D55" s="345">
        <f>IF(B55="","",INDEX(G3prices!C58:G58,GroupG3index))</f>
        <v>0</v>
      </c>
      <c r="E55" s="232" t="str">
        <f t="shared" si="0"/>
        <v>N/A</v>
      </c>
      <c r="F55" s="348"/>
    </row>
    <row r="56" spans="1:6" ht="15" customHeight="1" thickBot="1" x14ac:dyDescent="0.3">
      <c r="A56" s="226"/>
      <c r="B56" s="229" t="str">
        <f>IF(ISBLANK(G3prices!A59),"",G3prices!A59)</f>
        <v>W3327</v>
      </c>
      <c r="C56" s="230" t="str">
        <f>G3prices!B59</f>
        <v>33"w, 27"h</v>
      </c>
      <c r="D56" s="345">
        <f>IF(B56="","",INDEX(G3prices!C59:G59,GroupG3index))</f>
        <v>0</v>
      </c>
      <c r="E56" s="232" t="str">
        <f t="shared" si="0"/>
        <v>N/A</v>
      </c>
      <c r="F56" s="348"/>
    </row>
    <row r="57" spans="1:6" ht="15" customHeight="1" thickBot="1" x14ac:dyDescent="0.3">
      <c r="A57" s="226"/>
      <c r="B57" s="229" t="str">
        <f>IF(ISBLANK(G3prices!A60),"",G3prices!A60)</f>
        <v/>
      </c>
      <c r="C57" s="230" t="str">
        <f>G3prices!B60</f>
        <v>Refrigerator Cabinets, 2 Doors</v>
      </c>
      <c r="D57" s="345" t="str">
        <f>IF(B57="","",INDEX(G3prices!C60:G60,GroupG3index))</f>
        <v/>
      </c>
      <c r="E57" s="232" t="str">
        <f t="shared" si="0"/>
        <v/>
      </c>
      <c r="F57" s="348"/>
    </row>
    <row r="58" spans="1:6" ht="15" customHeight="1" thickBot="1" x14ac:dyDescent="0.3">
      <c r="A58" s="226"/>
      <c r="B58" s="229" t="str">
        <f>IF(ISBLANK(G3prices!A61),"",G3prices!A61)</f>
        <v>W301224</v>
      </c>
      <c r="C58" s="230" t="str">
        <f>G3prices!B61</f>
        <v>30"w, 12"h, 24"d</v>
      </c>
      <c r="D58" s="345">
        <f>IF(B58="","",INDEX(G3prices!C61:G61,GroupG3index))</f>
        <v>0</v>
      </c>
      <c r="E58" s="232" t="str">
        <f t="shared" si="0"/>
        <v>N/A</v>
      </c>
      <c r="F58" s="348"/>
    </row>
    <row r="59" spans="1:6" ht="15" customHeight="1" thickBot="1" x14ac:dyDescent="0.3">
      <c r="A59" s="226"/>
      <c r="B59" s="229" t="str">
        <f>IF(ISBLANK(G3prices!A62),"",G3prices!A62)</f>
        <v>W301524</v>
      </c>
      <c r="C59" s="230" t="str">
        <f>G3prices!B62</f>
        <v>30"w, 15"h, 24"d</v>
      </c>
      <c r="D59" s="345">
        <f>IF(B59="","",INDEX(G3prices!C62:G62,GroupG3index))</f>
        <v>0</v>
      </c>
      <c r="E59" s="232" t="str">
        <f t="shared" si="0"/>
        <v>N/A</v>
      </c>
      <c r="F59" s="348"/>
    </row>
    <row r="60" spans="1:6" ht="15" customHeight="1" thickBot="1" x14ac:dyDescent="0.3">
      <c r="A60" s="226"/>
      <c r="B60" s="229" t="str">
        <f>IF(ISBLANK(G3prices!A63),"",G3prices!A63)</f>
        <v>W301824</v>
      </c>
      <c r="C60" s="230" t="str">
        <f>G3prices!B63</f>
        <v>30"w, 18"h, 24"d</v>
      </c>
      <c r="D60" s="345">
        <f>IF(B60="","",INDEX(G3prices!C63:G63,GroupG3index))</f>
        <v>0</v>
      </c>
      <c r="E60" s="232" t="str">
        <f t="shared" si="0"/>
        <v>N/A</v>
      </c>
      <c r="F60" s="348"/>
    </row>
    <row r="61" spans="1:6" ht="15" customHeight="1" thickBot="1" x14ac:dyDescent="0.3">
      <c r="A61" s="226"/>
      <c r="B61" s="229" t="str">
        <f>IF(ISBLANK(G3prices!A64),"",G3prices!A64)</f>
        <v>W302124</v>
      </c>
      <c r="C61" s="230" t="str">
        <f>G3prices!B64</f>
        <v>30"w, 21"h, 24"d</v>
      </c>
      <c r="D61" s="345">
        <f>IF(B61="","",INDEX(G3prices!C64:G64,GroupG3index))</f>
        <v>0</v>
      </c>
      <c r="E61" s="232" t="str">
        <f t="shared" si="0"/>
        <v>N/A</v>
      </c>
      <c r="F61" s="348"/>
    </row>
    <row r="62" spans="1:6" ht="15" customHeight="1" thickBot="1" x14ac:dyDescent="0.3">
      <c r="A62" s="226"/>
      <c r="B62" s="229" t="str">
        <f>IF(ISBLANK(G3prices!A65),"",G3prices!A65)</f>
        <v>W331524</v>
      </c>
      <c r="C62" s="230" t="str">
        <f>G3prices!B65</f>
        <v>33"w, 15"h, 24"d</v>
      </c>
      <c r="D62" s="345">
        <f>IF(B62="","",INDEX(G3prices!C65:G65,GroupG3index))</f>
        <v>0</v>
      </c>
      <c r="E62" s="232" t="str">
        <f t="shared" si="0"/>
        <v>N/A</v>
      </c>
      <c r="F62" s="348"/>
    </row>
    <row r="63" spans="1:6" ht="15" customHeight="1" thickBot="1" x14ac:dyDescent="0.3">
      <c r="A63" s="226"/>
      <c r="B63" s="229" t="str">
        <f>IF(ISBLANK(G3prices!A66),"",G3prices!A66)</f>
        <v>W331824</v>
      </c>
      <c r="C63" s="230" t="str">
        <f>G3prices!B66</f>
        <v>33"w, 18"h, 24"d</v>
      </c>
      <c r="D63" s="345">
        <f>IF(B63="","",INDEX(G3prices!C66:G66,GroupG3index))</f>
        <v>0</v>
      </c>
      <c r="E63" s="232" t="str">
        <f t="shared" si="0"/>
        <v>N/A</v>
      </c>
      <c r="F63" s="348"/>
    </row>
    <row r="64" spans="1:6" ht="15" customHeight="1" thickBot="1" x14ac:dyDescent="0.3">
      <c r="A64" s="226"/>
      <c r="B64" s="229" t="str">
        <f>IF(ISBLANK(G3prices!A67),"",G3prices!A67)</f>
        <v>W332424</v>
      </c>
      <c r="C64" s="230" t="str">
        <f>G3prices!B67</f>
        <v>33"w, 24"h, 24"d</v>
      </c>
      <c r="D64" s="345">
        <f>IF(B64="","",INDEX(G3prices!C67:G67,GroupG3index))</f>
        <v>0</v>
      </c>
      <c r="E64" s="232" t="str">
        <f t="shared" si="0"/>
        <v>N/A</v>
      </c>
      <c r="F64" s="348"/>
    </row>
    <row r="65" spans="1:6" ht="15" customHeight="1" thickBot="1" x14ac:dyDescent="0.3">
      <c r="A65" s="226"/>
      <c r="B65" s="229" t="str">
        <f>IF(ISBLANK(G3prices!A68),"",G3prices!A68)</f>
        <v>W361224</v>
      </c>
      <c r="C65" s="230" t="str">
        <f>G3prices!B68</f>
        <v>36"w, 12"h, 24"d</v>
      </c>
      <c r="D65" s="345">
        <f>IF(B65="","",INDEX(G3prices!C68:G68,GroupG3index))</f>
        <v>0</v>
      </c>
      <c r="E65" s="232" t="str">
        <f t="shared" si="0"/>
        <v>N/A</v>
      </c>
      <c r="F65" s="348"/>
    </row>
    <row r="66" spans="1:6" ht="15" customHeight="1" thickBot="1" x14ac:dyDescent="0.3">
      <c r="A66" s="226"/>
      <c r="B66" s="229" t="str">
        <f>IF(ISBLANK(G3prices!A69),"",G3prices!A69)</f>
        <v>W361524</v>
      </c>
      <c r="C66" s="230" t="str">
        <f>G3prices!B69</f>
        <v>36"w, 15"h, 24"d</v>
      </c>
      <c r="D66" s="345">
        <f>IF(B66="","",INDEX(G3prices!C69:G69,GroupG3index))</f>
        <v>0</v>
      </c>
      <c r="E66" s="232" t="str">
        <f t="shared" si="0"/>
        <v>N/A</v>
      </c>
      <c r="F66" s="348"/>
    </row>
    <row r="67" spans="1:6" ht="15" customHeight="1" thickBot="1" x14ac:dyDescent="0.3">
      <c r="A67" s="226"/>
      <c r="B67" s="229" t="str">
        <f>IF(ISBLANK(G3prices!A70),"",G3prices!A70)</f>
        <v>W361824</v>
      </c>
      <c r="C67" s="230" t="str">
        <f>G3prices!B70</f>
        <v>36"w, 18"h, 24"d</v>
      </c>
      <c r="D67" s="345">
        <f>IF(B67="","",INDEX(G3prices!C70:G70,GroupG3index))</f>
        <v>0</v>
      </c>
      <c r="E67" s="232" t="str">
        <f t="shared" si="0"/>
        <v>N/A</v>
      </c>
      <c r="F67" s="348"/>
    </row>
    <row r="68" spans="1:6" ht="15" customHeight="1" thickBot="1" x14ac:dyDescent="0.3">
      <c r="A68" s="226"/>
      <c r="B68" s="229" t="str">
        <f>IF(ISBLANK(G3prices!A71),"",G3prices!A71)</f>
        <v>W362124</v>
      </c>
      <c r="C68" s="230" t="str">
        <f>G3prices!B71</f>
        <v>36"w, 21"h, 24"d</v>
      </c>
      <c r="D68" s="345">
        <f>IF(B68="","",INDEX(G3prices!C71:G71,GroupG3index))</f>
        <v>0</v>
      </c>
      <c r="E68" s="232" t="str">
        <f t="shared" si="0"/>
        <v>N/A</v>
      </c>
      <c r="F68" s="348"/>
    </row>
    <row r="69" spans="1:6" ht="15" customHeight="1" thickBot="1" x14ac:dyDescent="0.3">
      <c r="A69" s="226"/>
      <c r="B69" s="229" t="str">
        <f>IF(ISBLANK(G3prices!A72),"",G3prices!A72)</f>
        <v>W362424</v>
      </c>
      <c r="C69" s="230" t="str">
        <f>G3prices!B72</f>
        <v>36"w, 24"h, 24"d</v>
      </c>
      <c r="D69" s="345">
        <f>IF(B69="","",INDEX(G3prices!C72:G72,GroupG3index))</f>
        <v>0</v>
      </c>
      <c r="E69" s="232" t="str">
        <f t="shared" ref="E69:E132" si="1">IF(B69="","",IF(D69=0,NotAvailable,A69*D69))</f>
        <v>N/A</v>
      </c>
      <c r="F69" s="348"/>
    </row>
    <row r="70" spans="1:6" ht="15" customHeight="1" thickBot="1" x14ac:dyDescent="0.3">
      <c r="A70" s="226"/>
      <c r="B70" s="229" t="str">
        <f>IF(ISBLANK(G3prices!A73),"",G3prices!A73)</f>
        <v/>
      </c>
      <c r="C70" s="230" t="str">
        <f>G3prices!B73</f>
        <v>Diagonal Wall Cabinets - Glass Door Can Be Purchased Separately</v>
      </c>
      <c r="D70" s="345" t="str">
        <f>IF(B70="","",INDEX(G3prices!C73:G73,GroupG3index))</f>
        <v/>
      </c>
      <c r="E70" s="232" t="str">
        <f t="shared" si="1"/>
        <v/>
      </c>
      <c r="F70" s="348"/>
    </row>
    <row r="71" spans="1:6" ht="15" customHeight="1" thickBot="1" x14ac:dyDescent="0.3">
      <c r="A71" s="226"/>
      <c r="B71" s="229" t="str">
        <f>IF(ISBLANK(G3prices!A74),"",G3prices!A74)</f>
        <v>WDC2430</v>
      </c>
      <c r="C71" s="230" t="str">
        <f>G3prices!B74</f>
        <v>24"w, 30"h</v>
      </c>
      <c r="D71" s="345">
        <f>IF(B71="","",INDEX(G3prices!C74:G74,GroupG3index))</f>
        <v>0</v>
      </c>
      <c r="E71" s="232" t="str">
        <f t="shared" si="1"/>
        <v>N/A</v>
      </c>
      <c r="F71" s="348"/>
    </row>
    <row r="72" spans="1:6" ht="15" customHeight="1" thickBot="1" x14ac:dyDescent="0.3">
      <c r="A72" s="226"/>
      <c r="B72" s="229" t="str">
        <f>IF(ISBLANK(G3prices!A75),"",G3prices!A75)</f>
        <v>WDC2436</v>
      </c>
      <c r="C72" s="230" t="str">
        <f>G3prices!B75</f>
        <v>24"w, 36"h</v>
      </c>
      <c r="D72" s="345">
        <f>IF(B72="","",INDEX(G3prices!C75:G75,GroupG3index))</f>
        <v>0</v>
      </c>
      <c r="E72" s="232" t="str">
        <f t="shared" si="1"/>
        <v>N/A</v>
      </c>
      <c r="F72" s="348"/>
    </row>
    <row r="73" spans="1:6" ht="15" customHeight="1" thickBot="1" x14ac:dyDescent="0.3">
      <c r="A73" s="226"/>
      <c r="B73" s="229" t="str">
        <f>IF(ISBLANK(G3prices!A76),"",G3prices!A76)</f>
        <v>WDC2442</v>
      </c>
      <c r="C73" s="230" t="str">
        <f>G3prices!B76</f>
        <v>24"w, 42"h</v>
      </c>
      <c r="D73" s="345">
        <f>IF(B73="","",INDEX(G3prices!C76:G76,GroupG3index))</f>
        <v>0</v>
      </c>
      <c r="E73" s="232" t="str">
        <f t="shared" si="1"/>
        <v>N/A</v>
      </c>
      <c r="F73" s="348"/>
    </row>
    <row r="74" spans="1:6" ht="15" customHeight="1" thickBot="1" x14ac:dyDescent="0.3">
      <c r="A74" s="226"/>
      <c r="B74" s="229" t="str">
        <f>IF(ISBLANK(G3prices!A77),"",G3prices!A77)</f>
        <v>WDC2730</v>
      </c>
      <c r="C74" s="230" t="str">
        <f>G3prices!B77</f>
        <v>27"w, 30"h</v>
      </c>
      <c r="D74" s="345">
        <f>IF(B74="","",INDEX(G3prices!C77:G77,GroupG3index))</f>
        <v>0</v>
      </c>
      <c r="E74" s="232" t="str">
        <f t="shared" si="1"/>
        <v>N/A</v>
      </c>
      <c r="F74" s="348"/>
    </row>
    <row r="75" spans="1:6" ht="15" customHeight="1" thickBot="1" x14ac:dyDescent="0.3">
      <c r="A75" s="226"/>
      <c r="B75" s="229" t="str">
        <f>IF(ISBLANK(G3prices!A78),"",G3prices!A78)</f>
        <v>WDC2736</v>
      </c>
      <c r="C75" s="230" t="str">
        <f>G3prices!B78</f>
        <v>27"w, 36"h</v>
      </c>
      <c r="D75" s="345">
        <f>IF(B75="","",INDEX(G3prices!C78:G78,GroupG3index))</f>
        <v>0</v>
      </c>
      <c r="E75" s="232" t="str">
        <f t="shared" si="1"/>
        <v>N/A</v>
      </c>
      <c r="F75" s="348"/>
    </row>
    <row r="76" spans="1:6" ht="15" customHeight="1" thickBot="1" x14ac:dyDescent="0.3">
      <c r="A76" s="226"/>
      <c r="B76" s="229" t="str">
        <f>IF(ISBLANK(G3prices!A79),"",G3prices!A79)</f>
        <v>WDC2742</v>
      </c>
      <c r="C76" s="230" t="str">
        <f>G3prices!B79</f>
        <v>27"w, 42"h</v>
      </c>
      <c r="D76" s="345">
        <f>IF(B76="","",INDEX(G3prices!C79:G79,GroupG3index))</f>
        <v>0</v>
      </c>
      <c r="E76" s="232" t="str">
        <f t="shared" si="1"/>
        <v>N/A</v>
      </c>
      <c r="F76" s="348"/>
    </row>
    <row r="77" spans="1:6" ht="15" customHeight="1" thickBot="1" x14ac:dyDescent="0.3">
      <c r="A77" s="226"/>
      <c r="B77" s="229" t="str">
        <f>IF(ISBLANK(G3prices!A80),"",G3prices!A80)</f>
        <v>WDC243015</v>
      </c>
      <c r="C77" s="230" t="str">
        <f>G3prices!B80</f>
        <v>24"w, 30"h, 15"d</v>
      </c>
      <c r="D77" s="345">
        <f>IF(B77="","",INDEX(G3prices!C80:G80,GroupG3index))</f>
        <v>0</v>
      </c>
      <c r="E77" s="232" t="str">
        <f t="shared" si="1"/>
        <v>N/A</v>
      </c>
      <c r="F77" s="348"/>
    </row>
    <row r="78" spans="1:6" ht="15" customHeight="1" thickBot="1" x14ac:dyDescent="0.3">
      <c r="A78" s="226"/>
      <c r="B78" s="229" t="str">
        <f>IF(ISBLANK(G3prices!A81),"",G3prices!A81)</f>
        <v>WDC243615</v>
      </c>
      <c r="C78" s="230" t="str">
        <f>G3prices!B81</f>
        <v>24"w, 36"h, 15"d</v>
      </c>
      <c r="D78" s="345">
        <f>IF(B78="","",INDEX(G3prices!C81:G81,GroupG3index))</f>
        <v>0</v>
      </c>
      <c r="E78" s="232" t="str">
        <f t="shared" si="1"/>
        <v>N/A</v>
      </c>
      <c r="F78" s="348"/>
    </row>
    <row r="79" spans="1:6" ht="15" customHeight="1" thickBot="1" x14ac:dyDescent="0.3">
      <c r="A79" s="226"/>
      <c r="B79" s="229" t="str">
        <f>IF(ISBLANK(G3prices!A82),"",G3prices!A82)</f>
        <v>WDC244215</v>
      </c>
      <c r="C79" s="230" t="str">
        <f>G3prices!B82</f>
        <v>24"w, 42"h, 15"d</v>
      </c>
      <c r="D79" s="345">
        <f>IF(B79="","",INDEX(G3prices!C82:G82,GroupG3index))</f>
        <v>0</v>
      </c>
      <c r="E79" s="232" t="str">
        <f t="shared" si="1"/>
        <v>N/A</v>
      </c>
      <c r="F79" s="348"/>
    </row>
    <row r="80" spans="1:6" ht="15" customHeight="1" thickBot="1" x14ac:dyDescent="0.3">
      <c r="A80" s="226"/>
      <c r="B80" s="229" t="str">
        <f>IF(ISBLANK(G3prices!A83),"",G3prices!A83)</f>
        <v/>
      </c>
      <c r="C80" s="230" t="str">
        <f>G3prices!B83</f>
        <v>Blind Wall Cabinets, Can Be Pulled Up To 30"</v>
      </c>
      <c r="D80" s="345" t="str">
        <f>IF(B80="","",INDEX(G3prices!C83:G83,GroupG3index))</f>
        <v/>
      </c>
      <c r="E80" s="232" t="str">
        <f t="shared" si="1"/>
        <v/>
      </c>
      <c r="F80" s="348"/>
    </row>
    <row r="81" spans="1:6" ht="15" customHeight="1" thickBot="1" x14ac:dyDescent="0.3">
      <c r="A81" s="226"/>
      <c r="B81" s="229" t="str">
        <f>IF(ISBLANK(G3prices!A84),"",G3prices!A84)</f>
        <v>WBC2730</v>
      </c>
      <c r="C81" s="230" t="str">
        <f>G3prices!B84</f>
        <v>27"w, 30"h</v>
      </c>
      <c r="D81" s="345">
        <f>IF(B81="","",INDEX(G3prices!C84:G84,GroupG3index))</f>
        <v>0</v>
      </c>
      <c r="E81" s="232" t="str">
        <f t="shared" si="1"/>
        <v>N/A</v>
      </c>
      <c r="F81" s="348"/>
    </row>
    <row r="82" spans="1:6" ht="15" customHeight="1" thickBot="1" x14ac:dyDescent="0.3">
      <c r="A82" s="226"/>
      <c r="B82" s="229" t="str">
        <f>IF(ISBLANK(G3prices!A85),"",G3prices!A85)</f>
        <v>WBC2736</v>
      </c>
      <c r="C82" s="230" t="str">
        <f>G3prices!B85</f>
        <v>27"w, 36"h</v>
      </c>
      <c r="D82" s="345">
        <f>IF(B82="","",INDEX(G3prices!C85:G85,GroupG3index))</f>
        <v>0</v>
      </c>
      <c r="E82" s="232" t="str">
        <f t="shared" si="1"/>
        <v>N/A</v>
      </c>
      <c r="F82" s="348"/>
    </row>
    <row r="83" spans="1:6" ht="15" customHeight="1" thickBot="1" x14ac:dyDescent="0.3">
      <c r="A83" s="226"/>
      <c r="B83" s="229" t="str">
        <f>IF(ISBLANK(G3prices!A86),"",G3prices!A86)</f>
        <v>WBC2742</v>
      </c>
      <c r="C83" s="230" t="str">
        <f>G3prices!B86</f>
        <v>27"w, 42"h</v>
      </c>
      <c r="D83" s="345">
        <f>IF(B83="","",INDEX(G3prices!C86:G86,GroupG3index))</f>
        <v>0</v>
      </c>
      <c r="E83" s="232" t="str">
        <f t="shared" si="1"/>
        <v>N/A</v>
      </c>
      <c r="F83" s="348"/>
    </row>
    <row r="84" spans="1:6" ht="15" customHeight="1" thickBot="1" x14ac:dyDescent="0.3">
      <c r="A84" s="226"/>
      <c r="B84" s="229" t="str">
        <f>IF(ISBLANK(G3prices!A87),"",G3prices!A87)</f>
        <v/>
      </c>
      <c r="C84" s="230" t="str">
        <f>G3prices!B87</f>
        <v>Angle Wall Cabinet, 12"d 1 Side, Flush With Wall On The Other</v>
      </c>
      <c r="D84" s="345" t="str">
        <f>IF(B84="","",INDEX(G3prices!C87:G87,GroupG3index))</f>
        <v/>
      </c>
      <c r="E84" s="232" t="str">
        <f t="shared" si="1"/>
        <v/>
      </c>
      <c r="F84" s="348"/>
    </row>
    <row r="85" spans="1:6" ht="15" customHeight="1" thickBot="1" x14ac:dyDescent="0.3">
      <c r="A85" s="226"/>
      <c r="B85" s="229" t="str">
        <f>IF(ISBLANK(G3prices!A88),"",G3prices!A88)</f>
        <v>WEC1230</v>
      </c>
      <c r="C85" s="230" t="str">
        <f>G3prices!B88</f>
        <v>12"w, 30"h</v>
      </c>
      <c r="D85" s="345">
        <f>IF(B85="","",INDEX(G3prices!C88:G88,GroupG3index))</f>
        <v>0</v>
      </c>
      <c r="E85" s="232" t="str">
        <f t="shared" si="1"/>
        <v>N/A</v>
      </c>
      <c r="F85" s="348"/>
    </row>
    <row r="86" spans="1:6" ht="15" customHeight="1" thickBot="1" x14ac:dyDescent="0.3">
      <c r="A86" s="226"/>
      <c r="B86" s="229" t="str">
        <f>IF(ISBLANK(G3prices!A89),"",G3prices!A89)</f>
        <v>WEC1236</v>
      </c>
      <c r="C86" s="230" t="str">
        <f>G3prices!B89</f>
        <v>12"w, 36"h</v>
      </c>
      <c r="D86" s="345">
        <f>IF(B86="","",INDEX(G3prices!C89:G89,GroupG3index))</f>
        <v>0</v>
      </c>
      <c r="E86" s="232" t="str">
        <f t="shared" si="1"/>
        <v>N/A</v>
      </c>
      <c r="F86" s="348"/>
    </row>
    <row r="87" spans="1:6" ht="15" customHeight="1" thickBot="1" x14ac:dyDescent="0.3">
      <c r="A87" s="226"/>
      <c r="B87" s="229" t="str">
        <f>IF(ISBLANK(G3prices!A90),"",G3prices!A90)</f>
        <v>WEC1242</v>
      </c>
      <c r="C87" s="230" t="str">
        <f>G3prices!B90</f>
        <v>12"w, 42"h</v>
      </c>
      <c r="D87" s="345">
        <f>IF(B87="","",INDEX(G3prices!C90:G90,GroupG3index))</f>
        <v>0</v>
      </c>
      <c r="E87" s="232" t="str">
        <f t="shared" si="1"/>
        <v>N/A</v>
      </c>
      <c r="F87" s="348"/>
    </row>
    <row r="88" spans="1:6" ht="15" customHeight="1" thickBot="1" x14ac:dyDescent="0.3">
      <c r="A88" s="226"/>
      <c r="B88" s="229" t="str">
        <f>IF(ISBLANK(G3prices!A91),"",G3prices!A91)</f>
        <v/>
      </c>
      <c r="C88" s="230" t="str">
        <f>G3prices!B91</f>
        <v>Varying Depth End Of Run Wall Cabinet - 12"d 1 Side, 6"d On The Other</v>
      </c>
      <c r="D88" s="345" t="str">
        <f>IF(B88="","",INDEX(G3prices!C91:G91,GroupG3index))</f>
        <v/>
      </c>
      <c r="E88" s="232" t="str">
        <f t="shared" si="1"/>
        <v/>
      </c>
      <c r="F88" s="348"/>
    </row>
    <row r="89" spans="1:6" ht="15" customHeight="1" thickBot="1" x14ac:dyDescent="0.3">
      <c r="A89" s="226"/>
      <c r="B89" s="229" t="str">
        <f>IF(ISBLANK(G3prices!A92),"",G3prices!A92)</f>
        <v>WEA1230</v>
      </c>
      <c r="C89" s="230" t="str">
        <f>G3prices!B92</f>
        <v>12"w, 30"h</v>
      </c>
      <c r="D89" s="345">
        <f>IF(B89="","",INDEX(G3prices!C92:G92,GroupG3index))</f>
        <v>0</v>
      </c>
      <c r="E89" s="232" t="str">
        <f t="shared" si="1"/>
        <v>N/A</v>
      </c>
      <c r="F89" s="348"/>
    </row>
    <row r="90" spans="1:6" ht="15" customHeight="1" thickBot="1" x14ac:dyDescent="0.3">
      <c r="A90" s="226"/>
      <c r="B90" s="229" t="str">
        <f>IF(ISBLANK(G3prices!A93),"",G3prices!A93)</f>
        <v>WEA1236</v>
      </c>
      <c r="C90" s="230" t="str">
        <f>G3prices!B93</f>
        <v>12"w, 36"h</v>
      </c>
      <c r="D90" s="345">
        <f>IF(B90="","",INDEX(G3prices!C93:G93,GroupG3index))</f>
        <v>0</v>
      </c>
      <c r="E90" s="232" t="str">
        <f t="shared" si="1"/>
        <v>N/A</v>
      </c>
      <c r="F90" s="348"/>
    </row>
    <row r="91" spans="1:6" ht="15" customHeight="1" thickBot="1" x14ac:dyDescent="0.3">
      <c r="A91" s="226"/>
      <c r="B91" s="229" t="str">
        <f>IF(ISBLANK(G3prices!A94),"",G3prices!A94)</f>
        <v>WEA1242</v>
      </c>
      <c r="C91" s="230" t="str">
        <f>G3prices!B94</f>
        <v>12"w, 42"h</v>
      </c>
      <c r="D91" s="345">
        <f>IF(B91="","",INDEX(G3prices!C94:G94,GroupG3index))</f>
        <v>0</v>
      </c>
      <c r="E91" s="232" t="str">
        <f t="shared" si="1"/>
        <v>N/A</v>
      </c>
      <c r="F91" s="348"/>
    </row>
    <row r="92" spans="1:6" ht="15" customHeight="1" thickBot="1" x14ac:dyDescent="0.3">
      <c r="A92" s="226"/>
      <c r="B92" s="229" t="str">
        <f>IF(ISBLANK(G3prices!A95),"",G3prices!A95)</f>
        <v/>
      </c>
      <c r="C92" s="230" t="str">
        <f>G3prices!B95</f>
        <v>Wall Microwave Cabinets - 2 Doors At The Top, Shelf At The Bottom</v>
      </c>
      <c r="D92" s="345" t="str">
        <f>IF(B92="","",INDEX(G3prices!C95:G95,GroupG3index))</f>
        <v/>
      </c>
      <c r="E92" s="232" t="str">
        <f t="shared" si="1"/>
        <v/>
      </c>
      <c r="F92" s="348"/>
    </row>
    <row r="93" spans="1:6" ht="15" customHeight="1" thickBot="1" x14ac:dyDescent="0.3">
      <c r="A93" s="226"/>
      <c r="B93" s="229" t="str">
        <f>IF(ISBLANK(G3prices!A96),"",G3prices!A96)</f>
        <v>WM273012</v>
      </c>
      <c r="C93" s="230" t="str">
        <f>G3prices!B96</f>
        <v>27"w, 30"h</v>
      </c>
      <c r="D93" s="345">
        <f>IF(B93="","",INDEX(G3prices!C96:G96,GroupG3index))</f>
        <v>0</v>
      </c>
      <c r="E93" s="232" t="str">
        <f t="shared" si="1"/>
        <v>N/A</v>
      </c>
      <c r="F93" s="348"/>
    </row>
    <row r="94" spans="1:6" ht="15" customHeight="1" thickBot="1" x14ac:dyDescent="0.3">
      <c r="A94" s="226"/>
      <c r="B94" s="229" t="str">
        <f>IF(ISBLANK(G3prices!A97),"",G3prices!A97)</f>
        <v>WM273612</v>
      </c>
      <c r="C94" s="230" t="str">
        <f>G3prices!B97</f>
        <v>27"w, 36"h</v>
      </c>
      <c r="D94" s="345">
        <f>IF(B94="","",INDEX(G3prices!C97:G97,GroupG3index))</f>
        <v>0</v>
      </c>
      <c r="E94" s="232" t="str">
        <f t="shared" si="1"/>
        <v>N/A</v>
      </c>
      <c r="F94" s="348"/>
    </row>
    <row r="95" spans="1:6" ht="15" customHeight="1" thickBot="1" x14ac:dyDescent="0.3">
      <c r="A95" s="226"/>
      <c r="B95" s="229" t="str">
        <f>IF(ISBLANK(G3prices!A98),"",G3prices!A98)</f>
        <v>WM274212</v>
      </c>
      <c r="C95" s="230" t="str">
        <f>G3prices!B98</f>
        <v>27"w, 42"h</v>
      </c>
      <c r="D95" s="345">
        <f>IF(B95="","",INDEX(G3prices!C98:G98,GroupG3index))</f>
        <v>0</v>
      </c>
      <c r="E95" s="232" t="str">
        <f t="shared" si="1"/>
        <v>N/A</v>
      </c>
      <c r="F95" s="348"/>
    </row>
    <row r="96" spans="1:6" ht="15" customHeight="1" thickBot="1" x14ac:dyDescent="0.3">
      <c r="A96" s="226"/>
      <c r="B96" s="229" t="str">
        <f>IF(ISBLANK(G3prices!A99),"",G3prices!A99)</f>
        <v/>
      </c>
      <c r="C96" s="230" t="str">
        <f>G3prices!B99</f>
        <v>Wall End Shelf</v>
      </c>
      <c r="D96" s="345" t="str">
        <f>IF(B96="","",INDEX(G3prices!C99:G99,GroupG3index))</f>
        <v/>
      </c>
      <c r="E96" s="232" t="str">
        <f t="shared" si="1"/>
        <v/>
      </c>
      <c r="F96" s="348"/>
    </row>
    <row r="97" spans="1:6" ht="15" customHeight="1" thickBot="1" x14ac:dyDescent="0.3">
      <c r="A97" s="226"/>
      <c r="B97" s="229" t="str">
        <f>IF(ISBLANK(G3prices!A100),"",G3prices!A100)</f>
        <v>WES0930</v>
      </c>
      <c r="C97" s="230" t="str">
        <f>G3prices!B100</f>
        <v>9"w, 30"h</v>
      </c>
      <c r="D97" s="345">
        <f>IF(B97="","",INDEX(G3prices!C100:G100,GroupG3index))</f>
        <v>0</v>
      </c>
      <c r="E97" s="232" t="str">
        <f t="shared" si="1"/>
        <v>N/A</v>
      </c>
      <c r="F97" s="348"/>
    </row>
    <row r="98" spans="1:6" ht="15" customHeight="1" thickBot="1" x14ac:dyDescent="0.3">
      <c r="A98" s="226"/>
      <c r="B98" s="229" t="str">
        <f>IF(ISBLANK(G3prices!A101),"",G3prices!A101)</f>
        <v>WES0936</v>
      </c>
      <c r="C98" s="230" t="str">
        <f>G3prices!B101</f>
        <v>9"w, 36"h</v>
      </c>
      <c r="D98" s="345">
        <f>IF(B98="","",INDEX(G3prices!C101:G101,GroupG3index))</f>
        <v>0</v>
      </c>
      <c r="E98" s="232" t="str">
        <f t="shared" si="1"/>
        <v>N/A</v>
      </c>
      <c r="F98" s="348"/>
    </row>
    <row r="99" spans="1:6" ht="15" customHeight="1" thickBot="1" x14ac:dyDescent="0.3">
      <c r="A99" s="226"/>
      <c r="B99" s="229" t="str">
        <f>IF(ISBLANK(G3prices!A102),"",G3prices!A102)</f>
        <v>WES0942</v>
      </c>
      <c r="C99" s="230" t="str">
        <f>G3prices!B102</f>
        <v>9"w, 42"h</v>
      </c>
      <c r="D99" s="345">
        <f>IF(B99="","",INDEX(G3prices!C102:G102,GroupG3index))</f>
        <v>0</v>
      </c>
      <c r="E99" s="232" t="str">
        <f t="shared" si="1"/>
        <v>N/A</v>
      </c>
      <c r="F99" s="348"/>
    </row>
    <row r="100" spans="1:6" ht="15" customHeight="1" thickBot="1" x14ac:dyDescent="0.3">
      <c r="A100" s="226"/>
      <c r="B100" s="229" t="str">
        <f>IF(ISBLANK(G3prices!A103),"",G3prices!A103)</f>
        <v>WES1230</v>
      </c>
      <c r="C100" s="230" t="str">
        <f>G3prices!B103</f>
        <v>12"w, 30"h</v>
      </c>
      <c r="D100" s="345">
        <f>IF(B100="","",INDEX(G3prices!C103:G103,GroupG3index))</f>
        <v>5</v>
      </c>
      <c r="E100" s="232">
        <f t="shared" si="1"/>
        <v>0</v>
      </c>
      <c r="F100" s="348"/>
    </row>
    <row r="101" spans="1:6" ht="15" customHeight="1" thickBot="1" x14ac:dyDescent="0.3">
      <c r="A101" s="226"/>
      <c r="B101" s="229" t="str">
        <f>IF(ISBLANK(G3prices!A104),"",G3prices!A104)</f>
        <v>WES1236</v>
      </c>
      <c r="C101" s="230" t="str">
        <f>G3prices!B104</f>
        <v>12"w, 36"h</v>
      </c>
      <c r="D101" s="345">
        <f>IF(B101="","",INDEX(G3prices!C104:G104,GroupG3index))</f>
        <v>5</v>
      </c>
      <c r="E101" s="232">
        <f t="shared" si="1"/>
        <v>0</v>
      </c>
      <c r="F101" s="348"/>
    </row>
    <row r="102" spans="1:6" ht="15" customHeight="1" thickBot="1" x14ac:dyDescent="0.3">
      <c r="A102" s="226"/>
      <c r="B102" s="229" t="str">
        <f>IF(ISBLANK(G3prices!A105),"",G3prices!A105)</f>
        <v>WES1242</v>
      </c>
      <c r="C102" s="230" t="str">
        <f>G3prices!B105</f>
        <v>12"w, 42"h</v>
      </c>
      <c r="D102" s="345">
        <f>IF(B102="","",INDEX(G3prices!C105:G105,GroupG3index))</f>
        <v>5</v>
      </c>
      <c r="E102" s="232">
        <f t="shared" si="1"/>
        <v>0</v>
      </c>
      <c r="F102" s="348"/>
    </row>
    <row r="103" spans="1:6" ht="15" customHeight="1" thickBot="1" x14ac:dyDescent="0.3">
      <c r="A103" s="226"/>
      <c r="B103" s="229" t="str">
        <f>IF(ISBLANK(G3prices!A106),"",G3prices!A106)</f>
        <v/>
      </c>
      <c r="C103" s="230" t="str">
        <f>G3prices!B106</f>
        <v>Range Hood Cover</v>
      </c>
      <c r="D103" s="345" t="str">
        <f>IF(B103="","",INDEX(G3prices!C106:G106,GroupG3index))</f>
        <v/>
      </c>
      <c r="E103" s="232" t="str">
        <f t="shared" si="1"/>
        <v/>
      </c>
      <c r="F103" s="348"/>
    </row>
    <row r="104" spans="1:6" ht="15" customHeight="1" thickBot="1" x14ac:dyDescent="0.3">
      <c r="A104" s="226"/>
      <c r="B104" s="229" t="str">
        <f>IF(ISBLANK(G3prices!A107),"",G3prices!A107)</f>
        <v>WH3024</v>
      </c>
      <c r="C104" s="230" t="str">
        <f>G3prices!B107</f>
        <v>30"w, 24"h</v>
      </c>
      <c r="D104" s="345">
        <f>IF(B104="","",INDEX(G3prices!C107:G107,GroupG3index))</f>
        <v>0</v>
      </c>
      <c r="E104" s="232" t="str">
        <f t="shared" si="1"/>
        <v>N/A</v>
      </c>
      <c r="F104" s="348"/>
    </row>
    <row r="105" spans="1:6" ht="15" customHeight="1" thickBot="1" x14ac:dyDescent="0.3">
      <c r="A105" s="226"/>
      <c r="B105" s="229" t="str">
        <f>IF(ISBLANK(G3prices!A108),"",G3prices!A108)</f>
        <v>WH3624</v>
      </c>
      <c r="C105" s="230" t="str">
        <f>G3prices!B108</f>
        <v>36"w, 24"h</v>
      </c>
      <c r="D105" s="345">
        <f>IF(B105="","",INDEX(G3prices!C108:G108,GroupG3index))</f>
        <v>0</v>
      </c>
      <c r="E105" s="232" t="str">
        <f t="shared" si="1"/>
        <v>N/A</v>
      </c>
      <c r="F105" s="348"/>
    </row>
    <row r="106" spans="1:6" ht="15" customHeight="1" thickBot="1" x14ac:dyDescent="0.3">
      <c r="A106" s="226"/>
      <c r="B106" s="229" t="str">
        <f>IF(ISBLANK(G3prices!A109),"",G3prices!A109)</f>
        <v/>
      </c>
      <c r="C106" s="230" t="str">
        <f>G3prices!B109</f>
        <v>Wall Wine Rack</v>
      </c>
      <c r="D106" s="345" t="str">
        <f>IF(B106="","",INDEX(G3prices!C109:G109,GroupG3index))</f>
        <v/>
      </c>
      <c r="E106" s="232" t="str">
        <f t="shared" si="1"/>
        <v/>
      </c>
      <c r="F106" s="348"/>
    </row>
    <row r="107" spans="1:6" ht="15" customHeight="1" thickBot="1" x14ac:dyDescent="0.3">
      <c r="A107" s="226"/>
      <c r="B107" s="229" t="str">
        <f>IF(ISBLANK(G3prices!A110),"",G3prices!A110)</f>
        <v>WR3015</v>
      </c>
      <c r="C107" s="230" t="str">
        <f>G3prices!B110</f>
        <v>30"w, 15"h, 12"d</v>
      </c>
      <c r="D107" s="345">
        <f>IF(B107="","",INDEX(G3prices!C110:G110,GroupG3index))</f>
        <v>0</v>
      </c>
      <c r="E107" s="232" t="str">
        <f t="shared" si="1"/>
        <v>N/A</v>
      </c>
      <c r="F107" s="348"/>
    </row>
    <row r="108" spans="1:6" ht="15" customHeight="1" thickBot="1" x14ac:dyDescent="0.3">
      <c r="A108" s="226"/>
      <c r="B108" s="229" t="str">
        <f>IF(ISBLANK(G3prices!A111),"",G3prices!A111)</f>
        <v>WR3018</v>
      </c>
      <c r="C108" s="230" t="str">
        <f>G3prices!B111</f>
        <v>30"w, 18"h, 12"d</v>
      </c>
      <c r="D108" s="345">
        <f>IF(B108="","",INDEX(G3prices!C111:G111,GroupG3index))</f>
        <v>0</v>
      </c>
      <c r="E108" s="232" t="str">
        <f t="shared" si="1"/>
        <v>N/A</v>
      </c>
      <c r="F108" s="348"/>
    </row>
    <row r="109" spans="1:6" ht="15" customHeight="1" thickBot="1" x14ac:dyDescent="0.3">
      <c r="A109" s="226"/>
      <c r="B109" s="229" t="str">
        <f>IF(ISBLANK(G3prices!A112),"",G3prices!A112)</f>
        <v>WR3612</v>
      </c>
      <c r="C109" s="230" t="str">
        <f>G3prices!B112</f>
        <v>36"w, 12"h, 12"d</v>
      </c>
      <c r="D109" s="345">
        <f>IF(B109="","",INDEX(G3prices!C112:G112,GroupG3index))</f>
        <v>0</v>
      </c>
      <c r="E109" s="232" t="str">
        <f t="shared" si="1"/>
        <v>N/A</v>
      </c>
      <c r="F109" s="348"/>
    </row>
    <row r="110" spans="1:6" ht="15" customHeight="1" thickBot="1" x14ac:dyDescent="0.3">
      <c r="A110" s="226"/>
      <c r="B110" s="229" t="str">
        <f>IF(ISBLANK(G3prices!A113),"",G3prices!A113)</f>
        <v>WR3615</v>
      </c>
      <c r="C110" s="230" t="str">
        <f>G3prices!B113</f>
        <v>36"w, 15"h, 12"d</v>
      </c>
      <c r="D110" s="345">
        <f>IF(B110="","",INDEX(G3prices!C113:G113,GroupG3index))</f>
        <v>0</v>
      </c>
      <c r="E110" s="232" t="str">
        <f t="shared" si="1"/>
        <v>N/A</v>
      </c>
      <c r="F110" s="348"/>
    </row>
    <row r="111" spans="1:6" ht="15" customHeight="1" thickBot="1" x14ac:dyDescent="0.3">
      <c r="A111" s="226"/>
      <c r="B111" s="229" t="str">
        <f>IF(ISBLANK(G3prices!A114),"",G3prices!A114)</f>
        <v>WR3618</v>
      </c>
      <c r="C111" s="230" t="str">
        <f>G3prices!B114</f>
        <v>36"w, 18"h, 12"d</v>
      </c>
      <c r="D111" s="345">
        <f>IF(B111="","",INDEX(G3prices!C114:G114,GroupG3index))</f>
        <v>0</v>
      </c>
      <c r="E111" s="232" t="str">
        <f t="shared" si="1"/>
        <v>N/A</v>
      </c>
      <c r="F111" s="348"/>
    </row>
    <row r="112" spans="1:6" ht="15" customHeight="1" thickBot="1" x14ac:dyDescent="0.3">
      <c r="A112" s="226"/>
      <c r="B112" s="229" t="str">
        <f>IF(ISBLANK(G3prices!A115),"",G3prices!A115)</f>
        <v/>
      </c>
      <c r="C112" s="230" t="str">
        <f>G3prices!B115</f>
        <v>Stem Glass Holder</v>
      </c>
      <c r="D112" s="345" t="str">
        <f>IF(B112="","",INDEX(G3prices!C115:G115,GroupG3index))</f>
        <v/>
      </c>
      <c r="E112" s="232" t="str">
        <f t="shared" si="1"/>
        <v/>
      </c>
      <c r="F112" s="348"/>
    </row>
    <row r="113" spans="1:6" ht="15" customHeight="1" thickBot="1" x14ac:dyDescent="0.3">
      <c r="A113" s="226"/>
      <c r="B113" s="229" t="str">
        <f>IF(ISBLANK(G3prices!A116),"",G3prices!A116)</f>
        <v>GR30</v>
      </c>
      <c r="C113" s="230" t="str">
        <f>G3prices!B116</f>
        <v>30"w, 12"h</v>
      </c>
      <c r="D113" s="345">
        <f>IF(B113="","",INDEX(G3prices!C116:G116,GroupG3index))</f>
        <v>0</v>
      </c>
      <c r="E113" s="232" t="str">
        <f t="shared" si="1"/>
        <v>N/A</v>
      </c>
      <c r="F113" s="348"/>
    </row>
    <row r="114" spans="1:6" ht="15" customHeight="1" thickBot="1" x14ac:dyDescent="0.3">
      <c r="A114" s="226"/>
      <c r="B114" s="229" t="str">
        <f>IF(ISBLANK(G3prices!A117),"",G3prices!A117)</f>
        <v>GR36</v>
      </c>
      <c r="C114" s="230" t="str">
        <f>G3prices!B117</f>
        <v>36"w, 12"h</v>
      </c>
      <c r="D114" s="345">
        <f>IF(B114="","",INDEX(G3prices!C117:G117,GroupG3index))</f>
        <v>0</v>
      </c>
      <c r="E114" s="232" t="str">
        <f t="shared" si="1"/>
        <v>N/A</v>
      </c>
      <c r="F114" s="348"/>
    </row>
    <row r="115" spans="1:6" ht="15" customHeight="1" thickBot="1" x14ac:dyDescent="0.3">
      <c r="A115" s="226"/>
      <c r="B115" s="229" t="str">
        <f>IF(ISBLANK(G3prices!A118),"",G3prices!A118)</f>
        <v/>
      </c>
      <c r="C115" s="230" t="str">
        <f>G3prices!B118</f>
        <v>Wall Plate Rack</v>
      </c>
      <c r="D115" s="345" t="str">
        <f>IF(B115="","",INDEX(G3prices!C118:G118,GroupG3index))</f>
        <v/>
      </c>
      <c r="E115" s="232" t="str">
        <f t="shared" si="1"/>
        <v/>
      </c>
      <c r="F115" s="348"/>
    </row>
    <row r="116" spans="1:6" ht="15" customHeight="1" thickBot="1" x14ac:dyDescent="0.3">
      <c r="A116" s="226"/>
      <c r="B116" s="229" t="str">
        <f>IF(ISBLANK(G3prices!A119),"",G3prices!A119)</f>
        <v>PR3015</v>
      </c>
      <c r="C116" s="230" t="str">
        <f>G3prices!B119</f>
        <v>30"w, 15"h</v>
      </c>
      <c r="D116" s="345">
        <f>IF(B116="","",INDEX(G3prices!C119:G119,GroupG3index))</f>
        <v>0</v>
      </c>
      <c r="E116" s="232" t="str">
        <f t="shared" si="1"/>
        <v>N/A</v>
      </c>
      <c r="F116" s="348"/>
    </row>
    <row r="117" spans="1:6" ht="15" customHeight="1" thickBot="1" x14ac:dyDescent="0.3">
      <c r="A117" s="226"/>
      <c r="B117" s="229" t="str">
        <f>IF(ISBLANK(G3prices!A120),"",G3prices!A120)</f>
        <v>PR3612</v>
      </c>
      <c r="C117" s="230" t="str">
        <f>G3prices!B120</f>
        <v>36"w, 12"h</v>
      </c>
      <c r="D117" s="345">
        <f>IF(B117="","",INDEX(G3prices!C120:G120,GroupG3index))</f>
        <v>0</v>
      </c>
      <c r="E117" s="232" t="str">
        <f t="shared" si="1"/>
        <v>N/A</v>
      </c>
      <c r="F117" s="348"/>
    </row>
    <row r="118" spans="1:6" ht="15" customHeight="1" thickBot="1" x14ac:dyDescent="0.3">
      <c r="A118" s="226"/>
      <c r="B118" s="229" t="str">
        <f>IF(ISBLANK(G3prices!A121),"",G3prices!A121)</f>
        <v>PR3615</v>
      </c>
      <c r="C118" s="230" t="str">
        <f>G3prices!B121</f>
        <v>36"w, 15"h</v>
      </c>
      <c r="D118" s="345">
        <f>IF(B118="","",INDEX(G3prices!C121:G121,GroupG3index))</f>
        <v>0</v>
      </c>
      <c r="E118" s="232" t="str">
        <f t="shared" si="1"/>
        <v>N/A</v>
      </c>
      <c r="F118" s="348"/>
    </row>
    <row r="119" spans="1:6" ht="15" customHeight="1" thickBot="1" x14ac:dyDescent="0.3">
      <c r="A119" s="226"/>
      <c r="B119" s="229" t="str">
        <f>IF(ISBLANK(G3prices!A122),"",G3prices!A122)</f>
        <v/>
      </c>
      <c r="C119" s="230" t="str">
        <f>G3prices!B122</f>
        <v>Full Height Bases - 1 Door</v>
      </c>
      <c r="D119" s="345" t="str">
        <f>IF(B119="","",INDEX(G3prices!C122:G122,GroupG3index))</f>
        <v/>
      </c>
      <c r="E119" s="232" t="str">
        <f t="shared" si="1"/>
        <v/>
      </c>
      <c r="F119" s="348"/>
    </row>
    <row r="120" spans="1:6" ht="15" customHeight="1" thickBot="1" x14ac:dyDescent="0.3">
      <c r="A120" s="226"/>
      <c r="B120" s="229" t="str">
        <f>IF(ISBLANK(G3prices!A123),"",G3prices!A123)</f>
        <v>TB06</v>
      </c>
      <c r="C120" s="230" t="str">
        <f>G3prices!B123</f>
        <v>6"w</v>
      </c>
      <c r="D120" s="345">
        <f>IF(B120="","",INDEX(G3prices!C123:G123,GroupG3index))</f>
        <v>0</v>
      </c>
      <c r="E120" s="232" t="str">
        <f t="shared" si="1"/>
        <v>N/A</v>
      </c>
      <c r="F120" s="348"/>
    </row>
    <row r="121" spans="1:6" ht="15" customHeight="1" thickBot="1" x14ac:dyDescent="0.3">
      <c r="A121" s="226"/>
      <c r="B121" s="229" t="str">
        <f>IF(ISBLANK(G3prices!A124),"",G3prices!A124)</f>
        <v>TB09</v>
      </c>
      <c r="C121" s="230" t="str">
        <f>G3prices!B124</f>
        <v>9"w</v>
      </c>
      <c r="D121" s="345">
        <f>IF(B121="","",INDEX(G3prices!C124:G124,GroupG3index))</f>
        <v>0</v>
      </c>
      <c r="E121" s="232" t="str">
        <f t="shared" si="1"/>
        <v>N/A</v>
      </c>
      <c r="F121" s="348"/>
    </row>
    <row r="122" spans="1:6" ht="15" customHeight="1" thickBot="1" x14ac:dyDescent="0.3">
      <c r="A122" s="226"/>
      <c r="B122" s="229" t="str">
        <f>IF(ISBLANK(G3prices!A125),"",G3prices!A125)</f>
        <v/>
      </c>
      <c r="C122" s="230" t="str">
        <f>G3prices!B125</f>
        <v>Standard Base Cabinets</v>
      </c>
      <c r="D122" s="345" t="str">
        <f>IF(B122="","",INDEX(G3prices!C125:G125,GroupG3index))</f>
        <v/>
      </c>
      <c r="E122" s="232" t="str">
        <f t="shared" si="1"/>
        <v/>
      </c>
      <c r="F122" s="348"/>
    </row>
    <row r="123" spans="1:6" ht="15" customHeight="1" thickBot="1" x14ac:dyDescent="0.3">
      <c r="A123" s="226"/>
      <c r="B123" s="229" t="str">
        <f>IF(ISBLANK(G3prices!A126),"",G3prices!A126)</f>
        <v>B09</v>
      </c>
      <c r="C123" s="230" t="str">
        <f>G3prices!B126</f>
        <v>9"w, 34 1/2"h, 24"d, 1 Door, 1 Drawer</v>
      </c>
      <c r="D123" s="345">
        <f>IF(B123="","",INDEX(G3prices!C126:G126,GroupG3index))</f>
        <v>0</v>
      </c>
      <c r="E123" s="232" t="str">
        <f t="shared" si="1"/>
        <v>N/A</v>
      </c>
      <c r="F123" s="348"/>
    </row>
    <row r="124" spans="1:6" ht="15" customHeight="1" thickBot="1" x14ac:dyDescent="0.3">
      <c r="A124" s="226"/>
      <c r="B124" s="229" t="str">
        <f>IF(ISBLANK(G3prices!A127),"",G3prices!A127)</f>
        <v>B12</v>
      </c>
      <c r="C124" s="230" t="str">
        <f>G3prices!B127</f>
        <v>12"w, 34 1/2"h, 24"d, 1 Door, 1 Drawer</v>
      </c>
      <c r="D124" s="345">
        <f>IF(B124="","",INDEX(G3prices!C127:G127,GroupG3index))</f>
        <v>0</v>
      </c>
      <c r="E124" s="232" t="str">
        <f t="shared" si="1"/>
        <v>N/A</v>
      </c>
      <c r="F124" s="348"/>
    </row>
    <row r="125" spans="1:6" ht="15" customHeight="1" thickBot="1" x14ac:dyDescent="0.3">
      <c r="A125" s="226"/>
      <c r="B125" s="229" t="str">
        <f>IF(ISBLANK(G3prices!A128),"",G3prices!A128)</f>
        <v>B15</v>
      </c>
      <c r="C125" s="230" t="str">
        <f>G3prices!B128</f>
        <v>15"w, 34 1/2"h, 24"d, 1 Door, 1 Drawer</v>
      </c>
      <c r="D125" s="345">
        <f>IF(B125="","",INDEX(G3prices!C128:G128,GroupG3index))</f>
        <v>0</v>
      </c>
      <c r="E125" s="232" t="str">
        <f t="shared" si="1"/>
        <v>N/A</v>
      </c>
      <c r="F125" s="348"/>
    </row>
    <row r="126" spans="1:6" ht="15" customHeight="1" thickBot="1" x14ac:dyDescent="0.3">
      <c r="A126" s="226"/>
      <c r="B126" s="229" t="str">
        <f>IF(ISBLANK(G3prices!A129),"",G3prices!A129)</f>
        <v>B18</v>
      </c>
      <c r="C126" s="230" t="str">
        <f>G3prices!B129</f>
        <v>18"w, 34 1/2"h, 24"d, 1 Door, 1 Drawer</v>
      </c>
      <c r="D126" s="345">
        <f>IF(B126="","",INDEX(G3prices!C129:G129,GroupG3index))</f>
        <v>0</v>
      </c>
      <c r="E126" s="232" t="str">
        <f t="shared" si="1"/>
        <v>N/A</v>
      </c>
      <c r="F126" s="348"/>
    </row>
    <row r="127" spans="1:6" ht="15" customHeight="1" thickBot="1" x14ac:dyDescent="0.3">
      <c r="A127" s="226"/>
      <c r="B127" s="229" t="str">
        <f>IF(ISBLANK(G3prices!A130),"",G3prices!A130)</f>
        <v>B21</v>
      </c>
      <c r="C127" s="230" t="str">
        <f>G3prices!B130</f>
        <v>21"w, 34 1/2"h, 24"d, 1 Door, 1 Drawer</v>
      </c>
      <c r="D127" s="345">
        <f>IF(B127="","",INDEX(G3prices!C130:G130,GroupG3index))</f>
        <v>0</v>
      </c>
      <c r="E127" s="232" t="str">
        <f t="shared" si="1"/>
        <v>N/A</v>
      </c>
      <c r="F127" s="348"/>
    </row>
    <row r="128" spans="1:6" ht="15" customHeight="1" thickBot="1" x14ac:dyDescent="0.3">
      <c r="A128" s="226"/>
      <c r="B128" s="229" t="str">
        <f>IF(ISBLANK(G3prices!A131),"",G3prices!A131)</f>
        <v>B24</v>
      </c>
      <c r="C128" s="230" t="str">
        <f>G3prices!B131</f>
        <v>24"w, 34 1/2"h, 24"d, 2 Doors, 1 Drawers</v>
      </c>
      <c r="D128" s="345">
        <f>IF(B128="","",INDEX(G3prices!C131:G131,GroupG3index))</f>
        <v>0</v>
      </c>
      <c r="E128" s="232" t="str">
        <f t="shared" si="1"/>
        <v>N/A</v>
      </c>
      <c r="F128" s="348"/>
    </row>
    <row r="129" spans="1:6" ht="15" customHeight="1" thickBot="1" x14ac:dyDescent="0.3">
      <c r="A129" s="226"/>
      <c r="B129" s="229" t="str">
        <f>IF(ISBLANK(G3prices!A132),"",G3prices!A132)</f>
        <v>B27</v>
      </c>
      <c r="C129" s="230" t="str">
        <f>G3prices!B132</f>
        <v>27"w, 34 1/2"h, 24"d, 2 Doors, 1 Drawers</v>
      </c>
      <c r="D129" s="345">
        <f>IF(B129="","",INDEX(G3prices!C132:G132,GroupG3index))</f>
        <v>0</v>
      </c>
      <c r="E129" s="232" t="str">
        <f t="shared" si="1"/>
        <v>N/A</v>
      </c>
      <c r="F129" s="348"/>
    </row>
    <row r="130" spans="1:6" ht="15" customHeight="1" thickBot="1" x14ac:dyDescent="0.3">
      <c r="A130" s="226"/>
      <c r="B130" s="229" t="str">
        <f>IF(ISBLANK(G3prices!A133),"",G3prices!A133)</f>
        <v>B30</v>
      </c>
      <c r="C130" s="230" t="str">
        <f>G3prices!B133</f>
        <v>30"w, 34 1/2"h, 24"d, 2 Doors, 1 Drawers</v>
      </c>
      <c r="D130" s="345">
        <f>IF(B130="","",INDEX(G3prices!C133:G133,GroupG3index))</f>
        <v>0</v>
      </c>
      <c r="E130" s="232" t="str">
        <f t="shared" si="1"/>
        <v>N/A</v>
      </c>
      <c r="F130" s="348"/>
    </row>
    <row r="131" spans="1:6" ht="15" customHeight="1" thickBot="1" x14ac:dyDescent="0.3">
      <c r="A131" s="226"/>
      <c r="B131" s="229" t="str">
        <f>IF(ISBLANK(G3prices!A134),"",G3prices!A134)</f>
        <v>B33</v>
      </c>
      <c r="C131" s="230" t="str">
        <f>G3prices!B134</f>
        <v>33"w, 34 1/2"h, 24"d, 2 Doors, 2 Drawers</v>
      </c>
      <c r="D131" s="345">
        <f>IF(B131="","",INDEX(G3prices!C134:G134,GroupG3index))</f>
        <v>0</v>
      </c>
      <c r="E131" s="232" t="str">
        <f t="shared" si="1"/>
        <v>N/A</v>
      </c>
      <c r="F131" s="348"/>
    </row>
    <row r="132" spans="1:6" ht="15" customHeight="1" thickBot="1" x14ac:dyDescent="0.3">
      <c r="A132" s="226"/>
      <c r="B132" s="229" t="str">
        <f>IF(ISBLANK(G3prices!A135),"",G3prices!A135)</f>
        <v>B36</v>
      </c>
      <c r="C132" s="230" t="str">
        <f>G3prices!B135</f>
        <v>36"w, 34 1/2"h, 24"d, 2 Doors, 2 Drawers</v>
      </c>
      <c r="D132" s="345">
        <f>IF(B132="","",INDEX(G3prices!C135:G135,GroupG3index))</f>
        <v>0</v>
      </c>
      <c r="E132" s="232" t="str">
        <f t="shared" si="1"/>
        <v>N/A</v>
      </c>
      <c r="F132" s="348"/>
    </row>
    <row r="133" spans="1:6" ht="15" customHeight="1" thickBot="1" x14ac:dyDescent="0.3">
      <c r="A133" s="226"/>
      <c r="B133" s="229" t="str">
        <f>IF(ISBLANK(G3prices!A136),"",G3prices!A136)</f>
        <v>B39</v>
      </c>
      <c r="C133" s="230" t="str">
        <f>G3prices!B136</f>
        <v>39"w, 34 1/2"h, 24"d, 2 Doors, 2 Drawers</v>
      </c>
      <c r="D133" s="345">
        <f>IF(B133="","",INDEX(G3prices!C136:G136,GroupG3index))</f>
        <v>0</v>
      </c>
      <c r="E133" s="232" t="str">
        <f t="shared" ref="E133:E196" si="2">IF(B133="","",IF(D133=0,NotAvailable,A133*D133))</f>
        <v>N/A</v>
      </c>
      <c r="F133" s="348"/>
    </row>
    <row r="134" spans="1:6" ht="15" customHeight="1" thickBot="1" x14ac:dyDescent="0.3">
      <c r="A134" s="226"/>
      <c r="B134" s="229" t="str">
        <f>IF(ISBLANK(G3prices!A137),"",G3prices!A137)</f>
        <v>B42</v>
      </c>
      <c r="C134" s="230" t="str">
        <f>G3prices!B137</f>
        <v>42"w, 34 1/2"h, 24"d, 2 Doors, 2 Drawers</v>
      </c>
      <c r="D134" s="345">
        <f>IF(B134="","",INDEX(G3prices!C137:G137,GroupG3index))</f>
        <v>0</v>
      </c>
      <c r="E134" s="232" t="str">
        <f t="shared" si="2"/>
        <v>N/A</v>
      </c>
      <c r="F134" s="348"/>
    </row>
    <row r="135" spans="1:6" ht="15" customHeight="1" thickBot="1" x14ac:dyDescent="0.3">
      <c r="A135" s="226"/>
      <c r="B135" s="229" t="str">
        <f>IF(ISBLANK(G3prices!A138),"",G3prices!A138)</f>
        <v/>
      </c>
      <c r="C135" s="230" t="str">
        <f>G3prices!B138</f>
        <v>Sink Base, 34 1/2"h, 24"d</v>
      </c>
      <c r="D135" s="345" t="str">
        <f>IF(B135="","",INDEX(G3prices!C138:G138,GroupG3index))</f>
        <v/>
      </c>
      <c r="E135" s="232" t="str">
        <f t="shared" si="2"/>
        <v/>
      </c>
      <c r="F135" s="348"/>
    </row>
    <row r="136" spans="1:6" ht="15" customHeight="1" thickBot="1" x14ac:dyDescent="0.3">
      <c r="A136" s="226"/>
      <c r="B136" s="229" t="str">
        <f>IF(ISBLANK(G3prices!A139),"",G3prices!A139)</f>
        <v>SB24-CY</v>
      </c>
      <c r="C136" s="230" t="str">
        <f>G3prices!B139</f>
        <v>24"w, 1 Dummy Drawer, 2 Doors</v>
      </c>
      <c r="D136" s="345">
        <f>IF(B136="","",INDEX(G3prices!C139:G139,GroupG3index))</f>
        <v>0</v>
      </c>
      <c r="E136" s="232" t="str">
        <f t="shared" si="2"/>
        <v>N/A</v>
      </c>
      <c r="F136" s="348"/>
    </row>
    <row r="137" spans="1:6" ht="15" customHeight="1" thickBot="1" x14ac:dyDescent="0.3">
      <c r="A137" s="226"/>
      <c r="B137" s="229" t="str">
        <f>IF(ISBLANK(G3prices!A140),"",G3prices!A140)</f>
        <v>SB27-CY</v>
      </c>
      <c r="C137" s="230" t="str">
        <f>G3prices!B140</f>
        <v>27"w, 1 Dummy Drawer, 2 Doors</v>
      </c>
      <c r="D137" s="345">
        <f>IF(B137="","",INDEX(G3prices!C140:G140,GroupG3index))</f>
        <v>0</v>
      </c>
      <c r="E137" s="232" t="str">
        <f t="shared" si="2"/>
        <v>N/A</v>
      </c>
      <c r="F137" s="348"/>
    </row>
    <row r="138" spans="1:6" ht="15" customHeight="1" thickBot="1" x14ac:dyDescent="0.3">
      <c r="A138" s="226"/>
      <c r="B138" s="229" t="str">
        <f>IF(ISBLANK(G3prices!A141),"",G3prices!A141)</f>
        <v>SB30-CY</v>
      </c>
      <c r="C138" s="230" t="str">
        <f>G3prices!B141</f>
        <v>30"w, 1 Dummy Drawer, 2 Doors</v>
      </c>
      <c r="D138" s="345">
        <f>IF(B138="","",INDEX(G3prices!C141:G141,GroupG3index))</f>
        <v>0</v>
      </c>
      <c r="E138" s="232" t="str">
        <f t="shared" si="2"/>
        <v>N/A</v>
      </c>
      <c r="F138" s="348"/>
    </row>
    <row r="139" spans="1:6" ht="15" customHeight="1" thickBot="1" x14ac:dyDescent="0.3">
      <c r="A139" s="226"/>
      <c r="B139" s="229" t="str">
        <f>IF(ISBLANK(G3prices!A142),"",G3prices!A142)</f>
        <v>SB33-CY</v>
      </c>
      <c r="C139" s="230" t="str">
        <f>G3prices!B142</f>
        <v>33"w, 2 Dummy Drawer, 2 Doors</v>
      </c>
      <c r="D139" s="345">
        <f>IF(B139="","",INDEX(G3prices!C142:G142,GroupG3index))</f>
        <v>0</v>
      </c>
      <c r="E139" s="232" t="str">
        <f t="shared" si="2"/>
        <v>N/A</v>
      </c>
      <c r="F139" s="348"/>
    </row>
    <row r="140" spans="1:6" ht="15" customHeight="1" thickBot="1" x14ac:dyDescent="0.3">
      <c r="A140" s="226"/>
      <c r="B140" s="229" t="str">
        <f>IF(ISBLANK(G3prices!A143),"",G3prices!A143)</f>
        <v>SB36-CY</v>
      </c>
      <c r="C140" s="230" t="str">
        <f>G3prices!B143</f>
        <v>36"w, 2 Dummy Drawer, 2 Doors</v>
      </c>
      <c r="D140" s="345">
        <f>IF(B140="","",INDEX(G3prices!C143:G143,GroupG3index))</f>
        <v>0</v>
      </c>
      <c r="E140" s="232" t="str">
        <f t="shared" si="2"/>
        <v>N/A</v>
      </c>
      <c r="F140" s="348"/>
    </row>
    <row r="141" spans="1:6" ht="15" customHeight="1" thickBot="1" x14ac:dyDescent="0.3">
      <c r="A141" s="226"/>
      <c r="B141" s="229" t="str">
        <f>IF(ISBLANK(G3prices!A144),"",G3prices!A144)</f>
        <v>SB39-CY</v>
      </c>
      <c r="C141" s="230" t="str">
        <f>G3prices!B144</f>
        <v>39"w, 2 Dummy Drawer, 2 Doors</v>
      </c>
      <c r="D141" s="345">
        <f>IF(B141="","",INDEX(G3prices!C144:G144,GroupG3index))</f>
        <v>0</v>
      </c>
      <c r="E141" s="232" t="str">
        <f t="shared" si="2"/>
        <v>N/A</v>
      </c>
      <c r="F141" s="348"/>
    </row>
    <row r="142" spans="1:6" ht="15" customHeight="1" thickBot="1" x14ac:dyDescent="0.3">
      <c r="A142" s="226"/>
      <c r="B142" s="229" t="str">
        <f>IF(ISBLANK(G3prices!A145),"",G3prices!A145)</f>
        <v>SB42-CY</v>
      </c>
      <c r="C142" s="230" t="str">
        <f>G3prices!B145</f>
        <v>42"w, 2 Dummy Drawer, 2 Doors</v>
      </c>
      <c r="D142" s="345">
        <f>IF(B142="","",INDEX(G3prices!C145:G145,GroupG3index))</f>
        <v>0</v>
      </c>
      <c r="E142" s="232" t="str">
        <f t="shared" si="2"/>
        <v>N/A</v>
      </c>
      <c r="F142" s="348"/>
    </row>
    <row r="143" spans="1:6" ht="15" customHeight="1" thickBot="1" x14ac:dyDescent="0.3">
      <c r="A143" s="226"/>
      <c r="B143" s="229" t="str">
        <f>IF(ISBLANK(G3prices!A146),"",G3prices!A146)</f>
        <v>NCSB36</v>
      </c>
      <c r="C143" s="230" t="str">
        <f>G3prices!B146</f>
        <v>Corner Sink Base, 1 Full Height Door, 36"w</v>
      </c>
      <c r="D143" s="345">
        <f>IF(B143="","",INDEX(G3prices!C146:G146,GroupG3index))</f>
        <v>0</v>
      </c>
      <c r="E143" s="232" t="str">
        <f t="shared" si="2"/>
        <v>N/A</v>
      </c>
      <c r="F143" s="348"/>
    </row>
    <row r="144" spans="1:6" ht="15" customHeight="1" thickBot="1" x14ac:dyDescent="0.3">
      <c r="A144" s="226"/>
      <c r="B144" s="229" t="str">
        <f>IF(ISBLANK(G3prices!A147),"",G3prices!A147)</f>
        <v>NCSB42</v>
      </c>
      <c r="C144" s="230" t="str">
        <f>G3prices!B147</f>
        <v>Corner Sink Base, 1 Full Height Door, 42"w</v>
      </c>
      <c r="D144" s="345">
        <f>IF(B144="","",INDEX(G3prices!C147:G147,GroupG3index))</f>
        <v>0</v>
      </c>
      <c r="E144" s="232" t="str">
        <f t="shared" si="2"/>
        <v>N/A</v>
      </c>
      <c r="F144" s="348"/>
    </row>
    <row r="145" spans="1:6" ht="15" customHeight="1" thickBot="1" x14ac:dyDescent="0.3">
      <c r="A145" s="226"/>
      <c r="B145" s="229" t="str">
        <f>IF(ISBLANK(G3prices!A148),"",G3prices!A148)</f>
        <v/>
      </c>
      <c r="C145" s="230" t="str">
        <f>G3prices!B148</f>
        <v>Drawer Bases - 3 Drawer</v>
      </c>
      <c r="D145" s="345" t="str">
        <f>IF(B145="","",INDEX(G3prices!C148:G148,GroupG3index))</f>
        <v/>
      </c>
      <c r="E145" s="232" t="str">
        <f t="shared" si="2"/>
        <v/>
      </c>
      <c r="F145" s="348"/>
    </row>
    <row r="146" spans="1:6" ht="15" customHeight="1" thickBot="1" x14ac:dyDescent="0.3">
      <c r="A146" s="226"/>
      <c r="B146" s="229" t="str">
        <f>IF(ISBLANK(G3prices!A149),"",G3prices!A149)</f>
        <v>DB12-3</v>
      </c>
      <c r="C146" s="230" t="str">
        <f>G3prices!B149</f>
        <v>12"w, 34 1/2"h, 24"d</v>
      </c>
      <c r="D146" s="345">
        <f>IF(B146="","",INDEX(G3prices!C149:G149,GroupG3index))</f>
        <v>0</v>
      </c>
      <c r="E146" s="232" t="str">
        <f t="shared" si="2"/>
        <v>N/A</v>
      </c>
      <c r="F146" s="348"/>
    </row>
    <row r="147" spans="1:6" ht="15" customHeight="1" thickBot="1" x14ac:dyDescent="0.3">
      <c r="A147" s="226"/>
      <c r="B147" s="229" t="str">
        <f>IF(ISBLANK(G3prices!A150),"",G3prices!A150)</f>
        <v>DB15-3</v>
      </c>
      <c r="C147" s="230" t="str">
        <f>G3prices!B150</f>
        <v>15"w, 34 1/2"h, 24"d</v>
      </c>
      <c r="D147" s="345">
        <f>IF(B147="","",INDEX(G3prices!C150:G150,GroupG3index))</f>
        <v>0</v>
      </c>
      <c r="E147" s="232" t="str">
        <f t="shared" si="2"/>
        <v>N/A</v>
      </c>
      <c r="F147" s="348"/>
    </row>
    <row r="148" spans="1:6" ht="15" customHeight="1" thickBot="1" x14ac:dyDescent="0.3">
      <c r="A148" s="226"/>
      <c r="B148" s="229" t="str">
        <f>IF(ISBLANK(G3prices!A151),"",G3prices!A151)</f>
        <v>DB18-3</v>
      </c>
      <c r="C148" s="230" t="str">
        <f>G3prices!B151</f>
        <v>18"w, 34 1/2"h, 24"d</v>
      </c>
      <c r="D148" s="345">
        <f>IF(B148="","",INDEX(G3prices!C151:G151,GroupG3index))</f>
        <v>0</v>
      </c>
      <c r="E148" s="232" t="str">
        <f t="shared" si="2"/>
        <v>N/A</v>
      </c>
      <c r="F148" s="348"/>
    </row>
    <row r="149" spans="1:6" ht="15" customHeight="1" thickBot="1" x14ac:dyDescent="0.3">
      <c r="A149" s="226"/>
      <c r="B149" s="229" t="str">
        <f>IF(ISBLANK(G3prices!A152),"",G3prices!A152)</f>
        <v>DB21-3</v>
      </c>
      <c r="C149" s="230" t="str">
        <f>G3prices!B152</f>
        <v>21"w, 34 1/2"h, 24"d</v>
      </c>
      <c r="D149" s="345">
        <f>IF(B149="","",INDEX(G3prices!C152:G152,GroupG3index))</f>
        <v>0</v>
      </c>
      <c r="E149" s="232" t="str">
        <f t="shared" si="2"/>
        <v>N/A</v>
      </c>
      <c r="F149" s="348"/>
    </row>
    <row r="150" spans="1:6" ht="15" customHeight="1" thickBot="1" x14ac:dyDescent="0.3">
      <c r="A150" s="226"/>
      <c r="B150" s="229" t="str">
        <f>IF(ISBLANK(G3prices!A153),"",G3prices!A153)</f>
        <v>DB24-3</v>
      </c>
      <c r="C150" s="230" t="str">
        <f>G3prices!B153</f>
        <v>24"w, 34 1/2"h, 24"d</v>
      </c>
      <c r="D150" s="345">
        <f>IF(B150="","",INDEX(G3prices!C153:G153,GroupG3index))</f>
        <v>0</v>
      </c>
      <c r="E150" s="232" t="str">
        <f t="shared" si="2"/>
        <v>N/A</v>
      </c>
      <c r="F150" s="348"/>
    </row>
    <row r="151" spans="1:6" ht="15" customHeight="1" thickBot="1" x14ac:dyDescent="0.3">
      <c r="A151" s="226"/>
      <c r="B151" s="229" t="str">
        <f>IF(ISBLANK(G3prices!A154),"",G3prices!A154)</f>
        <v>DB27-3</v>
      </c>
      <c r="C151" s="230" t="str">
        <f>G3prices!B154</f>
        <v>27"w, 34 1/2"h, 24"d</v>
      </c>
      <c r="D151" s="345">
        <f>IF(B151="","",INDEX(G3prices!C154:G154,GroupG3index))</f>
        <v>0</v>
      </c>
      <c r="E151" s="232" t="str">
        <f t="shared" si="2"/>
        <v>N/A</v>
      </c>
      <c r="F151" s="348"/>
    </row>
    <row r="152" spans="1:6" ht="15" customHeight="1" thickBot="1" x14ac:dyDescent="0.3">
      <c r="A152" s="226"/>
      <c r="B152" s="229" t="str">
        <f>IF(ISBLANK(G3prices!A155),"",G3prices!A155)</f>
        <v>DB30-3</v>
      </c>
      <c r="C152" s="230" t="str">
        <f>G3prices!B155</f>
        <v>30"w, 34 1/2"h, 24"d</v>
      </c>
      <c r="D152" s="345">
        <f>IF(B152="","",INDEX(G3prices!C155:G155,GroupG3index))</f>
        <v>0</v>
      </c>
      <c r="E152" s="232" t="str">
        <f t="shared" si="2"/>
        <v>N/A</v>
      </c>
      <c r="F152" s="348"/>
    </row>
    <row r="153" spans="1:6" ht="15" customHeight="1" thickBot="1" x14ac:dyDescent="0.3">
      <c r="A153" s="226"/>
      <c r="B153" s="229" t="str">
        <f>IF(ISBLANK(G3prices!A156),"",G3prices!A156)</f>
        <v>DB33-3</v>
      </c>
      <c r="C153" s="230" t="str">
        <f>G3prices!B156</f>
        <v>33"w, 34 1/2"h, 24"d</v>
      </c>
      <c r="D153" s="345">
        <f>IF(B153="","",INDEX(G3prices!C156:G156,GroupG3index))</f>
        <v>0</v>
      </c>
      <c r="E153" s="232" t="str">
        <f t="shared" si="2"/>
        <v>N/A</v>
      </c>
      <c r="F153" s="348"/>
    </row>
    <row r="154" spans="1:6" ht="15" customHeight="1" thickBot="1" x14ac:dyDescent="0.3">
      <c r="A154" s="226"/>
      <c r="B154" s="229" t="str">
        <f>IF(ISBLANK(G3prices!A157),"",G3prices!A157)</f>
        <v>DB36-3</v>
      </c>
      <c r="C154" s="230" t="str">
        <f>G3prices!B157</f>
        <v>36"w, 34 1/2"h, 24"d</v>
      </c>
      <c r="D154" s="345">
        <f>IF(B154="","",INDEX(G3prices!C157:G157,GroupG3index))</f>
        <v>0</v>
      </c>
      <c r="E154" s="232" t="str">
        <f t="shared" si="2"/>
        <v>N/A</v>
      </c>
      <c r="F154" s="348"/>
    </row>
    <row r="155" spans="1:6" ht="15" customHeight="1" thickBot="1" x14ac:dyDescent="0.3">
      <c r="A155" s="226"/>
      <c r="B155" s="229" t="str">
        <f>IF(ISBLANK(G3prices!A158),"",G3prices!A158)</f>
        <v/>
      </c>
      <c r="C155" s="230" t="str">
        <f>G3prices!B158</f>
        <v>Lazy Susan With Shelves With Wood Turn Table</v>
      </c>
      <c r="D155" s="345" t="str">
        <f>IF(B155="","",INDEX(G3prices!C158:G158,GroupG3index))</f>
        <v/>
      </c>
      <c r="E155" s="232" t="str">
        <f t="shared" si="2"/>
        <v/>
      </c>
      <c r="F155" s="348"/>
    </row>
    <row r="156" spans="1:6" ht="15" customHeight="1" thickBot="1" x14ac:dyDescent="0.3">
      <c r="A156" s="226"/>
      <c r="B156" s="229" t="str">
        <f>IF(ISBLANK(G3prices!A159),"",G3prices!A159)</f>
        <v>LS3312</v>
      </c>
      <c r="C156" s="230" t="str">
        <f>G3prices!B159</f>
        <v>33"w</v>
      </c>
      <c r="D156" s="345">
        <f>IF(B156="","",INDEX(G3prices!C159:G159,GroupG3index))</f>
        <v>0</v>
      </c>
      <c r="E156" s="232" t="str">
        <f t="shared" si="2"/>
        <v>N/A</v>
      </c>
      <c r="F156" s="348"/>
    </row>
    <row r="157" spans="1:6" ht="15" customHeight="1" thickBot="1" x14ac:dyDescent="0.3">
      <c r="A157" s="226"/>
      <c r="B157" s="229" t="str">
        <f>IF(ISBLANK(G3prices!A160),"",G3prices!A160)</f>
        <v>LS3612</v>
      </c>
      <c r="C157" s="230" t="str">
        <f>G3prices!B160</f>
        <v>36"w</v>
      </c>
      <c r="D157" s="345">
        <f>IF(B157="","",INDEX(G3prices!C160:G160,GroupG3index))</f>
        <v>0</v>
      </c>
      <c r="E157" s="232" t="str">
        <f t="shared" si="2"/>
        <v>N/A</v>
      </c>
      <c r="F157" s="348"/>
    </row>
    <row r="158" spans="1:6" ht="15" customHeight="1" thickBot="1" x14ac:dyDescent="0.3">
      <c r="A158" s="226"/>
      <c r="B158" s="229" t="str">
        <f>IF(ISBLANK(G3prices!A161),"",G3prices!A161)</f>
        <v/>
      </c>
      <c r="C158" s="230" t="str">
        <f>G3prices!B161</f>
        <v>Blind Base Cabinets</v>
      </c>
      <c r="D158" s="345" t="str">
        <f>IF(B158="","",INDEX(G3prices!C161:G161,GroupG3index))</f>
        <v/>
      </c>
      <c r="E158" s="232" t="str">
        <f t="shared" si="2"/>
        <v/>
      </c>
      <c r="F158" s="348"/>
    </row>
    <row r="159" spans="1:6" ht="15" customHeight="1" thickBot="1" x14ac:dyDescent="0.3">
      <c r="A159" s="226"/>
      <c r="B159" s="229" t="str">
        <f>IF(ISBLANK(G3prices!A162),"",G3prices!A162)</f>
        <v>BBC36</v>
      </c>
      <c r="C159" s="230" t="str">
        <f>G3prices!B162</f>
        <v>Fits 36" to 39"w Opening</v>
      </c>
      <c r="D159" s="345">
        <f>IF(B159="","",INDEX(G3prices!C162:G162,GroupG3index))</f>
        <v>0</v>
      </c>
      <c r="E159" s="232" t="str">
        <f t="shared" si="2"/>
        <v>N/A</v>
      </c>
      <c r="F159" s="348"/>
    </row>
    <row r="160" spans="1:6" ht="15" customHeight="1" thickBot="1" x14ac:dyDescent="0.3">
      <c r="A160" s="226"/>
      <c r="B160" s="229" t="str">
        <f>IF(ISBLANK(G3prices!A163),"",G3prices!A163)</f>
        <v>BBC39</v>
      </c>
      <c r="C160" s="230" t="str">
        <f>G3prices!B163</f>
        <v>Fits 39" to 42"w Opening</v>
      </c>
      <c r="D160" s="345">
        <f>IF(B160="","",INDEX(G3prices!C163:G163,GroupG3index))</f>
        <v>0</v>
      </c>
      <c r="E160" s="232" t="str">
        <f t="shared" si="2"/>
        <v>N/A</v>
      </c>
      <c r="F160" s="348"/>
    </row>
    <row r="161" spans="1:6" ht="15" customHeight="1" thickBot="1" x14ac:dyDescent="0.3">
      <c r="A161" s="226"/>
      <c r="B161" s="229" t="str">
        <f>IF(ISBLANK(G3prices!A164),"",G3prices!A164)</f>
        <v>BBC42</v>
      </c>
      <c r="C161" s="230" t="str">
        <f>G3prices!B164</f>
        <v>Fits 42" to 45"w Opening</v>
      </c>
      <c r="D161" s="345">
        <f>IF(B161="","",INDEX(G3prices!C164:G164,GroupG3index))</f>
        <v>0</v>
      </c>
      <c r="E161" s="232" t="str">
        <f t="shared" si="2"/>
        <v>N/A</v>
      </c>
      <c r="F161" s="348"/>
    </row>
    <row r="162" spans="1:6" ht="15" customHeight="1" thickBot="1" x14ac:dyDescent="0.3">
      <c r="A162" s="226"/>
      <c r="B162" s="229" t="str">
        <f>IF(ISBLANK(G3prices!A165),"",G3prices!A165)</f>
        <v/>
      </c>
      <c r="C162" s="230" t="str">
        <f>G3prices!B165</f>
        <v>Specialty Base Cabinets, 34 1/2" Tall</v>
      </c>
      <c r="D162" s="345" t="str">
        <f>IF(B162="","",INDEX(G3prices!C165:G165,GroupG3index))</f>
        <v/>
      </c>
      <c r="E162" s="232" t="str">
        <f t="shared" si="2"/>
        <v/>
      </c>
      <c r="F162" s="348"/>
    </row>
    <row r="163" spans="1:6" ht="15" customHeight="1" thickBot="1" x14ac:dyDescent="0.3">
      <c r="A163" s="226"/>
      <c r="B163" s="229" t="str">
        <f>IF(ISBLANK(G3prices!A166),"",G3prices!A166)</f>
        <v>BWR6</v>
      </c>
      <c r="C163" s="230" t="str">
        <f>G3prices!B166</f>
        <v>6"w, Base Wine Rack</v>
      </c>
      <c r="D163" s="345">
        <f>IF(B163="","",INDEX(G3prices!C166:G166,GroupG3index))</f>
        <v>0</v>
      </c>
      <c r="E163" s="232" t="str">
        <f t="shared" si="2"/>
        <v>N/A</v>
      </c>
      <c r="F163" s="348"/>
    </row>
    <row r="164" spans="1:6" ht="15" customHeight="1" thickBot="1" x14ac:dyDescent="0.3">
      <c r="A164" s="226"/>
      <c r="B164" s="229" t="str">
        <f>IF(ISBLANK(G3prices!A167),"",G3prices!A167)</f>
        <v>BWR12</v>
      </c>
      <c r="C164" s="230" t="str">
        <f>G3prices!B167</f>
        <v>12"w, Base Wine Rack</v>
      </c>
      <c r="D164" s="345">
        <f>IF(B164="","",INDEX(G3prices!C167:G167,GroupG3index))</f>
        <v>0</v>
      </c>
      <c r="E164" s="232" t="str">
        <f t="shared" si="2"/>
        <v>N/A</v>
      </c>
      <c r="F164" s="348"/>
    </row>
    <row r="165" spans="1:6" ht="15" customHeight="1" thickBot="1" x14ac:dyDescent="0.3">
      <c r="A165" s="226"/>
      <c r="B165" s="229" t="str">
        <f>IF(ISBLANK(G3prices!A168),"",G3prices!A168)</f>
        <v>BSR09</v>
      </c>
      <c r="C165" s="230" t="str">
        <f>G3prices!B168</f>
        <v>9"w Pull Out Spice Rack w/ Drawer Guides</v>
      </c>
      <c r="D165" s="345">
        <f>IF(B165="","",INDEX(G3prices!C168:G168,GroupG3index))</f>
        <v>0</v>
      </c>
      <c r="E165" s="232" t="str">
        <f t="shared" si="2"/>
        <v>N/A</v>
      </c>
      <c r="F165" s="348"/>
    </row>
    <row r="166" spans="1:6" ht="15" customHeight="1" thickBot="1" x14ac:dyDescent="0.3">
      <c r="A166" s="226"/>
      <c r="B166" s="229" t="str">
        <f>IF(ISBLANK(G3prices!A169),"",G3prices!A169)</f>
        <v>BSR12</v>
      </c>
      <c r="C166" s="230" t="str">
        <f>G3prices!B169</f>
        <v>12"w Pull Out Spice Rack w/ Drawer Guides</v>
      </c>
      <c r="D166" s="345">
        <f>IF(B166="","",INDEX(G3prices!C169:G169,GroupG3index))</f>
        <v>0</v>
      </c>
      <c r="E166" s="232" t="str">
        <f t="shared" si="2"/>
        <v>N/A</v>
      </c>
      <c r="F166" s="348"/>
    </row>
    <row r="167" spans="1:6" ht="15" customHeight="1" thickBot="1" x14ac:dyDescent="0.3">
      <c r="A167" s="226"/>
      <c r="B167" s="229" t="str">
        <f>IF(ISBLANK(G3prices!A170),"",G3prices!A170)</f>
        <v>BSDC6</v>
      </c>
      <c r="C167" s="230" t="str">
        <f>G3prices!B170</f>
        <v>Base Spice Drawer - 5 drawers, 6" width w/o drawer guides</v>
      </c>
      <c r="D167" s="345">
        <f>IF(B167="","",INDEX(G3prices!C170:G170,GroupG3index))</f>
        <v>0</v>
      </c>
      <c r="E167" s="232" t="str">
        <f t="shared" si="2"/>
        <v>N/A</v>
      </c>
      <c r="F167" s="348"/>
    </row>
    <row r="168" spans="1:6" ht="15" customHeight="1" thickBot="1" x14ac:dyDescent="0.3">
      <c r="A168" s="226"/>
      <c r="B168" s="229" t="str">
        <f>IF(ISBLANK(G3prices!A171),"",G3prices!A171)</f>
        <v>SDC30</v>
      </c>
      <c r="C168" s="230" t="str">
        <f>G3prices!B171</f>
        <v>Spice Drawer, 30"w, 6"h - mount under wall cabinet w/o drawer guides</v>
      </c>
      <c r="D168" s="345">
        <f>IF(B168="","",INDEX(G3prices!C171:G171,GroupG3index))</f>
        <v>0</v>
      </c>
      <c r="E168" s="232" t="str">
        <f t="shared" si="2"/>
        <v>N/A</v>
      </c>
      <c r="F168" s="348"/>
    </row>
    <row r="169" spans="1:6" ht="15" customHeight="1" thickBot="1" x14ac:dyDescent="0.3">
      <c r="A169" s="226"/>
      <c r="B169" s="229" t="str">
        <f>IF(ISBLANK(G3prices!A172),"",G3prices!A172)</f>
        <v>SDC36</v>
      </c>
      <c r="C169" s="230" t="str">
        <f>G3prices!B172</f>
        <v>Spice Drawer, 36"w, 6"h - mount under wall cabinet w/o drawer guides</v>
      </c>
      <c r="D169" s="345">
        <f>IF(B169="","",INDEX(G3prices!C172:G172,GroupG3index))</f>
        <v>0</v>
      </c>
      <c r="E169" s="232" t="str">
        <f t="shared" si="2"/>
        <v>N/A</v>
      </c>
      <c r="F169" s="348"/>
    </row>
    <row r="170" spans="1:6" ht="15" customHeight="1" thickBot="1" x14ac:dyDescent="0.3">
      <c r="A170" s="226"/>
      <c r="B170" s="229" t="str">
        <f>IF(ISBLANK(G3prices!A173),"",G3prices!A173)</f>
        <v>BWBK18</v>
      </c>
      <c r="C170" s="230" t="str">
        <f>G3prices!B173</f>
        <v>18"w Waste Basket Cabinet, 1 Door, 1 Drawer</v>
      </c>
      <c r="D170" s="345">
        <f>IF(B170="","",INDEX(G3prices!C173:G173,GroupG3index))</f>
        <v>0</v>
      </c>
      <c r="E170" s="232" t="str">
        <f t="shared" si="2"/>
        <v>N/A</v>
      </c>
      <c r="F170" s="348"/>
    </row>
    <row r="171" spans="1:6" ht="15" customHeight="1" thickBot="1" x14ac:dyDescent="0.3">
      <c r="A171" s="226"/>
      <c r="B171" s="229" t="str">
        <f>IF(ISBLANK(G3prices!A174),"",G3prices!A174)</f>
        <v>BES09L/R</v>
      </c>
      <c r="C171" s="230" t="str">
        <f>G3prices!B174</f>
        <v>9"w Base End Shelf (specify right or left if ordering assembled)</v>
      </c>
      <c r="D171" s="345">
        <f>IF(B171="","",INDEX(G3prices!C174:G174,GroupG3index))</f>
        <v>0</v>
      </c>
      <c r="E171" s="232" t="str">
        <f t="shared" si="2"/>
        <v>N/A</v>
      </c>
      <c r="F171" s="348"/>
    </row>
    <row r="172" spans="1:6" ht="15" customHeight="1" thickBot="1" x14ac:dyDescent="0.3">
      <c r="A172" s="226"/>
      <c r="B172" s="229" t="str">
        <f>IF(ISBLANK(G3prices!A175),"",G3prices!A175)</f>
        <v>BES12L/R</v>
      </c>
      <c r="C172" s="230" t="str">
        <f>G3prices!B175</f>
        <v>12"w Base End Shelf (specify right or left if ordering assembled)</v>
      </c>
      <c r="D172" s="345">
        <f>IF(B172="","",INDEX(G3prices!C175:G175,GroupG3index))</f>
        <v>0</v>
      </c>
      <c r="E172" s="232" t="str">
        <f t="shared" si="2"/>
        <v>N/A</v>
      </c>
      <c r="F172" s="348"/>
    </row>
    <row r="173" spans="1:6" ht="15" customHeight="1" thickBot="1" x14ac:dyDescent="0.3">
      <c r="A173" s="226"/>
      <c r="B173" s="229" t="str">
        <f>IF(ISBLANK(G3prices!A176),"",G3prices!A176)</f>
        <v>BEA12L</v>
      </c>
      <c r="C173" s="230" t="str">
        <f>G3prices!B176</f>
        <v>12"w Angle Base Cabinet, 1 Door</v>
      </c>
      <c r="D173" s="345">
        <f>IF(B173="","",INDEX(G3prices!C176:G176,GroupG3index))</f>
        <v>0</v>
      </c>
      <c r="E173" s="232" t="str">
        <f t="shared" si="2"/>
        <v>N/A</v>
      </c>
      <c r="F173" s="348"/>
    </row>
    <row r="174" spans="1:6" ht="15" customHeight="1" thickBot="1" x14ac:dyDescent="0.3">
      <c r="A174" s="226"/>
      <c r="B174" s="229" t="str">
        <f>IF(ISBLANK(G3prices!A177),"",G3prices!A177)</f>
        <v>BEA12R</v>
      </c>
      <c r="C174" s="230" t="str">
        <f>G3prices!B177</f>
        <v>12"w Angle Base Cabinet, 1 Door</v>
      </c>
      <c r="D174" s="345">
        <f>IF(B174="","",INDEX(G3prices!C177:G177,GroupG3index))</f>
        <v>0</v>
      </c>
      <c r="E174" s="232" t="str">
        <f t="shared" si="2"/>
        <v>N/A</v>
      </c>
      <c r="F174" s="348"/>
    </row>
    <row r="175" spans="1:6" ht="15" customHeight="1" thickBot="1" x14ac:dyDescent="0.3">
      <c r="A175" s="226"/>
      <c r="B175" s="229" t="str">
        <f>IF(ISBLANK(G3prices!A178),"",G3prices!A178)</f>
        <v>BEC24</v>
      </c>
      <c r="C175" s="230" t="str">
        <f>G3prices!B178</f>
        <v>24"w Angle Base Cabinet, 2 Doors</v>
      </c>
      <c r="D175" s="345">
        <f>IF(B175="","",INDEX(G3prices!C178:G178,GroupG3index))</f>
        <v>0</v>
      </c>
      <c r="E175" s="232" t="str">
        <f t="shared" si="2"/>
        <v>N/A</v>
      </c>
      <c r="F175" s="348"/>
    </row>
    <row r="176" spans="1:6" ht="15" customHeight="1" thickBot="1" x14ac:dyDescent="0.3">
      <c r="A176" s="226"/>
      <c r="B176" s="229" t="str">
        <f>IF(ISBLANK(G3prices!A179),"",G3prices!A179)</f>
        <v/>
      </c>
      <c r="C176" s="230" t="str">
        <f>G3prices!B179</f>
        <v>Utility Cabinets, 24"d</v>
      </c>
      <c r="D176" s="345" t="str">
        <f>IF(B176="","",INDEX(G3prices!C179:G179,GroupG3index))</f>
        <v/>
      </c>
      <c r="E176" s="232" t="str">
        <f t="shared" si="2"/>
        <v/>
      </c>
      <c r="F176" s="348"/>
    </row>
    <row r="177" spans="1:6" ht="15" customHeight="1" thickBot="1" x14ac:dyDescent="0.3">
      <c r="A177" s="226"/>
      <c r="B177" s="229" t="str">
        <f>IF(ISBLANK(G3prices!A180),"",G3prices!A180)</f>
        <v>WP1884</v>
      </c>
      <c r="C177" s="230" t="str">
        <f>G3prices!B180</f>
        <v>18"w, 84"h, 1 Upper Door, 1 Lower Door</v>
      </c>
      <c r="D177" s="345">
        <f>IF(B177="","",INDEX(G3prices!C180:G180,GroupG3index))</f>
        <v>0</v>
      </c>
      <c r="E177" s="232" t="str">
        <f t="shared" si="2"/>
        <v>N/A</v>
      </c>
      <c r="F177" s="348"/>
    </row>
    <row r="178" spans="1:6" ht="15" customHeight="1" thickBot="1" x14ac:dyDescent="0.3">
      <c r="A178" s="226"/>
      <c r="B178" s="229" t="str">
        <f>IF(ISBLANK(G3prices!A181),"",G3prices!A181)</f>
        <v>WP1890</v>
      </c>
      <c r="C178" s="230" t="str">
        <f>G3prices!B181</f>
        <v>18"w, 90"h, 1 Upper Door, 1 Lower Door</v>
      </c>
      <c r="D178" s="345">
        <f>IF(B178="","",INDEX(G3prices!C181:G181,GroupG3index))</f>
        <v>0</v>
      </c>
      <c r="E178" s="232" t="str">
        <f t="shared" si="2"/>
        <v>N/A</v>
      </c>
      <c r="F178" s="348"/>
    </row>
    <row r="179" spans="1:6" ht="15" customHeight="1" thickBot="1" x14ac:dyDescent="0.3">
      <c r="A179" s="226"/>
      <c r="B179" s="229" t="str">
        <f>IF(ISBLANK(G3prices!A182),"",G3prices!A182)</f>
        <v>WP1896</v>
      </c>
      <c r="C179" s="230" t="str">
        <f>G3prices!B182</f>
        <v>18"w, 96"h, 1 Upper Door, 1 Lower Door</v>
      </c>
      <c r="D179" s="345">
        <f>IF(B179="","",INDEX(G3prices!C182:G182,GroupG3index))</f>
        <v>0</v>
      </c>
      <c r="E179" s="232" t="str">
        <f t="shared" si="2"/>
        <v>N/A</v>
      </c>
      <c r="F179" s="348"/>
    </row>
    <row r="180" spans="1:6" ht="15" customHeight="1" thickBot="1" x14ac:dyDescent="0.3">
      <c r="A180" s="226"/>
      <c r="B180" s="229" t="str">
        <f>IF(ISBLANK(G3prices!A183),"",G3prices!A183)</f>
        <v>WP2484</v>
      </c>
      <c r="C180" s="230" t="str">
        <f>G3prices!B183</f>
        <v>24"w, 84"h, 2 Upper Doors, 2 Lower Doors</v>
      </c>
      <c r="D180" s="345">
        <f>IF(B180="","",INDEX(G3prices!C183:G183,GroupG3index))</f>
        <v>0</v>
      </c>
      <c r="E180" s="232" t="str">
        <f t="shared" si="2"/>
        <v>N/A</v>
      </c>
      <c r="F180" s="348"/>
    </row>
    <row r="181" spans="1:6" ht="15" customHeight="1" thickBot="1" x14ac:dyDescent="0.3">
      <c r="A181" s="226"/>
      <c r="B181" s="229" t="str">
        <f>IF(ISBLANK(G3prices!A184),"",G3prices!A184)</f>
        <v>WP2490</v>
      </c>
      <c r="C181" s="230" t="str">
        <f>G3prices!B184</f>
        <v>24"w, 90"h, 2 Upper Doors, 2 Lower Doors</v>
      </c>
      <c r="D181" s="345">
        <f>IF(B181="","",INDEX(G3prices!C184:G184,GroupG3index))</f>
        <v>0</v>
      </c>
      <c r="E181" s="232" t="str">
        <f t="shared" si="2"/>
        <v>N/A</v>
      </c>
      <c r="F181" s="348"/>
    </row>
    <row r="182" spans="1:6" ht="15" customHeight="1" thickBot="1" x14ac:dyDescent="0.3">
      <c r="A182" s="226"/>
      <c r="B182" s="229" t="str">
        <f>IF(ISBLANK(G3prices!A185),"",G3prices!A185)</f>
        <v>WP2496</v>
      </c>
      <c r="C182" s="230" t="str">
        <f>G3prices!B185</f>
        <v>24"w, 96"h, 2 Upper Doors, 2 Lower Doors</v>
      </c>
      <c r="D182" s="345">
        <f>IF(B182="","",INDEX(G3prices!C185:G185,GroupG3index))</f>
        <v>0</v>
      </c>
      <c r="E182" s="232" t="str">
        <f t="shared" si="2"/>
        <v>N/A</v>
      </c>
      <c r="F182" s="348"/>
    </row>
    <row r="183" spans="1:6" ht="15" customHeight="1" thickBot="1" x14ac:dyDescent="0.3">
      <c r="A183" s="226"/>
      <c r="B183" s="229" t="str">
        <f>IF(ISBLANK(G3prices!A186),"",G3prices!A186)</f>
        <v>WP3084</v>
      </c>
      <c r="C183" s="230" t="str">
        <f>G3prices!B186</f>
        <v>30"w, 84"h, 2 Upper Doors, 2 Lower Doors</v>
      </c>
      <c r="D183" s="345">
        <f>IF(B183="","",INDEX(G3prices!C186:G186,GroupG3index))</f>
        <v>0</v>
      </c>
      <c r="E183" s="232" t="str">
        <f t="shared" si="2"/>
        <v>N/A</v>
      </c>
      <c r="F183" s="348"/>
    </row>
    <row r="184" spans="1:6" ht="15" customHeight="1" thickBot="1" x14ac:dyDescent="0.3">
      <c r="A184" s="226"/>
      <c r="B184" s="229" t="str">
        <f>IF(ISBLANK(G3prices!A187),"",G3prices!A187)</f>
        <v>WP3090</v>
      </c>
      <c r="C184" s="230" t="str">
        <f>G3prices!B187</f>
        <v>30"w, 90"h, 2 Upper Doors, 2 Lower Doors</v>
      </c>
      <c r="D184" s="345">
        <f>IF(B184="","",INDEX(G3prices!C187:G187,GroupG3index))</f>
        <v>0</v>
      </c>
      <c r="E184" s="232" t="str">
        <f t="shared" si="2"/>
        <v>N/A</v>
      </c>
      <c r="F184" s="348"/>
    </row>
    <row r="185" spans="1:6" ht="15" customHeight="1" thickBot="1" x14ac:dyDescent="0.3">
      <c r="A185" s="226"/>
      <c r="B185" s="229" t="str">
        <f>IF(ISBLANK(G3prices!A188),"",G3prices!A188)</f>
        <v>WP3096</v>
      </c>
      <c r="C185" s="230" t="str">
        <f>G3prices!B188</f>
        <v>30"w, 96"h, 2 Upper Doors, 2 Lower Doors</v>
      </c>
      <c r="D185" s="345">
        <f>IF(B185="","",INDEX(G3prices!C188:G188,GroupG3index))</f>
        <v>0</v>
      </c>
      <c r="E185" s="232" t="str">
        <f t="shared" si="2"/>
        <v>N/A</v>
      </c>
      <c r="F185" s="348"/>
    </row>
    <row r="186" spans="1:6" ht="15" customHeight="1" thickBot="1" x14ac:dyDescent="0.3">
      <c r="A186" s="226"/>
      <c r="B186" s="229" t="str">
        <f>IF(ISBLANK(G3prices!A189),"",G3prices!A189)</f>
        <v/>
      </c>
      <c r="C186" s="230" t="str">
        <f>G3prices!B189</f>
        <v>Oven Cabinets, 2 Doors, 1 Drawer</v>
      </c>
      <c r="D186" s="345" t="str">
        <f>IF(B186="","",INDEX(G3prices!C189:G189,GroupG3index))</f>
        <v/>
      </c>
      <c r="E186" s="232" t="str">
        <f t="shared" si="2"/>
        <v/>
      </c>
      <c r="F186" s="348"/>
    </row>
    <row r="187" spans="1:6" ht="15" customHeight="1" thickBot="1" x14ac:dyDescent="0.3">
      <c r="A187" s="226"/>
      <c r="B187" s="229" t="str">
        <f>IF(ISBLANK(G3prices!A190),"",G3prices!A190)</f>
        <v>OC3084U</v>
      </c>
      <c r="C187" s="230" t="str">
        <f>G3prices!B190</f>
        <v>30"w, 84"h</v>
      </c>
      <c r="D187" s="345">
        <f>IF(B187="","",INDEX(G3prices!C190:G190,GroupG3index))</f>
        <v>0</v>
      </c>
      <c r="E187" s="232" t="str">
        <f t="shared" si="2"/>
        <v>N/A</v>
      </c>
      <c r="F187" s="348"/>
    </row>
    <row r="188" spans="1:6" ht="15" customHeight="1" thickBot="1" x14ac:dyDescent="0.3">
      <c r="A188" s="226"/>
      <c r="B188" s="229" t="str">
        <f>IF(ISBLANK(G3prices!A191),"",G3prices!A191)</f>
        <v>OC3090U</v>
      </c>
      <c r="C188" s="230" t="str">
        <f>G3prices!B191</f>
        <v>30"w, 90"h</v>
      </c>
      <c r="D188" s="345">
        <f>IF(B188="","",INDEX(G3prices!C191:G191,GroupG3index))</f>
        <v>0</v>
      </c>
      <c r="E188" s="232" t="str">
        <f t="shared" si="2"/>
        <v>N/A</v>
      </c>
      <c r="F188" s="348"/>
    </row>
    <row r="189" spans="1:6" ht="15" customHeight="1" thickBot="1" x14ac:dyDescent="0.3">
      <c r="A189" s="226"/>
      <c r="B189" s="229" t="str">
        <f>IF(ISBLANK(G3prices!A192),"",G3prices!A192)</f>
        <v>OC3096U</v>
      </c>
      <c r="C189" s="230" t="str">
        <f>G3prices!B192</f>
        <v>30"w, 96"h</v>
      </c>
      <c r="D189" s="345">
        <f>IF(B189="","",INDEX(G3prices!C192:G192,GroupG3index))</f>
        <v>0</v>
      </c>
      <c r="E189" s="232" t="str">
        <f t="shared" si="2"/>
        <v>N/A</v>
      </c>
      <c r="F189" s="348"/>
    </row>
    <row r="190" spans="1:6" ht="15" customHeight="1" thickBot="1" x14ac:dyDescent="0.3">
      <c r="A190" s="226"/>
      <c r="B190" s="229" t="str">
        <f>IF(ISBLANK(G3prices!A193),"",G3prices!A193)</f>
        <v>OC3384U</v>
      </c>
      <c r="C190" s="230" t="str">
        <f>G3prices!B193</f>
        <v>33"w, 84"h</v>
      </c>
      <c r="D190" s="345">
        <f>IF(B190="","",INDEX(G3prices!C193:G193,GroupG3index))</f>
        <v>0</v>
      </c>
      <c r="E190" s="232" t="str">
        <f t="shared" si="2"/>
        <v>N/A</v>
      </c>
      <c r="F190" s="348"/>
    </row>
    <row r="191" spans="1:6" ht="15" customHeight="1" thickBot="1" x14ac:dyDescent="0.3">
      <c r="A191" s="226"/>
      <c r="B191" s="229" t="str">
        <f>IF(ISBLANK(G3prices!A194),"",G3prices!A194)</f>
        <v>OC3390U</v>
      </c>
      <c r="C191" s="230" t="str">
        <f>G3prices!B194</f>
        <v>33"w, 90"h</v>
      </c>
      <c r="D191" s="345">
        <f>IF(B191="","",INDEX(G3prices!C194:G194,GroupG3index))</f>
        <v>0</v>
      </c>
      <c r="E191" s="232" t="str">
        <f t="shared" si="2"/>
        <v>N/A</v>
      </c>
      <c r="F191" s="348"/>
    </row>
    <row r="192" spans="1:6" ht="15" customHeight="1" thickBot="1" x14ac:dyDescent="0.3">
      <c r="A192" s="226"/>
      <c r="B192" s="229" t="str">
        <f>IF(ISBLANK(G3prices!A195),"",G3prices!A195)</f>
        <v>OC3396U</v>
      </c>
      <c r="C192" s="230" t="str">
        <f>G3prices!B195</f>
        <v>33"w, 96"h</v>
      </c>
      <c r="D192" s="345">
        <f>IF(B192="","",INDEX(G3prices!C195:G195,GroupG3index))</f>
        <v>0</v>
      </c>
      <c r="E192" s="232" t="str">
        <f t="shared" si="2"/>
        <v>N/A</v>
      </c>
      <c r="F192" s="348"/>
    </row>
    <row r="193" spans="1:6" ht="15" customHeight="1" thickBot="1" x14ac:dyDescent="0.3">
      <c r="A193" s="226"/>
      <c r="B193" s="229" t="str">
        <f>IF(ISBLANK(G3prices!A196),"",G3prices!A196)</f>
        <v/>
      </c>
      <c r="C193" s="230" t="str">
        <f>G3prices!B196</f>
        <v>Standard Vanities, 34-1/2"h, 21"d, 2 Full Height Doors</v>
      </c>
      <c r="D193" s="345" t="str">
        <f>IF(B193="","",INDEX(G3prices!C196:G196,GroupG3index))</f>
        <v/>
      </c>
      <c r="E193" s="232" t="str">
        <f t="shared" si="2"/>
        <v/>
      </c>
      <c r="F193" s="348"/>
    </row>
    <row r="194" spans="1:6" ht="15" customHeight="1" thickBot="1" x14ac:dyDescent="0.3">
      <c r="A194" s="226"/>
      <c r="B194" s="229" t="str">
        <f>IF(ISBLANK(G3prices!A197),"",G3prices!A197)</f>
        <v>VA212134</v>
      </c>
      <c r="C194" s="230" t="str">
        <f>G3prices!B197</f>
        <v>21"w</v>
      </c>
      <c r="D194" s="345">
        <f>IF(B194="","",INDEX(G3prices!C197:G197,GroupG3index))</f>
        <v>0</v>
      </c>
      <c r="E194" s="232" t="str">
        <f t="shared" si="2"/>
        <v>N/A</v>
      </c>
      <c r="F194" s="348"/>
    </row>
    <row r="195" spans="1:6" ht="15" customHeight="1" thickBot="1" x14ac:dyDescent="0.3">
      <c r="A195" s="226"/>
      <c r="B195" s="229" t="str">
        <f>IF(ISBLANK(G3prices!A198),"",G3prices!A198)</f>
        <v>VA242134</v>
      </c>
      <c r="C195" s="230" t="str">
        <f>G3prices!B198</f>
        <v>24"w</v>
      </c>
      <c r="D195" s="345">
        <f>IF(B195="","",INDEX(G3prices!C198:G198,GroupG3index))</f>
        <v>0</v>
      </c>
      <c r="E195" s="232" t="str">
        <f t="shared" si="2"/>
        <v>N/A</v>
      </c>
      <c r="F195" s="348"/>
    </row>
    <row r="196" spans="1:6" ht="15" customHeight="1" thickBot="1" x14ac:dyDescent="0.3">
      <c r="A196" s="226"/>
      <c r="B196" s="229" t="str">
        <f>IF(ISBLANK(G3prices!A199),"",G3prices!A199)</f>
        <v>VA302134</v>
      </c>
      <c r="C196" s="230" t="str">
        <f>G3prices!B199</f>
        <v>30"w</v>
      </c>
      <c r="D196" s="345">
        <f>IF(B196="","",INDEX(G3prices!C199:G199,GroupG3index))</f>
        <v>0</v>
      </c>
      <c r="E196" s="232" t="str">
        <f t="shared" si="2"/>
        <v>N/A</v>
      </c>
      <c r="F196" s="348"/>
    </row>
    <row r="197" spans="1:6" ht="15" customHeight="1" thickBot="1" x14ac:dyDescent="0.3">
      <c r="A197" s="226"/>
      <c r="B197" s="229" t="str">
        <f>IF(ISBLANK(G3prices!A200),"",G3prices!A200)</f>
        <v>VA362134</v>
      </c>
      <c r="C197" s="230" t="str">
        <f>G3prices!B200</f>
        <v>36"w</v>
      </c>
      <c r="D197" s="345">
        <f>IF(B197="","",INDEX(G3prices!C200:G200,GroupG3index))</f>
        <v>0</v>
      </c>
      <c r="E197" s="232" t="str">
        <f t="shared" ref="E197:E260" si="3">IF(B197="","",IF(D197=0,NotAvailable,A197*D197))</f>
        <v>N/A</v>
      </c>
      <c r="F197" s="348"/>
    </row>
    <row r="198" spans="1:6" ht="15" customHeight="1" thickBot="1" x14ac:dyDescent="0.3">
      <c r="A198" s="226"/>
      <c r="B198" s="229" t="str">
        <f>IF(ISBLANK(G3prices!A201),"",G3prices!A201)</f>
        <v/>
      </c>
      <c r="C198" s="230" t="str">
        <f>G3prices!B201</f>
        <v>Center Sink Vanities, 34-1/2"h, 21"d, 2 Doors, 3 Drawers On Each End</v>
      </c>
      <c r="D198" s="345" t="str">
        <f>IF(B198="","",INDEX(G3prices!C201:G201,GroupG3index))</f>
        <v/>
      </c>
      <c r="E198" s="232" t="str">
        <f t="shared" si="3"/>
        <v/>
      </c>
      <c r="F198" s="348"/>
    </row>
    <row r="199" spans="1:6" ht="15" customHeight="1" thickBot="1" x14ac:dyDescent="0.3">
      <c r="A199" s="226"/>
      <c r="B199" s="229" t="str">
        <f>IF(ISBLANK(G3prices!A202),"",G3prices!A202)</f>
        <v>VA482134D</v>
      </c>
      <c r="C199" s="230" t="str">
        <f>G3prices!B202</f>
        <v>48"w</v>
      </c>
      <c r="D199" s="345">
        <f>IF(B199="","",INDEX(G3prices!C202:G202,GroupG3index))</f>
        <v>0</v>
      </c>
      <c r="E199" s="232" t="str">
        <f t="shared" si="3"/>
        <v>N/A</v>
      </c>
      <c r="F199" s="348"/>
    </row>
    <row r="200" spans="1:6" ht="15" customHeight="1" thickBot="1" x14ac:dyDescent="0.3">
      <c r="A200" s="226"/>
      <c r="B200" s="229" t="str">
        <f>IF(ISBLANK(G3prices!A203),"",G3prices!A203)</f>
        <v>VA602134D</v>
      </c>
      <c r="C200" s="230" t="str">
        <f>G3prices!B203</f>
        <v>60"w</v>
      </c>
      <c r="D200" s="345">
        <f>IF(B200="","",INDEX(G3prices!C203:G203,GroupG3index))</f>
        <v>0</v>
      </c>
      <c r="E200" s="232" t="str">
        <f t="shared" si="3"/>
        <v>N/A</v>
      </c>
      <c r="F200" s="348"/>
    </row>
    <row r="201" spans="1:6" ht="15" customHeight="1" thickBot="1" x14ac:dyDescent="0.3">
      <c r="A201" s="226"/>
      <c r="B201" s="229" t="str">
        <f>IF(ISBLANK(G3prices!A204),"",G3prices!A204)</f>
        <v/>
      </c>
      <c r="C201" s="230" t="str">
        <f>G3prices!B204</f>
        <v>Double Sink Vanity, 34-1/2"h, 21"d, Double Doors R &amp; L, Center Drawers</v>
      </c>
      <c r="D201" s="345" t="str">
        <f>IF(B201="","",INDEX(G3prices!C204:G204,GroupG3index))</f>
        <v/>
      </c>
      <c r="E201" s="232" t="str">
        <f t="shared" si="3"/>
        <v/>
      </c>
      <c r="F201" s="348"/>
    </row>
    <row r="202" spans="1:6" ht="15" customHeight="1" thickBot="1" x14ac:dyDescent="0.3">
      <c r="A202" s="226"/>
      <c r="B202" s="229" t="str">
        <f>IF(ISBLANK(G3prices!A205),"",G3prices!A205)</f>
        <v>VA602134DD</v>
      </c>
      <c r="C202" s="230" t="str">
        <f>G3prices!B205</f>
        <v>60"w</v>
      </c>
      <c r="D202" s="345">
        <f>IF(B202="","",INDEX(G3prices!C205:G205,GroupG3index))</f>
        <v>0</v>
      </c>
      <c r="E202" s="232" t="str">
        <f t="shared" si="3"/>
        <v>N/A</v>
      </c>
      <c r="F202" s="348"/>
    </row>
    <row r="203" spans="1:6" ht="15" customHeight="1" thickBot="1" x14ac:dyDescent="0.3">
      <c r="A203" s="226"/>
      <c r="B203" s="229" t="str">
        <f>IF(ISBLANK(G3prices!A206),"",G3prices!A206)</f>
        <v/>
      </c>
      <c r="C203" s="230" t="str">
        <f>G3prices!B206</f>
        <v>Combo Vanity &amp; Drawer Stack, 34-1/2"h, 21"d, 2 Doors, 3 Drawers</v>
      </c>
      <c r="D203" s="345" t="str">
        <f>IF(B203="","",INDEX(G3prices!C206:G206,GroupG3index))</f>
        <v/>
      </c>
      <c r="E203" s="232" t="str">
        <f t="shared" si="3"/>
        <v/>
      </c>
      <c r="F203" s="348"/>
    </row>
    <row r="204" spans="1:6" ht="15" customHeight="1" thickBot="1" x14ac:dyDescent="0.3">
      <c r="A204" s="226"/>
      <c r="B204" s="229" t="str">
        <f>IF(ISBLANK(G3prices!A207),"",G3prices!A207)</f>
        <v>VA302134DL</v>
      </c>
      <c r="C204" s="230" t="str">
        <f>G3prices!B207</f>
        <v>30"w, Drawers On Left</v>
      </c>
      <c r="D204" s="345">
        <f>IF(B204="","",INDEX(G3prices!C207:G207,GroupG3index))</f>
        <v>0</v>
      </c>
      <c r="E204" s="232" t="str">
        <f t="shared" si="3"/>
        <v>N/A</v>
      </c>
      <c r="F204" s="348"/>
    </row>
    <row r="205" spans="1:6" ht="15" customHeight="1" thickBot="1" x14ac:dyDescent="0.3">
      <c r="A205" s="226"/>
      <c r="B205" s="229" t="str">
        <f>IF(ISBLANK(G3prices!A208),"",G3prices!A208)</f>
        <v>VA302134DR</v>
      </c>
      <c r="C205" s="230" t="str">
        <f>G3prices!B208</f>
        <v>30"w, Drawers On Right</v>
      </c>
      <c r="D205" s="345">
        <f>IF(B205="","",INDEX(G3prices!C208:G208,GroupG3index))</f>
        <v>0</v>
      </c>
      <c r="E205" s="232" t="str">
        <f t="shared" si="3"/>
        <v>N/A</v>
      </c>
      <c r="F205" s="348"/>
    </row>
    <row r="206" spans="1:6" ht="15" customHeight="1" thickBot="1" x14ac:dyDescent="0.3">
      <c r="A206" s="226"/>
      <c r="B206" s="229" t="str">
        <f>IF(ISBLANK(G3prices!A209),"",G3prices!A209)</f>
        <v>VA362134DL</v>
      </c>
      <c r="C206" s="230" t="str">
        <f>G3prices!B209</f>
        <v>36"w, Drawers On Left</v>
      </c>
      <c r="D206" s="345">
        <f>IF(B206="","",INDEX(G3prices!C209:G209,GroupG3index))</f>
        <v>0</v>
      </c>
      <c r="E206" s="232" t="str">
        <f t="shared" si="3"/>
        <v>N/A</v>
      </c>
      <c r="F206" s="348"/>
    </row>
    <row r="207" spans="1:6" ht="15" customHeight="1" thickBot="1" x14ac:dyDescent="0.3">
      <c r="A207" s="226"/>
      <c r="B207" s="229" t="str">
        <f>IF(ISBLANK(G3prices!A210),"",G3prices!A210)</f>
        <v>VA362134DR</v>
      </c>
      <c r="C207" s="230" t="str">
        <f>G3prices!B210</f>
        <v>36"w, Drawers On Right</v>
      </c>
      <c r="D207" s="345">
        <f>IF(B207="","",INDEX(G3prices!C210:G210,GroupG3index))</f>
        <v>0</v>
      </c>
      <c r="E207" s="232" t="str">
        <f t="shared" si="3"/>
        <v>N/A</v>
      </c>
      <c r="F207" s="348"/>
    </row>
    <row r="208" spans="1:6" ht="15" customHeight="1" thickBot="1" x14ac:dyDescent="0.3">
      <c r="A208" s="226"/>
      <c r="B208" s="229" t="str">
        <f>IF(ISBLANK(G3prices!A211),"",G3prices!A211)</f>
        <v>VA422134DL</v>
      </c>
      <c r="C208" s="230" t="str">
        <f>G3prices!B211</f>
        <v>42"w, Drawers On Left</v>
      </c>
      <c r="D208" s="345">
        <f>IF(B208="","",INDEX(G3prices!C211:G211,GroupG3index))</f>
        <v>0</v>
      </c>
      <c r="E208" s="232" t="str">
        <f t="shared" si="3"/>
        <v>N/A</v>
      </c>
      <c r="F208" s="348"/>
    </row>
    <row r="209" spans="1:6" ht="15" customHeight="1" thickBot="1" x14ac:dyDescent="0.3">
      <c r="A209" s="226"/>
      <c r="B209" s="229" t="str">
        <f>IF(ISBLANK(G3prices!A212),"",G3prices!A212)</f>
        <v>VA422134DR</v>
      </c>
      <c r="C209" s="230" t="str">
        <f>G3prices!B212</f>
        <v>42"w, Drawers On Right</v>
      </c>
      <c r="D209" s="345">
        <f>IF(B209="","",INDEX(G3prices!C212:G212,GroupG3index))</f>
        <v>0</v>
      </c>
      <c r="E209" s="232" t="str">
        <f t="shared" si="3"/>
        <v>N/A</v>
      </c>
      <c r="F209" s="348"/>
    </row>
    <row r="210" spans="1:6" ht="15" customHeight="1" thickBot="1" x14ac:dyDescent="0.3">
      <c r="A210" s="226"/>
      <c r="B210" s="229" t="str">
        <f>IF(ISBLANK(G3prices!A213),"",G3prices!A213)</f>
        <v/>
      </c>
      <c r="C210" s="230" t="str">
        <f>G3prices!B213</f>
        <v>Vanity Three Drawer Base, 34-1/2"h, 21"d</v>
      </c>
      <c r="D210" s="345" t="str">
        <f>IF(B210="","",INDEX(G3prices!C213:G213,GroupG3index))</f>
        <v/>
      </c>
      <c r="E210" s="232" t="str">
        <f t="shared" si="3"/>
        <v/>
      </c>
      <c r="F210" s="348"/>
    </row>
    <row r="211" spans="1:6" ht="15" customHeight="1" thickBot="1" x14ac:dyDescent="0.3">
      <c r="A211" s="226"/>
      <c r="B211" s="229" t="str">
        <f>IF(ISBLANK(G3prices!A214),"",G3prices!A214)</f>
        <v>VDB122134-3</v>
      </c>
      <c r="C211" s="230" t="str">
        <f>G3prices!B214</f>
        <v>12"w</v>
      </c>
      <c r="D211" s="345">
        <f>IF(B211="","",INDEX(G3prices!C214:G214,GroupG3index))</f>
        <v>0</v>
      </c>
      <c r="E211" s="232" t="str">
        <f t="shared" si="3"/>
        <v>N/A</v>
      </c>
      <c r="F211" s="348"/>
    </row>
    <row r="212" spans="1:6" ht="15" customHeight="1" thickBot="1" x14ac:dyDescent="0.3">
      <c r="A212" s="226"/>
      <c r="B212" s="229" t="str">
        <f>IF(ISBLANK(G3prices!A215),"",G3prices!A215)</f>
        <v>VDB152134-3</v>
      </c>
      <c r="C212" s="230" t="str">
        <f>G3prices!B215</f>
        <v>15"w</v>
      </c>
      <c r="D212" s="345">
        <f>IF(B212="","",INDEX(G3prices!C215:G215,GroupG3index))</f>
        <v>0</v>
      </c>
      <c r="E212" s="232" t="str">
        <f t="shared" si="3"/>
        <v>N/A</v>
      </c>
      <c r="F212" s="348"/>
    </row>
    <row r="213" spans="1:6" ht="15" customHeight="1" thickBot="1" x14ac:dyDescent="0.3">
      <c r="A213" s="226"/>
      <c r="B213" s="229" t="str">
        <f>IF(ISBLANK(G3prices!A216),"",G3prices!A216)</f>
        <v>VDB182134-3</v>
      </c>
      <c r="C213" s="230" t="str">
        <f>G3prices!B216</f>
        <v>18"w</v>
      </c>
      <c r="D213" s="345">
        <f>IF(B213="","",INDEX(G3prices!C216:G216,GroupG3index))</f>
        <v>0</v>
      </c>
      <c r="E213" s="232" t="str">
        <f t="shared" si="3"/>
        <v>N/A</v>
      </c>
      <c r="F213" s="348"/>
    </row>
    <row r="214" spans="1:6" ht="15" customHeight="1" thickBot="1" x14ac:dyDescent="0.3">
      <c r="A214" s="226"/>
      <c r="B214" s="229" t="str">
        <f>IF(ISBLANK(G3prices!A217),"",G3prices!A217)</f>
        <v>VDB212134-3</v>
      </c>
      <c r="C214" s="230" t="str">
        <f>G3prices!B217</f>
        <v>21"w</v>
      </c>
      <c r="D214" s="345">
        <f>IF(B214="","",INDEX(G3prices!C217:G217,GroupG3index))</f>
        <v>0</v>
      </c>
      <c r="E214" s="232" t="str">
        <f t="shared" si="3"/>
        <v>N/A</v>
      </c>
      <c r="F214" s="348"/>
    </row>
    <row r="215" spans="1:6" ht="15" customHeight="1" thickBot="1" x14ac:dyDescent="0.3">
      <c r="A215" s="226"/>
      <c r="B215" s="229" t="str">
        <f>IF(ISBLANK(G3prices!A218),"",G3prices!A218)</f>
        <v>VDB242134-3</v>
      </c>
      <c r="C215" s="230" t="str">
        <f>G3prices!B218</f>
        <v>24"w</v>
      </c>
      <c r="D215" s="345">
        <f>IF(B215="","",INDEX(G3prices!C218:G218,GroupG3index))</f>
        <v>0</v>
      </c>
      <c r="E215" s="232" t="str">
        <f t="shared" si="3"/>
        <v>N/A</v>
      </c>
      <c r="F215" s="348"/>
    </row>
    <row r="216" spans="1:6" ht="15" customHeight="1" thickBot="1" x14ac:dyDescent="0.3">
      <c r="A216" s="226"/>
      <c r="B216" s="229" t="str">
        <f>IF(ISBLANK(G3prices!A219),"",G3prices!A219)</f>
        <v/>
      </c>
      <c r="C216" s="230" t="str">
        <f>G3prices!B219</f>
        <v>Vanity Utility Cabinet</v>
      </c>
      <c r="D216" s="345" t="str">
        <f>IF(B216="","",INDEX(G3prices!C219:G219,GroupG3index))</f>
        <v/>
      </c>
      <c r="E216" s="232" t="str">
        <f t="shared" si="3"/>
        <v/>
      </c>
      <c r="F216" s="348"/>
    </row>
    <row r="217" spans="1:6" ht="15" customHeight="1" thickBot="1" x14ac:dyDescent="0.3">
      <c r="A217" s="226"/>
      <c r="B217" s="229" t="str">
        <f>IF(ISBLANK(G3prices!A220),"",G3prices!A220)</f>
        <v>VLC1884</v>
      </c>
      <c r="C217" s="230" t="str">
        <f>G3prices!B220</f>
        <v>18"w, 84"h, 21"d, 2 Doors</v>
      </c>
      <c r="D217" s="345">
        <f>IF(B217="","",INDEX(G3prices!C220:G220,GroupG3index))</f>
        <v>0</v>
      </c>
      <c r="E217" s="232" t="str">
        <f t="shared" si="3"/>
        <v>N/A</v>
      </c>
      <c r="F217" s="348"/>
    </row>
    <row r="218" spans="1:6" ht="15" customHeight="1" thickBot="1" x14ac:dyDescent="0.3">
      <c r="A218" s="226"/>
      <c r="B218" s="229" t="str">
        <f>IF(ISBLANK(G3prices!A221),"",G3prices!A221)</f>
        <v/>
      </c>
      <c r="C218" s="230" t="str">
        <f>G3prices!B221</f>
        <v>Knee Drawer - Works with both bath depth and kitchen depth cabinets</v>
      </c>
      <c r="D218" s="345" t="str">
        <f>IF(B218="","",INDEX(G3prices!C221:G221,GroupG3index))</f>
        <v/>
      </c>
      <c r="E218" s="232" t="str">
        <f t="shared" si="3"/>
        <v/>
      </c>
      <c r="F218" s="348"/>
    </row>
    <row r="219" spans="1:6" ht="15" customHeight="1" thickBot="1" x14ac:dyDescent="0.3">
      <c r="A219" s="226"/>
      <c r="B219" s="229" t="str">
        <f>IF(ISBLANK(G3prices!A222),"",G3prices!A222)</f>
        <v>DD24</v>
      </c>
      <c r="C219" s="230" t="str">
        <f>G3prices!B222</f>
        <v>21"d, 24"w</v>
      </c>
      <c r="D219" s="345">
        <f>IF(B219="","",INDEX(G3prices!C222:G222,GroupG3index))</f>
        <v>0</v>
      </c>
      <c r="E219" s="232" t="str">
        <f t="shared" si="3"/>
        <v>N/A</v>
      </c>
      <c r="F219" s="348"/>
    </row>
    <row r="220" spans="1:6" ht="15" customHeight="1" thickBot="1" x14ac:dyDescent="0.3">
      <c r="A220" s="226"/>
      <c r="B220" s="229" t="str">
        <f>IF(ISBLANK(G3prices!A223),"",G3prices!A223)</f>
        <v>DD30</v>
      </c>
      <c r="C220" s="230" t="str">
        <f>G3prices!B223</f>
        <v>21"d, 30"w, Trimble to 24"</v>
      </c>
      <c r="D220" s="345">
        <f>IF(B220="","",INDEX(G3prices!C223:G223,GroupG3index))</f>
        <v>0</v>
      </c>
      <c r="E220" s="232" t="str">
        <f t="shared" si="3"/>
        <v>N/A</v>
      </c>
      <c r="F220" s="348"/>
    </row>
    <row r="221" spans="1:6" ht="15" customHeight="1" thickBot="1" x14ac:dyDescent="0.3">
      <c r="A221" s="226"/>
      <c r="B221" s="229" t="str">
        <f>IF(ISBLANK(G3prices!A224),"",G3prices!A224)</f>
        <v>DD36</v>
      </c>
      <c r="C221" s="230" t="str">
        <f>G3prices!B224</f>
        <v>21"d, 36"w, Trimble to 30"</v>
      </c>
      <c r="D221" s="345">
        <f>IF(B221="","",INDEX(G3prices!C224:G224,GroupG3index))</f>
        <v>0</v>
      </c>
      <c r="E221" s="232" t="str">
        <f t="shared" si="3"/>
        <v>N/A</v>
      </c>
      <c r="F221" s="348"/>
    </row>
    <row r="222" spans="1:6" ht="15" customHeight="1" thickBot="1" x14ac:dyDescent="0.3">
      <c r="A222" s="226"/>
      <c r="B222" s="229" t="str">
        <f>IF(ISBLANK(G3prices!A225),"",G3prices!A225)</f>
        <v/>
      </c>
      <c r="C222" s="230" t="str">
        <f>G3prices!B225</f>
        <v>Accessories</v>
      </c>
      <c r="D222" s="345" t="str">
        <f>IF(B222="","",INDEX(G3prices!C225:G225,GroupG3index))</f>
        <v/>
      </c>
      <c r="E222" s="232" t="str">
        <f t="shared" si="3"/>
        <v/>
      </c>
      <c r="F222" s="348"/>
    </row>
    <row r="223" spans="1:6" ht="15" customHeight="1" thickBot="1" x14ac:dyDescent="0.3">
      <c r="A223" s="226"/>
      <c r="B223" s="229" t="str">
        <f>IF(ISBLANK(G3prices!A226),"",G3prices!A226)</f>
        <v>WEPS1230</v>
      </c>
      <c r="C223" s="230" t="str">
        <f>G3prices!B226</f>
        <v>Wall Cabinet Skins - 12"w, 30"h, 1/8"thick</v>
      </c>
      <c r="D223" s="345">
        <f>IF(B223="","",INDEX(G3prices!C226:G226,GroupG3index))</f>
        <v>0</v>
      </c>
      <c r="E223" s="232" t="str">
        <f t="shared" si="3"/>
        <v>N/A</v>
      </c>
      <c r="F223" s="348"/>
    </row>
    <row r="224" spans="1:6" ht="15" customHeight="1" thickBot="1" x14ac:dyDescent="0.3">
      <c r="A224" s="226"/>
      <c r="B224" s="229" t="str">
        <f>IF(ISBLANK(G3prices!A227),"",G3prices!A227)</f>
        <v>WEPS1236</v>
      </c>
      <c r="C224" s="230" t="str">
        <f>G3prices!B227</f>
        <v>Wall Cabinet Skins - 12"w, 36"h, 1/8"thick</v>
      </c>
      <c r="D224" s="345">
        <f>IF(B224="","",INDEX(G3prices!C227:G227,GroupG3index))</f>
        <v>0</v>
      </c>
      <c r="E224" s="232" t="str">
        <f t="shared" si="3"/>
        <v>N/A</v>
      </c>
      <c r="F224" s="348"/>
    </row>
    <row r="225" spans="1:6" ht="15" customHeight="1" thickBot="1" x14ac:dyDescent="0.3">
      <c r="A225" s="226"/>
      <c r="B225" s="229" t="str">
        <f>IF(ISBLANK(G3prices!A228),"",G3prices!A228)</f>
        <v>WEPS1242</v>
      </c>
      <c r="C225" s="230" t="str">
        <f>G3prices!B228</f>
        <v>Wall Cabinet Skins - 12"w, 42"h, 1/8"thick</v>
      </c>
      <c r="D225" s="345">
        <f>IF(B225="","",INDEX(G3prices!C228:G228,GroupG3index))</f>
        <v>0</v>
      </c>
      <c r="E225" s="232" t="str">
        <f t="shared" si="3"/>
        <v>N/A</v>
      </c>
      <c r="F225" s="348"/>
    </row>
    <row r="226" spans="1:6" ht="15" customHeight="1" thickBot="1" x14ac:dyDescent="0.3">
      <c r="A226" s="226"/>
      <c r="B226" s="229" t="str">
        <f>IF(ISBLANK(G3prices!A229),"",G3prices!A229)</f>
        <v>BP24 96 3/4</v>
      </c>
      <c r="C226" s="230" t="str">
        <f>G3prices!B229</f>
        <v>End Panel 24"w, 96"h, 3/4" thick</v>
      </c>
      <c r="D226" s="345">
        <f>IF(B226="","",INDEX(G3prices!C229:G229,GroupG3index))</f>
        <v>0</v>
      </c>
      <c r="E226" s="232" t="str">
        <f t="shared" si="3"/>
        <v>N/A</v>
      </c>
      <c r="F226" s="348"/>
    </row>
    <row r="227" spans="1:6" ht="15" customHeight="1" thickBot="1" x14ac:dyDescent="0.3">
      <c r="A227" s="226"/>
      <c r="B227" s="229" t="str">
        <f>IF(ISBLANK(G3prices!A230),"",G3prices!A230)</f>
        <v>BP3596 3/4</v>
      </c>
      <c r="C227" s="230" t="str">
        <f>G3prices!B230</f>
        <v>End Panel 35"w, 96"h, 3/4" thick</v>
      </c>
      <c r="D227" s="345">
        <f>IF(B227="","",INDEX(G3prices!C230:G230,GroupG3index))</f>
        <v>0</v>
      </c>
      <c r="E227" s="232" t="str">
        <f t="shared" si="3"/>
        <v>N/A</v>
      </c>
      <c r="F227" s="348"/>
    </row>
    <row r="228" spans="1:6" ht="15" customHeight="1" thickBot="1" x14ac:dyDescent="0.3">
      <c r="A228" s="226"/>
      <c r="B228" s="229" t="str">
        <f>IF(ISBLANK(G3prices!A231),"",G3prices!A231)</f>
        <v>BP48 96 3/4</v>
      </c>
      <c r="C228" s="230" t="str">
        <f>G3prices!B231</f>
        <v>End Panel 48"w, 96"h, 3/4" thick</v>
      </c>
      <c r="D228" s="345">
        <f>IF(B228="","",INDEX(G3prices!C231:G231,GroupG3index))</f>
        <v>0</v>
      </c>
      <c r="E228" s="232" t="str">
        <f t="shared" si="3"/>
        <v>N/A</v>
      </c>
      <c r="F228" s="348"/>
    </row>
    <row r="229" spans="1:6" ht="15" customHeight="1" thickBot="1" x14ac:dyDescent="0.3">
      <c r="A229" s="226"/>
      <c r="B229" s="229" t="str">
        <f>IF(ISBLANK(G3prices!A232),"",G3prices!A232)</f>
        <v>BP2484L</v>
      </c>
      <c r="C229" s="230" t="str">
        <f>G3prices!B232</f>
        <v>End Panel 24"w, 84"h, 3/16" thick For Left</v>
      </c>
      <c r="D229" s="345">
        <f>IF(B229="","",INDEX(G3prices!C232:G232,GroupG3index))</f>
        <v>0</v>
      </c>
      <c r="E229" s="232" t="str">
        <f t="shared" si="3"/>
        <v>N/A</v>
      </c>
      <c r="F229" s="348"/>
    </row>
    <row r="230" spans="1:6" ht="15" customHeight="1" thickBot="1" x14ac:dyDescent="0.3">
      <c r="A230" s="226"/>
      <c r="B230" s="229" t="str">
        <f>IF(ISBLANK(G3prices!A233),"",G3prices!A233)</f>
        <v>BP2484R</v>
      </c>
      <c r="C230" s="230" t="str">
        <f>G3prices!B233</f>
        <v>End Panel 24"w, 84"h, 3/16" thick For Right</v>
      </c>
      <c r="D230" s="345">
        <f>IF(B230="","",INDEX(G3prices!C233:G233,GroupG3index))</f>
        <v>0</v>
      </c>
      <c r="E230" s="232" t="str">
        <f t="shared" si="3"/>
        <v>N/A</v>
      </c>
      <c r="F230" s="348"/>
    </row>
    <row r="231" spans="1:6" ht="15" customHeight="1" thickBot="1" x14ac:dyDescent="0.3">
      <c r="A231" s="226"/>
      <c r="B231" s="229" t="str">
        <f>IF(ISBLANK(G3prices!A234),"",G3prices!A234)</f>
        <v>BP2490L</v>
      </c>
      <c r="C231" s="230" t="str">
        <f>G3prices!B234</f>
        <v>End Panel 24"w, 90"h, 3/16" thick For Left</v>
      </c>
      <c r="D231" s="345">
        <f>IF(B231="","",INDEX(G3prices!C234:G234,GroupG3index))</f>
        <v>0</v>
      </c>
      <c r="E231" s="232" t="str">
        <f t="shared" si="3"/>
        <v>N/A</v>
      </c>
      <c r="F231" s="348"/>
    </row>
    <row r="232" spans="1:6" ht="15" customHeight="1" thickBot="1" x14ac:dyDescent="0.3">
      <c r="A232" s="226"/>
      <c r="B232" s="229" t="str">
        <f>IF(ISBLANK(G3prices!A235),"",G3prices!A235)</f>
        <v>BP2490R</v>
      </c>
      <c r="C232" s="230" t="str">
        <f>G3prices!B235</f>
        <v>End Panel 24"w, 90"h, 3/16" thick For Right</v>
      </c>
      <c r="D232" s="345">
        <f>IF(B232="","",INDEX(G3prices!C235:G235,GroupG3index))</f>
        <v>0</v>
      </c>
      <c r="E232" s="232" t="str">
        <f t="shared" si="3"/>
        <v>N/A</v>
      </c>
      <c r="F232" s="348"/>
    </row>
    <row r="233" spans="1:6" ht="15" customHeight="1" thickBot="1" x14ac:dyDescent="0.3">
      <c r="A233" s="226"/>
      <c r="B233" s="229" t="str">
        <f>IF(ISBLANK(G3prices!A236),"",G3prices!A236)</f>
        <v>BP2496L</v>
      </c>
      <c r="C233" s="230" t="str">
        <f>G3prices!B236</f>
        <v>End Panel 24"w, 96"h, 3/16" thick For Left</v>
      </c>
      <c r="D233" s="345">
        <f>IF(B233="","",INDEX(G3prices!C236:G236,GroupG3index))</f>
        <v>0</v>
      </c>
      <c r="E233" s="232" t="str">
        <f t="shared" si="3"/>
        <v>N/A</v>
      </c>
      <c r="F233" s="348"/>
    </row>
    <row r="234" spans="1:6" ht="15" customHeight="1" thickBot="1" x14ac:dyDescent="0.3">
      <c r="A234" s="226"/>
      <c r="B234" s="229" t="str">
        <f>IF(ISBLANK(G3prices!A237),"",G3prices!A237)</f>
        <v>BP2496R</v>
      </c>
      <c r="C234" s="230" t="str">
        <f>G3prices!B237</f>
        <v>End Panel 24"w, 96"h, 3/16" thick For Right</v>
      </c>
      <c r="D234" s="345">
        <f>IF(B234="","",INDEX(G3prices!C237:G237,GroupG3index))</f>
        <v>0</v>
      </c>
      <c r="E234" s="232" t="str">
        <f t="shared" si="3"/>
        <v>N/A</v>
      </c>
      <c r="F234" s="348"/>
    </row>
    <row r="235" spans="1:6" ht="15" customHeight="1" thickBot="1" x14ac:dyDescent="0.3">
      <c r="A235" s="226"/>
      <c r="B235" s="229" t="str">
        <f>IF(ISBLANK(G3prices!A238),"",G3prices!A238)</f>
        <v>BP2434-1/2R</v>
      </c>
      <c r="C235" s="230" t="str">
        <f>G3prices!B238</f>
        <v>Base Panel 24"w, 34.5"h, 3/16" thick For Right</v>
      </c>
      <c r="D235" s="345">
        <f>IF(B235="","",INDEX(G3prices!C238:G238,GroupG3index))</f>
        <v>0</v>
      </c>
      <c r="E235" s="232" t="str">
        <f t="shared" si="3"/>
        <v>N/A</v>
      </c>
      <c r="F235" s="348"/>
    </row>
    <row r="236" spans="1:6" ht="15" customHeight="1" thickBot="1" x14ac:dyDescent="0.3">
      <c r="A236" s="226"/>
      <c r="B236" s="229" t="str">
        <f>IF(ISBLANK(G3prices!A239),"",G3prices!A239)</f>
        <v>BP2434-1/2L</v>
      </c>
      <c r="C236" s="230" t="str">
        <f>G3prices!B239</f>
        <v>Base Panel 24"w, 34.5"h, 3/16" thick For Left</v>
      </c>
      <c r="D236" s="345">
        <f>IF(B236="","",INDEX(G3prices!C239:G239,GroupG3index))</f>
        <v>0</v>
      </c>
      <c r="E236" s="232" t="str">
        <f t="shared" si="3"/>
        <v>N/A</v>
      </c>
      <c r="F236" s="348"/>
    </row>
    <row r="237" spans="1:6" ht="15" customHeight="1" thickBot="1" x14ac:dyDescent="0.3">
      <c r="A237" s="226"/>
      <c r="B237" s="229" t="str">
        <f>IF(ISBLANK(G3prices!A240),"",G3prices!A240)</f>
        <v>BP9636</v>
      </c>
      <c r="C237" s="230" t="str">
        <f>G3prices!B240</f>
        <v>Large Panel, 96"w, 36"h, 3/16" thick</v>
      </c>
      <c r="D237" s="345">
        <f>IF(B237="","",INDEX(G3prices!C240:G240,GroupG3index))</f>
        <v>0</v>
      </c>
      <c r="E237" s="232" t="str">
        <f t="shared" si="3"/>
        <v>N/A</v>
      </c>
      <c r="F237" s="348"/>
    </row>
    <row r="238" spans="1:6" ht="15" customHeight="1" thickBot="1" x14ac:dyDescent="0.3">
      <c r="A238" s="226"/>
      <c r="B238" s="229" t="str">
        <f>IF(ISBLANK(G3prices!A241),"",G3prices!A241)</f>
        <v>BP4896</v>
      </c>
      <c r="C238" s="230" t="str">
        <f>G3prices!B241</f>
        <v>Large Panel, 48"w, 96"h, 3/16" thick</v>
      </c>
      <c r="D238" s="345">
        <f>IF(B238="","",INDEX(G3prices!C241:G241,GroupG3index))</f>
        <v>0</v>
      </c>
      <c r="E238" s="232" t="str">
        <f t="shared" si="3"/>
        <v>N/A</v>
      </c>
      <c r="F238" s="348"/>
    </row>
    <row r="239" spans="1:6" ht="15" customHeight="1" thickBot="1" x14ac:dyDescent="0.3">
      <c r="A239" s="226"/>
      <c r="B239" s="229" t="str">
        <f>IF(ISBLANK(G3prices!A242),"",G3prices!A242)</f>
        <v>BP9634-1/2</v>
      </c>
      <c r="C239" s="230" t="str">
        <f>G3prices!B242</f>
        <v>End Panel 96"w, 34.5"h, 3/16" thick For Left</v>
      </c>
      <c r="D239" s="345">
        <f>IF(B239="","",INDEX(G3prices!C242:G242,GroupG3index))</f>
        <v>0</v>
      </c>
      <c r="E239" s="232" t="str">
        <f t="shared" si="3"/>
        <v>N/A</v>
      </c>
      <c r="F239" s="348"/>
    </row>
    <row r="240" spans="1:6" ht="15" customHeight="1" thickBot="1" x14ac:dyDescent="0.3">
      <c r="A240" s="226"/>
      <c r="B240" s="229" t="str">
        <f>IF(ISBLANK(G3prices!A243),"",G3prices!A243)</f>
        <v>RRP84</v>
      </c>
      <c r="C240" s="230" t="str">
        <f>G3prices!B243</f>
        <v>Refrigerator End Panel, 84", 3"</v>
      </c>
      <c r="D240" s="345">
        <f>IF(B240="","",INDEX(G3prices!C243:G243,GroupG3index))</f>
        <v>0</v>
      </c>
      <c r="E240" s="232" t="str">
        <f t="shared" si="3"/>
        <v>N/A</v>
      </c>
      <c r="F240" s="348"/>
    </row>
    <row r="241" spans="1:6" ht="15" customHeight="1" thickBot="1" x14ac:dyDescent="0.3">
      <c r="A241" s="226"/>
      <c r="B241" s="229" t="str">
        <f>IF(ISBLANK(G3prices!A244),"",G3prices!A244)</f>
        <v>RRP90</v>
      </c>
      <c r="C241" s="230" t="str">
        <f>G3prices!B244</f>
        <v>Refrigerator End Panel, 90", 3"</v>
      </c>
      <c r="D241" s="345">
        <f>IF(B241="","",INDEX(G3prices!C244:G244,GroupG3index))</f>
        <v>0</v>
      </c>
      <c r="E241" s="232" t="str">
        <f t="shared" si="3"/>
        <v>N/A</v>
      </c>
      <c r="F241" s="348"/>
    </row>
    <row r="242" spans="1:6" ht="15" customHeight="1" thickBot="1" x14ac:dyDescent="0.3">
      <c r="A242" s="226"/>
      <c r="B242" s="229" t="str">
        <f>IF(ISBLANK(G3prices!A245),"",G3prices!A245)</f>
        <v>RRP96</v>
      </c>
      <c r="C242" s="230" t="str">
        <f>G3prices!B245</f>
        <v>Refrigerator End Panel, 96", 3"</v>
      </c>
      <c r="D242" s="345">
        <f>IF(B242="","",INDEX(G3prices!C245:G245,GroupG3index))</f>
        <v>0</v>
      </c>
      <c r="E242" s="232" t="str">
        <f t="shared" si="3"/>
        <v>N/A</v>
      </c>
      <c r="F242" s="348"/>
    </row>
    <row r="243" spans="1:6" ht="15" customHeight="1" thickBot="1" x14ac:dyDescent="0.3">
      <c r="A243" s="226"/>
      <c r="B243" s="229" t="str">
        <f>IF(ISBLANK(G3prices!A246),"",G3prices!A246)</f>
        <v>DWR</v>
      </c>
      <c r="C243" s="230" t="str">
        <f>G3prices!B246</f>
        <v>Dishwasher End Panel - 3", 34.5"</v>
      </c>
      <c r="D243" s="345">
        <f>IF(B243="","",INDEX(G3prices!C246:G246,GroupG3index))</f>
        <v>0</v>
      </c>
      <c r="E243" s="232" t="str">
        <f t="shared" si="3"/>
        <v>N/A</v>
      </c>
      <c r="F243" s="348"/>
    </row>
    <row r="244" spans="1:6" ht="15" customHeight="1" thickBot="1" x14ac:dyDescent="0.3">
      <c r="A244" s="226"/>
      <c r="B244" s="229" t="str">
        <f>IF(ISBLANK(G3prices!A247),"",G3prices!A247)</f>
        <v>WF330</v>
      </c>
      <c r="C244" s="230" t="str">
        <f>G3prices!B247</f>
        <v>3 Inch Wide Fillers - 30"</v>
      </c>
      <c r="D244" s="345">
        <f>IF(B244="","",INDEX(G3prices!C247:G247,GroupG3index))</f>
        <v>0</v>
      </c>
      <c r="E244" s="232" t="str">
        <f t="shared" si="3"/>
        <v>N/A</v>
      </c>
      <c r="F244" s="348"/>
    </row>
    <row r="245" spans="1:6" ht="15" customHeight="1" thickBot="1" x14ac:dyDescent="0.3">
      <c r="A245" s="226"/>
      <c r="B245" s="229" t="str">
        <f>IF(ISBLANK(G3prices!A248),"",G3prices!A248)</f>
        <v>WF336</v>
      </c>
      <c r="C245" s="230" t="str">
        <f>G3prices!B248</f>
        <v>3 Inch Wide Fillers - 36"</v>
      </c>
      <c r="D245" s="345">
        <f>IF(B245="","",INDEX(G3prices!C248:G248,GroupG3index))</f>
        <v>0</v>
      </c>
      <c r="E245" s="232" t="str">
        <f t="shared" si="3"/>
        <v>N/A</v>
      </c>
      <c r="F245" s="348"/>
    </row>
    <row r="246" spans="1:6" ht="15" customHeight="1" thickBot="1" x14ac:dyDescent="0.3">
      <c r="A246" s="226"/>
      <c r="B246" s="229" t="str">
        <f>IF(ISBLANK(G3prices!A249),"",G3prices!A249)</f>
        <v>WF342</v>
      </c>
      <c r="C246" s="230" t="str">
        <f>G3prices!B249</f>
        <v>3 Inch Wide Fillers - 42"</v>
      </c>
      <c r="D246" s="345">
        <f>IF(B246="","",INDEX(G3prices!C249:G249,GroupG3index))</f>
        <v>0</v>
      </c>
      <c r="E246" s="232" t="str">
        <f t="shared" si="3"/>
        <v>N/A</v>
      </c>
      <c r="F246" s="348"/>
    </row>
    <row r="247" spans="1:6" ht="15" customHeight="1" thickBot="1" x14ac:dyDescent="0.3">
      <c r="A247" s="226"/>
      <c r="B247" s="229" t="str">
        <f>IF(ISBLANK(G3prices!A250),"",G3prices!A250)</f>
        <v>WF396</v>
      </c>
      <c r="C247" s="230" t="str">
        <f>G3prices!B250</f>
        <v>3 Inch Wide Fillers - 96"</v>
      </c>
      <c r="D247" s="345">
        <f>IF(B247="","",INDEX(G3prices!C250:G250,GroupG3index))</f>
        <v>0</v>
      </c>
      <c r="E247" s="232" t="str">
        <f t="shared" si="3"/>
        <v>N/A</v>
      </c>
      <c r="F247" s="348"/>
    </row>
    <row r="248" spans="1:6" ht="15" customHeight="1" thickBot="1" x14ac:dyDescent="0.3">
      <c r="A248" s="226"/>
      <c r="B248" s="229" t="str">
        <f>IF(ISBLANK(G3prices!A251),"",G3prices!A251)</f>
        <v>WF630</v>
      </c>
      <c r="C248" s="230" t="str">
        <f>G3prices!B251</f>
        <v>6 Inch Wide Fillers - 30"</v>
      </c>
      <c r="D248" s="345">
        <f>IF(B248="","",INDEX(G3prices!C251:G251,GroupG3index))</f>
        <v>0</v>
      </c>
      <c r="E248" s="232" t="str">
        <f t="shared" si="3"/>
        <v>N/A</v>
      </c>
      <c r="F248" s="348"/>
    </row>
    <row r="249" spans="1:6" ht="15" customHeight="1" thickBot="1" x14ac:dyDescent="0.3">
      <c r="A249" s="226"/>
      <c r="B249" s="229" t="str">
        <f>IF(ISBLANK(G3prices!A252),"",G3prices!A252)</f>
        <v>WF636</v>
      </c>
      <c r="C249" s="230" t="str">
        <f>G3prices!B252</f>
        <v>6 Inch Wide Fillers - 36"</v>
      </c>
      <c r="D249" s="345">
        <f>IF(B249="","",INDEX(G3prices!C252:G252,GroupG3index))</f>
        <v>0</v>
      </c>
      <c r="E249" s="232" t="str">
        <f t="shared" si="3"/>
        <v>N/A</v>
      </c>
      <c r="F249" s="348"/>
    </row>
    <row r="250" spans="1:6" ht="15" customHeight="1" thickBot="1" x14ac:dyDescent="0.3">
      <c r="A250" s="226"/>
      <c r="B250" s="229" t="str">
        <f>IF(ISBLANK(G3prices!A253),"",G3prices!A253)</f>
        <v>WF642</v>
      </c>
      <c r="C250" s="230" t="str">
        <f>G3prices!B253</f>
        <v>6 Inch Wide Fillers - 42"</v>
      </c>
      <c r="D250" s="345">
        <f>IF(B250="","",INDEX(G3prices!C253:G253,GroupG3index))</f>
        <v>0</v>
      </c>
      <c r="E250" s="232" t="str">
        <f t="shared" si="3"/>
        <v>N/A</v>
      </c>
      <c r="F250" s="348"/>
    </row>
    <row r="251" spans="1:6" ht="15" customHeight="1" thickBot="1" x14ac:dyDescent="0.3">
      <c r="A251" s="226"/>
      <c r="B251" s="229" t="str">
        <f>IF(ISBLANK(G3prices!A254),"",G3prices!A254)</f>
        <v>WF696</v>
      </c>
      <c r="C251" s="230" t="str">
        <f>G3prices!B254</f>
        <v>6 Inch Wide Fillers - 96"</v>
      </c>
      <c r="D251" s="345">
        <f>IF(B251="","",INDEX(G3prices!C254:G254,GroupG3index))</f>
        <v>0</v>
      </c>
      <c r="E251" s="232" t="str">
        <f t="shared" si="3"/>
        <v>N/A</v>
      </c>
      <c r="F251" s="348"/>
    </row>
    <row r="252" spans="1:6" ht="15" customHeight="1" thickBot="1" x14ac:dyDescent="0.3">
      <c r="A252" s="226"/>
      <c r="B252" s="229" t="str">
        <f>IF(ISBLANK(G3prices!A255),"",G3prices!A255)</f>
        <v>PCFF330</v>
      </c>
      <c r="C252" s="230" t="str">
        <f>G3prices!B255</f>
        <v>Fluted Fillers - 30"</v>
      </c>
      <c r="D252" s="345">
        <f>IF(B252="","",INDEX(G3prices!C255:G255,GroupG3index))</f>
        <v>0</v>
      </c>
      <c r="E252" s="232" t="str">
        <f t="shared" si="3"/>
        <v>N/A</v>
      </c>
      <c r="F252" s="348"/>
    </row>
    <row r="253" spans="1:6" ht="15" customHeight="1" thickBot="1" x14ac:dyDescent="0.3">
      <c r="A253" s="226"/>
      <c r="B253" s="229" t="str">
        <f>IF(ISBLANK(G3prices!A256),"",G3prices!A256)</f>
        <v>PCFF342</v>
      </c>
      <c r="C253" s="230" t="str">
        <f>G3prices!B256</f>
        <v>Fluted Fillers - 42"</v>
      </c>
      <c r="D253" s="345">
        <f>IF(B253="","",INDEX(G3prices!C256:G256,GroupG3index))</f>
        <v>0</v>
      </c>
      <c r="E253" s="232" t="str">
        <f t="shared" si="3"/>
        <v>N/A</v>
      </c>
      <c r="F253" s="348"/>
    </row>
    <row r="254" spans="1:6" ht="15" customHeight="1" thickBot="1" x14ac:dyDescent="0.3">
      <c r="A254" s="226"/>
      <c r="B254" s="229" t="str">
        <f>IF(ISBLANK(G3prices!A257),"",G3prices!A257)</f>
        <v>PCFF396</v>
      </c>
      <c r="C254" s="230" t="str">
        <f>G3prices!B257</f>
        <v>Fluted Fillers - 96"</v>
      </c>
      <c r="D254" s="345">
        <f>IF(B254="","",INDEX(G3prices!C257:G257,GroupG3index))</f>
        <v>0</v>
      </c>
      <c r="E254" s="232" t="str">
        <f t="shared" si="3"/>
        <v>N/A</v>
      </c>
      <c r="F254" s="348"/>
    </row>
    <row r="255" spans="1:6" ht="15" customHeight="1" thickBot="1" x14ac:dyDescent="0.3">
      <c r="A255" s="226"/>
      <c r="B255" s="229" t="str">
        <f>IF(ISBLANK(G3prices!A258),"",G3prices!A258)</f>
        <v>PCFF696</v>
      </c>
      <c r="C255" s="230" t="str">
        <f>G3prices!B258</f>
        <v>Fluted Fillers - 6" x 96"</v>
      </c>
      <c r="D255" s="345">
        <f>IF(B255="","",INDEX(G3prices!C258:G258,GroupG3index))</f>
        <v>0</v>
      </c>
      <c r="E255" s="232" t="str">
        <f t="shared" si="3"/>
        <v>N/A</v>
      </c>
      <c r="F255" s="348"/>
    </row>
    <row r="256" spans="1:6" ht="15" customHeight="1" thickBot="1" x14ac:dyDescent="0.3">
      <c r="A256" s="226"/>
      <c r="B256" s="229" t="str">
        <f>IF(ISBLANK(G3prices!A259),"",G3prices!A259)</f>
        <v>BB3*3</v>
      </c>
      <c r="C256" s="230" t="str">
        <f>G3prices!B259</f>
        <v>3", 3" Fluted Plinth Block</v>
      </c>
      <c r="D256" s="345">
        <f>IF(B256="","",INDEX(G3prices!C259:G259,GroupG3index))</f>
        <v>0</v>
      </c>
      <c r="E256" s="232" t="str">
        <f t="shared" si="3"/>
        <v>N/A</v>
      </c>
      <c r="F256" s="348"/>
    </row>
    <row r="257" spans="1:6" ht="15" customHeight="1" thickBot="1" x14ac:dyDescent="0.3">
      <c r="A257" s="226"/>
      <c r="B257" s="229" t="str">
        <f>IF(ISBLANK(G3prices!A260),"",G3prices!A260)</f>
        <v>WFC1530</v>
      </c>
      <c r="C257" s="230" t="str">
        <f>G3prices!B260</f>
        <v>Wall Pilaster, 15", 30"</v>
      </c>
      <c r="D257" s="345">
        <f>IF(B257="","",INDEX(G3prices!C260:G260,GroupG3index))</f>
        <v>0</v>
      </c>
      <c r="E257" s="232" t="str">
        <f t="shared" si="3"/>
        <v>N/A</v>
      </c>
      <c r="F257" s="348"/>
    </row>
    <row r="258" spans="1:6" ht="15" customHeight="1" thickBot="1" x14ac:dyDescent="0.3">
      <c r="A258" s="226"/>
      <c r="B258" s="229" t="str">
        <f>IF(ISBLANK(G3prices!A261),"",G3prices!A261)</f>
        <v>WFC1536</v>
      </c>
      <c r="C258" s="230" t="str">
        <f>G3prices!B261</f>
        <v>Wall Pilaster, 15", 36"</v>
      </c>
      <c r="D258" s="345">
        <f>IF(B258="","",INDEX(G3prices!C261:G261,GroupG3index))</f>
        <v>0</v>
      </c>
      <c r="E258" s="232" t="str">
        <f t="shared" si="3"/>
        <v>N/A</v>
      </c>
      <c r="F258" s="348"/>
    </row>
    <row r="259" spans="1:6" ht="15" customHeight="1" thickBot="1" x14ac:dyDescent="0.3">
      <c r="A259" s="226"/>
      <c r="B259" s="229" t="str">
        <f>IF(ISBLANK(G3prices!A262),"",G3prices!A262)</f>
        <v>WFC1542</v>
      </c>
      <c r="C259" s="230" t="str">
        <f>G3prices!B262</f>
        <v>Wall Pilaster, 15", 42"</v>
      </c>
      <c r="D259" s="345">
        <f>IF(B259="","",INDEX(G3prices!C262:G262,GroupG3index))</f>
        <v>0</v>
      </c>
      <c r="E259" s="232" t="str">
        <f t="shared" si="3"/>
        <v>N/A</v>
      </c>
      <c r="F259" s="348"/>
    </row>
    <row r="260" spans="1:6" ht="15" customHeight="1" thickBot="1" x14ac:dyDescent="0.3">
      <c r="A260" s="226"/>
      <c r="B260" s="229" t="str">
        <f>IF(ISBLANK(G3prices!A263),"",G3prices!A263)</f>
        <v>SBS203414</v>
      </c>
      <c r="C260" s="230" t="str">
        <f>G3prices!B263</f>
        <v>Ornate Base Pilaster, 6-5/8", 6-5/8", 34.5"</v>
      </c>
      <c r="D260" s="345">
        <f>IF(B260="","",INDEX(G3prices!C263:G263,GroupG3index))</f>
        <v>0</v>
      </c>
      <c r="E260" s="232" t="str">
        <f t="shared" si="3"/>
        <v>N/A</v>
      </c>
      <c r="F260" s="348"/>
    </row>
    <row r="261" spans="1:6" ht="15" customHeight="1" thickBot="1" x14ac:dyDescent="0.3">
      <c r="A261" s="226"/>
      <c r="B261" s="229" t="str">
        <f>IF(ISBLANK(G3prices!A264),"",G3prices!A264)</f>
        <v>WFD1230</v>
      </c>
      <c r="C261" s="230" t="str">
        <f>G3prices!B264</f>
        <v>12" Wide Wall Decorative Doors - 30"h</v>
      </c>
      <c r="D261" s="345">
        <f>IF(B261="","",INDEX(G3prices!C264:G264,GroupG3index))</f>
        <v>0</v>
      </c>
      <c r="E261" s="232" t="str">
        <f t="shared" ref="E261:E324" si="4">IF(B261="","",IF(D261=0,NotAvailable,A261*D261))</f>
        <v>N/A</v>
      </c>
      <c r="F261" s="348"/>
    </row>
    <row r="262" spans="1:6" ht="15" customHeight="1" thickBot="1" x14ac:dyDescent="0.3">
      <c r="A262" s="226"/>
      <c r="B262" s="229" t="str">
        <f>IF(ISBLANK(G3prices!A265),"",G3prices!A265)</f>
        <v>WFD1236</v>
      </c>
      <c r="C262" s="230" t="str">
        <f>G3prices!B265</f>
        <v>12" Wide Wall Decorative Doors - 36"h</v>
      </c>
      <c r="D262" s="345">
        <f>IF(B262="","",INDEX(G3prices!C265:G265,GroupG3index))</f>
        <v>0</v>
      </c>
      <c r="E262" s="232" t="str">
        <f t="shared" si="4"/>
        <v>N/A</v>
      </c>
      <c r="F262" s="348"/>
    </row>
    <row r="263" spans="1:6" ht="15" customHeight="1" thickBot="1" x14ac:dyDescent="0.3">
      <c r="A263" s="226"/>
      <c r="B263" s="229" t="str">
        <f>IF(ISBLANK(G3prices!A266),"",G3prices!A266)</f>
        <v>WFD1242</v>
      </c>
      <c r="C263" s="230" t="str">
        <f>G3prices!B266</f>
        <v>12" Wide Wall Decorative Doors - 42"h</v>
      </c>
      <c r="D263" s="345">
        <f>IF(B263="","",INDEX(G3prices!C266:G266,GroupG3index))</f>
        <v>0</v>
      </c>
      <c r="E263" s="232" t="str">
        <f t="shared" si="4"/>
        <v>N/A</v>
      </c>
      <c r="F263" s="348"/>
    </row>
    <row r="264" spans="1:6" ht="15" customHeight="1" thickBot="1" x14ac:dyDescent="0.3">
      <c r="A264" s="226"/>
      <c r="B264" s="229" t="str">
        <f>IF(ISBLANK(G3prices!A267),"",G3prices!A267)</f>
        <v>BFD12</v>
      </c>
      <c r="C264" s="230" t="str">
        <f>G3prices!B267</f>
        <v>Base Decorative Doors - 12"</v>
      </c>
      <c r="D264" s="345">
        <f>IF(B264="","",INDEX(G3prices!C267:G267,GroupG3index))</f>
        <v>0</v>
      </c>
      <c r="E264" s="232" t="str">
        <f t="shared" si="4"/>
        <v>N/A</v>
      </c>
      <c r="F264" s="348"/>
    </row>
    <row r="265" spans="1:6" ht="15" customHeight="1" thickBot="1" x14ac:dyDescent="0.3">
      <c r="A265" s="226"/>
      <c r="B265" s="229" t="str">
        <f>IF(ISBLANK(G3prices!A268),"",G3prices!A268)</f>
        <v>BFD15</v>
      </c>
      <c r="C265" s="230" t="str">
        <f>G3prices!B268</f>
        <v>Base Decorative Doors - 15"</v>
      </c>
      <c r="D265" s="345">
        <f>IF(B265="","",INDEX(G3prices!C268:G268,GroupG3index))</f>
        <v>0</v>
      </c>
      <c r="E265" s="232" t="str">
        <f t="shared" si="4"/>
        <v>N/A</v>
      </c>
      <c r="F265" s="348"/>
    </row>
    <row r="266" spans="1:6" ht="15" customHeight="1" thickBot="1" x14ac:dyDescent="0.3">
      <c r="A266" s="226"/>
      <c r="B266" s="229" t="str">
        <f>IF(ISBLANK(G3prices!A269),"",G3prices!A269)</f>
        <v>BFD24</v>
      </c>
      <c r="C266" s="230" t="str">
        <f>G3prices!B269</f>
        <v>Base Decorative Doors - 24"</v>
      </c>
      <c r="D266" s="345">
        <f>IF(B266="","",INDEX(G3prices!C269:G269,GroupG3index))</f>
        <v>0</v>
      </c>
      <c r="E266" s="232" t="str">
        <f t="shared" si="4"/>
        <v>N/A</v>
      </c>
      <c r="F266" s="348"/>
    </row>
    <row r="267" spans="1:6" ht="15" customHeight="1" thickBot="1" x14ac:dyDescent="0.3">
      <c r="A267" s="226"/>
      <c r="B267" s="229" t="str">
        <f>IF(ISBLANK(G3prices!A270),"",G3prices!A270)</f>
        <v>SBS6-3/8</v>
      </c>
      <c r="C267" s="230" t="str">
        <f>G3prices!B270</f>
        <v>Corbel - 3"w, 10 3/4"h, 6 3/8"d</v>
      </c>
      <c r="D267" s="345">
        <f>IF(B267="","",INDEX(G3prices!C270:G270,GroupG3index))</f>
        <v>0</v>
      </c>
      <c r="E267" s="232" t="str">
        <f t="shared" si="4"/>
        <v>N/A</v>
      </c>
      <c r="F267" s="348"/>
    </row>
    <row r="268" spans="1:6" ht="15" customHeight="1" thickBot="1" x14ac:dyDescent="0.3">
      <c r="A268" s="226"/>
      <c r="B268" s="229" t="str">
        <f>IF(ISBLANK(G3prices!A271),"",G3prices!A271)</f>
        <v>SBS-mini</v>
      </c>
      <c r="C268" s="230" t="str">
        <f>G3prices!B271</f>
        <v>Corbel - 3"w, 6"h, 4 1/2"d</v>
      </c>
      <c r="D268" s="345">
        <f>IF(B268="","",INDEX(G3prices!C271:G271,GroupG3index))</f>
        <v>0</v>
      </c>
      <c r="E268" s="232" t="str">
        <f t="shared" si="4"/>
        <v>N/A</v>
      </c>
      <c r="F268" s="348"/>
    </row>
    <row r="269" spans="1:6" ht="15" customHeight="1" thickBot="1" x14ac:dyDescent="0.3">
      <c r="A269" s="226"/>
      <c r="B269" s="229" t="str">
        <f>IF(ISBLANK(G3prices!A272),"",G3prices!A272)</f>
        <v>SBS9*6</v>
      </c>
      <c r="C269" s="230" t="str">
        <f>G3prices!B272</f>
        <v>Corbels - 9", 6"</v>
      </c>
      <c r="D269" s="345">
        <f>IF(B269="","",INDEX(G3prices!C272:G272,GroupG3index))</f>
        <v>0</v>
      </c>
      <c r="E269" s="232" t="str">
        <f t="shared" si="4"/>
        <v>N/A</v>
      </c>
      <c r="F269" s="348"/>
    </row>
    <row r="270" spans="1:6" ht="15" customHeight="1" thickBot="1" x14ac:dyDescent="0.3">
      <c r="A270" s="226"/>
      <c r="B270" s="229" t="str">
        <f>IF(ISBLANK(G3prices!A273),"",G3prices!A273)</f>
        <v>SBS13*9</v>
      </c>
      <c r="C270" s="230" t="str">
        <f>G3prices!B273</f>
        <v>Corbels - 13", 9"</v>
      </c>
      <c r="D270" s="345">
        <f>IF(B270="","",INDEX(G3prices!C273:G273,GroupG3index))</f>
        <v>0</v>
      </c>
      <c r="E270" s="232" t="str">
        <f t="shared" si="4"/>
        <v>N/A</v>
      </c>
      <c r="F270" s="348"/>
    </row>
    <row r="271" spans="1:6" ht="15" customHeight="1" thickBot="1" x14ac:dyDescent="0.3">
      <c r="A271" s="226"/>
      <c r="B271" s="229" t="str">
        <f>IF(ISBLANK(G3prices!A274),"",G3prices!A274)</f>
        <v>SBS13*9A</v>
      </c>
      <c r="C271" s="230" t="str">
        <f>G3prices!B274</f>
        <v>Corbels - 13", 9" w/ floral design</v>
      </c>
      <c r="D271" s="345">
        <f>IF(B271="","",INDEX(G3prices!C274:G274,GroupG3index))</f>
        <v>0</v>
      </c>
      <c r="E271" s="232" t="str">
        <f t="shared" si="4"/>
        <v>N/A</v>
      </c>
      <c r="F271" s="348"/>
    </row>
    <row r="272" spans="1:6" ht="15" customHeight="1" thickBot="1" x14ac:dyDescent="0.3">
      <c r="A272" s="226"/>
      <c r="B272" s="229" t="str">
        <f>IF(ISBLANK(G3prices!A275),"",G3prices!A275)</f>
        <v>GRPO</v>
      </c>
      <c r="C272" s="230" t="str">
        <f>G3prices!B275</f>
        <v>Onlay - Grape Shaped</v>
      </c>
      <c r="D272" s="345">
        <f>IF(B272="","",INDEX(G3prices!C275:G275,GroupG3index))</f>
        <v>0</v>
      </c>
      <c r="E272" s="232" t="str">
        <f t="shared" si="4"/>
        <v>N/A</v>
      </c>
      <c r="F272" s="348"/>
    </row>
    <row r="273" spans="1:6" ht="15" customHeight="1" thickBot="1" x14ac:dyDescent="0.3">
      <c r="A273" s="226"/>
      <c r="B273" s="229" t="str">
        <f>IF(ISBLANK(G3prices!A276),"",G3prices!A276)</f>
        <v>SP3*36</v>
      </c>
      <c r="C273" s="230" t="str">
        <f>G3prices!B276</f>
        <v>Decorative Legs - 3" Square, 36" - Smooth Leg</v>
      </c>
      <c r="D273" s="345">
        <f>IF(B273="","",INDEX(G3prices!C276:G276,GroupG3index))</f>
        <v>0</v>
      </c>
      <c r="E273" s="232" t="str">
        <f t="shared" si="4"/>
        <v>N/A</v>
      </c>
      <c r="F273" s="348"/>
    </row>
    <row r="274" spans="1:6" ht="15" customHeight="1" thickBot="1" x14ac:dyDescent="0.3">
      <c r="A274" s="226"/>
      <c r="B274" s="229" t="str">
        <f>IF(ISBLANK(G3prices!A277),"",G3prices!A277)</f>
        <v>SP3*36(A)</v>
      </c>
      <c r="C274" s="230" t="str">
        <f>G3prices!B277</f>
        <v>Decorative Legs - 3" Square, 36" - Fluted Leg</v>
      </c>
      <c r="D274" s="345">
        <f>IF(B274="","",INDEX(G3prices!C277:G277,GroupG3index))</f>
        <v>0</v>
      </c>
      <c r="E274" s="232" t="str">
        <f t="shared" si="4"/>
        <v>N/A</v>
      </c>
      <c r="F274" s="348"/>
    </row>
    <row r="275" spans="1:6" ht="15" customHeight="1" thickBot="1" x14ac:dyDescent="0.3">
      <c r="A275" s="226"/>
      <c r="B275" s="229" t="str">
        <f>IF(ISBLANK(G3prices!A278),"",G3prices!A278)</f>
        <v>VAS30</v>
      </c>
      <c r="C275" s="230" t="str">
        <f>G3prices!B278</f>
        <v>30" Valance</v>
      </c>
      <c r="D275" s="345">
        <f>IF(B275="","",INDEX(G3prices!C278:G278,GroupG3index))</f>
        <v>0</v>
      </c>
      <c r="E275" s="232" t="str">
        <f t="shared" si="4"/>
        <v>N/A</v>
      </c>
      <c r="F275" s="348"/>
    </row>
    <row r="276" spans="1:6" ht="15" customHeight="1" thickBot="1" x14ac:dyDescent="0.3">
      <c r="A276" s="226"/>
      <c r="B276" s="229" t="str">
        <f>IF(ISBLANK(G3prices!A279),"",G3prices!A279)</f>
        <v>VAS36</v>
      </c>
      <c r="C276" s="230" t="str">
        <f>G3prices!B279</f>
        <v>36" Valance</v>
      </c>
      <c r="D276" s="345">
        <f>IF(B276="","",INDEX(G3prices!C279:G279,GroupG3index))</f>
        <v>0</v>
      </c>
      <c r="E276" s="232" t="str">
        <f t="shared" si="4"/>
        <v>N/A</v>
      </c>
      <c r="F276" s="348"/>
    </row>
    <row r="277" spans="1:6" ht="15" customHeight="1" thickBot="1" x14ac:dyDescent="0.3">
      <c r="A277" s="226"/>
      <c r="B277" s="229" t="str">
        <f>IF(ISBLANK(G3prices!A280),"",G3prices!A280)</f>
        <v>VAS36A</v>
      </c>
      <c r="C277" s="230" t="str">
        <f>G3prices!B280</f>
        <v>36" Valance, floral design</v>
      </c>
      <c r="D277" s="345">
        <f>IF(B277="","",INDEX(G3prices!C280:G280,GroupG3index))</f>
        <v>0</v>
      </c>
      <c r="E277" s="232" t="str">
        <f t="shared" si="4"/>
        <v>N/A</v>
      </c>
      <c r="F277" s="348"/>
    </row>
    <row r="278" spans="1:6" ht="15" customHeight="1" thickBot="1" x14ac:dyDescent="0.3">
      <c r="A278" s="226"/>
      <c r="B278" s="229" t="str">
        <f>IF(ISBLANK(G3prices!A281),"",G3prices!A281)</f>
        <v>VAS42</v>
      </c>
      <c r="C278" s="230" t="str">
        <f>G3prices!B281</f>
        <v>42" Valance</v>
      </c>
      <c r="D278" s="345">
        <f>IF(B278="","",INDEX(G3prices!C281:G281,GroupG3index))</f>
        <v>0</v>
      </c>
      <c r="E278" s="232" t="str">
        <f t="shared" si="4"/>
        <v>N/A</v>
      </c>
      <c r="F278" s="348"/>
    </row>
    <row r="279" spans="1:6" ht="15" customHeight="1" thickBot="1" x14ac:dyDescent="0.3">
      <c r="A279" s="226"/>
      <c r="B279" s="229" t="str">
        <f>IF(ISBLANK(G3prices!A282),"",G3prices!A282)</f>
        <v>VAS42A</v>
      </c>
      <c r="C279" s="230" t="str">
        <f>G3prices!B282</f>
        <v>42" Valance, floral design</v>
      </c>
      <c r="D279" s="345">
        <f>IF(B279="","",INDEX(G3prices!C282:G282,GroupG3index))</f>
        <v>0</v>
      </c>
      <c r="E279" s="232" t="str">
        <f t="shared" si="4"/>
        <v>N/A</v>
      </c>
      <c r="F279" s="348"/>
    </row>
    <row r="280" spans="1:6" ht="15" customHeight="1" thickBot="1" x14ac:dyDescent="0.3">
      <c r="A280" s="226"/>
      <c r="B280" s="229" t="str">
        <f>IF(ISBLANK(G3prices!A283),"",G3prices!A283)</f>
        <v>VAS48</v>
      </c>
      <c r="C280" s="230" t="str">
        <f>G3prices!B283</f>
        <v>48" Valance</v>
      </c>
      <c r="D280" s="345">
        <f>IF(B280="","",INDEX(G3prices!C283:G283,GroupG3index))</f>
        <v>0</v>
      </c>
      <c r="E280" s="232" t="str">
        <f t="shared" si="4"/>
        <v>N/A</v>
      </c>
      <c r="F280" s="348"/>
    </row>
    <row r="281" spans="1:6" ht="15" customHeight="1" thickBot="1" x14ac:dyDescent="0.3">
      <c r="A281" s="226"/>
      <c r="B281" s="229" t="str">
        <f>IF(ISBLANK(G3prices!A284),"",G3prices!A284)</f>
        <v>VAS48A</v>
      </c>
      <c r="C281" s="230" t="str">
        <f>G3prices!B284</f>
        <v>48" Valance, floral design</v>
      </c>
      <c r="D281" s="345">
        <f>IF(B281="","",INDEX(G3prices!C284:G284,GroupG3index))</f>
        <v>0</v>
      </c>
      <c r="E281" s="232" t="str">
        <f t="shared" si="4"/>
        <v>N/A</v>
      </c>
      <c r="F281" s="348"/>
    </row>
    <row r="282" spans="1:6" ht="15" customHeight="1" thickBot="1" x14ac:dyDescent="0.3">
      <c r="A282" s="226"/>
      <c r="B282" s="229" t="str">
        <f>IF(ISBLANK(G3prices!A285),"",G3prices!A285)</f>
        <v>VAS52</v>
      </c>
      <c r="C282" s="230" t="str">
        <f>G3prices!B285</f>
        <v>52" Valance</v>
      </c>
      <c r="D282" s="345">
        <f>IF(B282="","",INDEX(G3prices!C285:G285,GroupG3index))</f>
        <v>0</v>
      </c>
      <c r="E282" s="232" t="str">
        <f t="shared" si="4"/>
        <v>N/A</v>
      </c>
      <c r="F282" s="348"/>
    </row>
    <row r="283" spans="1:6" ht="15" customHeight="1" thickBot="1" x14ac:dyDescent="0.3">
      <c r="A283" s="226"/>
      <c r="B283" s="229" t="str">
        <f>IF(ISBLANK(G3prices!A286),"",G3prices!A286)</f>
        <v>VAS60</v>
      </c>
      <c r="C283" s="230" t="str">
        <f>G3prices!B286</f>
        <v>60" Valance</v>
      </c>
      <c r="D283" s="345">
        <f>IF(B283="","",INDEX(G3prices!C286:G286,GroupG3index))</f>
        <v>0</v>
      </c>
      <c r="E283" s="232" t="str">
        <f t="shared" si="4"/>
        <v>N/A</v>
      </c>
      <c r="F283" s="348"/>
    </row>
    <row r="284" spans="1:6" ht="15" customHeight="1" thickBot="1" x14ac:dyDescent="0.3">
      <c r="A284" s="226"/>
      <c r="B284" s="229" t="str">
        <f>IF(ISBLANK(G3prices!A287),"",G3prices!A287)</f>
        <v>VAS60A</v>
      </c>
      <c r="C284" s="230" t="str">
        <f>G3prices!B287</f>
        <v>60" Valance, floral design</v>
      </c>
      <c r="D284" s="345">
        <f>IF(B284="","",INDEX(G3prices!C287:G287,GroupG3index))</f>
        <v>0</v>
      </c>
      <c r="E284" s="232" t="str">
        <f t="shared" si="4"/>
        <v>N/A</v>
      </c>
      <c r="F284" s="348"/>
    </row>
    <row r="285" spans="1:6" ht="15" customHeight="1" thickBot="1" x14ac:dyDescent="0.3">
      <c r="A285" s="226"/>
      <c r="B285" s="229" t="str">
        <f>IF(ISBLANK(G3prices!A288),"",G3prices!A288)</f>
        <v>OCM8</v>
      </c>
      <c r="C285" s="230" t="str">
        <f>G3prices!B288</f>
        <v>1-1/4", 1-1/4", 96" Outside Corner Molding</v>
      </c>
      <c r="D285" s="345">
        <f>IF(B285="","",INDEX(G3prices!C288:G288,GroupG3index))</f>
        <v>0</v>
      </c>
      <c r="E285" s="232" t="str">
        <f t="shared" si="4"/>
        <v>N/A</v>
      </c>
      <c r="F285" s="348"/>
    </row>
    <row r="286" spans="1:6" ht="15" customHeight="1" thickBot="1" x14ac:dyDescent="0.3">
      <c r="A286" s="226"/>
      <c r="B286" s="229" t="str">
        <f>IF(ISBLANK(G3prices!A289),"",G3prices!A289)</f>
        <v>SM8</v>
      </c>
      <c r="C286" s="230" t="str">
        <f>G3prices!B289</f>
        <v>1/4", 3/4", 96" Scribe Molding</v>
      </c>
      <c r="D286" s="345">
        <f>IF(B286="","",INDEX(G3prices!C289:G289,GroupG3index))</f>
        <v>0</v>
      </c>
      <c r="E286" s="232" t="str">
        <f t="shared" si="4"/>
        <v>N/A</v>
      </c>
      <c r="F286" s="348"/>
    </row>
    <row r="287" spans="1:6" ht="15" customHeight="1" thickBot="1" x14ac:dyDescent="0.3">
      <c r="A287" s="226"/>
      <c r="B287" s="229" t="str">
        <f>IF(ISBLANK(G3prices!A290),"",G3prices!A290)</f>
        <v>CCM8</v>
      </c>
      <c r="C287" s="230" t="str">
        <f>G3prices!B290</f>
        <v>3-5/16", 2-1/2", 96" Inset Crown Molding</v>
      </c>
      <c r="D287" s="345">
        <f>IF(B287="","",INDEX(G3prices!C290:G290,GroupG3index))</f>
        <v>0</v>
      </c>
      <c r="E287" s="232" t="str">
        <f t="shared" si="4"/>
        <v>N/A</v>
      </c>
      <c r="F287" s="348"/>
    </row>
    <row r="288" spans="1:6" ht="15" customHeight="1" thickBot="1" x14ac:dyDescent="0.3">
      <c r="A288" s="226"/>
      <c r="B288" s="229" t="str">
        <f>IF(ISBLANK(G3prices!A291),"",G3prices!A291)</f>
        <v>CCM8B</v>
      </c>
      <c r="C288" s="230" t="str">
        <f>G3prices!B291</f>
        <v>Slides Into CCM8 To Mount To Cabinet Top</v>
      </c>
      <c r="D288" s="345">
        <f>IF(B288="","",INDEX(G3prices!C291:G291,GroupG3index))</f>
        <v>0</v>
      </c>
      <c r="E288" s="232" t="str">
        <f t="shared" si="4"/>
        <v>N/A</v>
      </c>
      <c r="F288" s="348"/>
    </row>
    <row r="289" spans="1:6" ht="15" customHeight="1" thickBot="1" x14ac:dyDescent="0.3">
      <c r="A289" s="226"/>
      <c r="B289" s="229" t="str">
        <f>IF(ISBLANK(G3prices!A292),"",G3prices!A292)</f>
        <v>DEN8</v>
      </c>
      <c r="C289" s="230" t="str">
        <f>G3prices!B292</f>
        <v>3/4", 96" Dentil Molding For CCM8</v>
      </c>
      <c r="D289" s="345">
        <f>IF(B289="","",INDEX(G3prices!C292:G292,GroupG3index))</f>
        <v>0</v>
      </c>
      <c r="E289" s="232" t="str">
        <f t="shared" si="4"/>
        <v>N/A</v>
      </c>
      <c r="F289" s="348"/>
    </row>
    <row r="290" spans="1:6" ht="15" customHeight="1" thickBot="1" x14ac:dyDescent="0.3">
      <c r="A290" s="226"/>
      <c r="B290" s="229" t="str">
        <f>IF(ISBLANK(G3prices!A293),"",G3prices!A293)</f>
        <v>RPM8</v>
      </c>
      <c r="C290" s="230" t="str">
        <f>G3prices!B293</f>
        <v>3/4", 96" Rope Molding For CCM8</v>
      </c>
      <c r="D290" s="345">
        <f>IF(B290="","",INDEX(G3prices!C293:G293,GroupG3index))</f>
        <v>0</v>
      </c>
      <c r="E290" s="232" t="str">
        <f t="shared" si="4"/>
        <v>N/A</v>
      </c>
      <c r="F290" s="348"/>
    </row>
    <row r="291" spans="1:6" ht="15" customHeight="1" thickBot="1" x14ac:dyDescent="0.3">
      <c r="A291" s="226"/>
      <c r="B291" s="229" t="str">
        <f>IF(ISBLANK(G3prices!A294),"",G3prices!A294)</f>
        <v>CM1-5/8</v>
      </c>
      <c r="C291" s="230" t="str">
        <f>G3prices!B294</f>
        <v>1-5/8", 1-5/8", 96" Crown Molding</v>
      </c>
      <c r="D291" s="345">
        <f>IF(B291="","",INDEX(G3prices!C294:G294,GroupG3index))</f>
        <v>0</v>
      </c>
      <c r="E291" s="232" t="str">
        <f t="shared" si="4"/>
        <v>N/A</v>
      </c>
      <c r="F291" s="348"/>
    </row>
    <row r="292" spans="1:6" ht="15" customHeight="1" thickBot="1" x14ac:dyDescent="0.3">
      <c r="A292" s="226"/>
      <c r="B292" s="229" t="str">
        <f>IF(ISBLANK(G3prices!A295),"",G3prices!A295)</f>
        <v>CM2-13/32</v>
      </c>
      <c r="C292" s="230" t="str">
        <f>G3prices!B295</f>
        <v>2-3/8", 1-1/2", 96" Crown Molding</v>
      </c>
      <c r="D292" s="345">
        <f>IF(B292="","",INDEX(G3prices!C295:G295,GroupG3index))</f>
        <v>0</v>
      </c>
      <c r="E292" s="232" t="str">
        <f t="shared" si="4"/>
        <v>N/A</v>
      </c>
      <c r="F292" s="348"/>
    </row>
    <row r="293" spans="1:6" ht="15" customHeight="1" thickBot="1" x14ac:dyDescent="0.3">
      <c r="A293" s="226"/>
      <c r="B293" s="229" t="str">
        <f>IF(ISBLANK(G3prices!A296),"",G3prices!A296)</f>
        <v>CM3-5/16</v>
      </c>
      <c r="C293" s="230" t="str">
        <f>G3prices!B296</f>
        <v>3-5/16", 3-1/2", 96" Crown Molding</v>
      </c>
      <c r="D293" s="345">
        <f>IF(B293="","",INDEX(G3prices!C296:G296,GroupG3index))</f>
        <v>0</v>
      </c>
      <c r="E293" s="232" t="str">
        <f t="shared" si="4"/>
        <v>N/A</v>
      </c>
      <c r="F293" s="348"/>
    </row>
    <row r="294" spans="1:6" ht="15" customHeight="1" thickBot="1" x14ac:dyDescent="0.3">
      <c r="A294" s="226"/>
      <c r="B294" s="229" t="str">
        <f>IF(ISBLANK(G3prices!A297),"",G3prices!A297)</f>
        <v>BCM8</v>
      </c>
      <c r="C294" s="230" t="str">
        <f>G3prices!B297</f>
        <v>3-1/2", 2-1/2", 96" Large Crown Molding</v>
      </c>
      <c r="D294" s="345">
        <f>IF(B294="","",INDEX(G3prices!C297:G297,GroupG3index))</f>
        <v>0</v>
      </c>
      <c r="E294" s="232" t="str">
        <f t="shared" si="4"/>
        <v>N/A</v>
      </c>
      <c r="F294" s="348"/>
    </row>
    <row r="295" spans="1:6" ht="15" customHeight="1" thickBot="1" x14ac:dyDescent="0.3">
      <c r="A295" s="226"/>
      <c r="B295" s="229" t="str">
        <f>IF(ISBLANK(G3prices!A298),"",G3prices!A298)</f>
        <v>QR8</v>
      </c>
      <c r="C295" s="230" t="str">
        <f>G3prices!B298</f>
        <v>3/4", 3/4", 96" Quarter Round</v>
      </c>
      <c r="D295" s="345">
        <f>IF(B295="","",INDEX(G3prices!C298:G298,GroupG3index))</f>
        <v>0</v>
      </c>
      <c r="E295" s="232" t="str">
        <f t="shared" si="4"/>
        <v>N/A</v>
      </c>
      <c r="F295" s="348"/>
    </row>
    <row r="296" spans="1:6" ht="15" customHeight="1" thickBot="1" x14ac:dyDescent="0.3">
      <c r="A296" s="226"/>
      <c r="B296" s="229" t="str">
        <f>IF(ISBLANK(G3prices!A299),"",G3prices!A299)</f>
        <v>TLR8</v>
      </c>
      <c r="C296" s="230" t="str">
        <f>G3prices!B299</f>
        <v>2 1/4", 1 1/2", 96" Light Rail Molding</v>
      </c>
      <c r="D296" s="345">
        <f>IF(B296="","",INDEX(G3prices!C299:G299,GroupG3index))</f>
        <v>0</v>
      </c>
      <c r="E296" s="232" t="str">
        <f t="shared" si="4"/>
        <v>N/A</v>
      </c>
      <c r="F296" s="348"/>
    </row>
    <row r="297" spans="1:6" ht="15" customHeight="1" thickBot="1" x14ac:dyDescent="0.3">
      <c r="A297" s="226"/>
      <c r="B297" s="229" t="str">
        <f>IF(ISBLANK(G3prices!A300),"",G3prices!A300)</f>
        <v>OGM8</v>
      </c>
      <c r="C297" s="230" t="str">
        <f>G3prices!B300</f>
        <v>3", 3/4", 96" Furniture Base Molding</v>
      </c>
      <c r="D297" s="345">
        <f>IF(B297="","",INDEX(G3prices!C300:G300,GroupG3index))</f>
        <v>0</v>
      </c>
      <c r="E297" s="232" t="str">
        <f t="shared" si="4"/>
        <v>N/A</v>
      </c>
      <c r="F297" s="348"/>
    </row>
    <row r="298" spans="1:6" ht="15" customHeight="1" thickBot="1" x14ac:dyDescent="0.3">
      <c r="A298" s="226"/>
      <c r="B298" s="229" t="str">
        <f>IF(ISBLANK(G3prices!A301),"",G3prices!A301)</f>
        <v>CTM8</v>
      </c>
      <c r="C298" s="230" t="str">
        <f>G3prices!B301</f>
        <v>2", 3/4", 96" Counter Top Molding</v>
      </c>
      <c r="D298" s="345">
        <f>IF(B298="","",INDEX(G3prices!C301:G301,GroupG3index))</f>
        <v>0</v>
      </c>
      <c r="E298" s="232" t="str">
        <f t="shared" si="4"/>
        <v>N/A</v>
      </c>
      <c r="F298" s="348"/>
    </row>
    <row r="299" spans="1:6" ht="15" customHeight="1" thickBot="1" x14ac:dyDescent="0.3">
      <c r="A299" s="226"/>
      <c r="B299" s="229" t="str">
        <f>IF(ISBLANK(G3prices!A302),"",G3prices!A302)</f>
        <v>BAM8</v>
      </c>
      <c r="C299" s="230" t="str">
        <f>G3prices!B302</f>
        <v>Batten Moulding - 1/4"D X 3/4"H X 96"</v>
      </c>
      <c r="D299" s="345">
        <f>IF(B299="","",INDEX(G3prices!C302:G302,GroupG3index))</f>
        <v>0</v>
      </c>
      <c r="E299" s="232" t="str">
        <f t="shared" si="4"/>
        <v>N/A</v>
      </c>
      <c r="F299" s="348"/>
    </row>
    <row r="300" spans="1:6" ht="15" customHeight="1" thickBot="1" x14ac:dyDescent="0.3">
      <c r="A300" s="226"/>
      <c r="B300" s="229" t="str">
        <f>IF(ISBLANK(G3prices!A303),"",G3prices!A303)</f>
        <v>COV8</v>
      </c>
      <c r="C300" s="230" t="str">
        <f>G3prices!B303</f>
        <v>Cove Crown Moulding</v>
      </c>
      <c r="D300" s="345">
        <f>IF(B300="","",INDEX(G3prices!C303:G303,GroupG3index))</f>
        <v>0</v>
      </c>
      <c r="E300" s="232" t="str">
        <f t="shared" si="4"/>
        <v>N/A</v>
      </c>
      <c r="F300" s="348"/>
    </row>
    <row r="301" spans="1:6" ht="15" customHeight="1" thickBot="1" x14ac:dyDescent="0.3">
      <c r="A301" s="226"/>
      <c r="B301" s="229" t="str">
        <f>IF(ISBLANK(G3prices!A304),"",G3prices!A304)</f>
        <v>K8-3/16</v>
      </c>
      <c r="C301" s="230" t="str">
        <f>G3prices!B304</f>
        <v>Bed Moulding</v>
      </c>
      <c r="D301" s="345">
        <f>IF(B301="","",INDEX(G3prices!C304:G304,GroupG3index))</f>
        <v>0</v>
      </c>
      <c r="E301" s="232" t="str">
        <f t="shared" si="4"/>
        <v>N/A</v>
      </c>
      <c r="F301" s="348"/>
    </row>
    <row r="302" spans="1:6" ht="15" customHeight="1" thickBot="1" x14ac:dyDescent="0.3">
      <c r="A302" s="226"/>
      <c r="B302" s="229" t="str">
        <f>IF(ISBLANK(G3prices!A305),"",G3prices!A305)</f>
        <v>K8-13/16</v>
      </c>
      <c r="C302" s="230" t="str">
        <f>G3prices!B305</f>
        <v>Astragal Moulding</v>
      </c>
      <c r="D302" s="345">
        <f>IF(B302="","",INDEX(G3prices!C305:G305,GroupG3index))</f>
        <v>0</v>
      </c>
      <c r="E302" s="232" t="str">
        <f t="shared" si="4"/>
        <v>N/A</v>
      </c>
      <c r="F302" s="348"/>
    </row>
    <row r="303" spans="1:6" ht="15" customHeight="1" thickBot="1" x14ac:dyDescent="0.3">
      <c r="A303" s="226"/>
      <c r="B303" s="229" t="str">
        <f>IF(ISBLANK(G3prices!A306),"",G3prices!A306)</f>
        <v>TK8</v>
      </c>
      <c r="C303" s="230" t="str">
        <f>G3prices!B306</f>
        <v>4" Matching Toe Kick</v>
      </c>
      <c r="D303" s="345">
        <f>IF(B303="","",INDEX(G3prices!C306:G306,GroupG3index))</f>
        <v>0</v>
      </c>
      <c r="E303" s="232" t="str">
        <f t="shared" si="4"/>
        <v>N/A</v>
      </c>
      <c r="F303" s="348"/>
    </row>
    <row r="304" spans="1:6" ht="15" customHeight="1" thickBot="1" x14ac:dyDescent="0.3">
      <c r="A304" s="226"/>
      <c r="B304" s="229" t="str">
        <f>IF(ISBLANK(G3prices!A307),"",G3prices!A307)</f>
        <v>Touch-up Kit</v>
      </c>
      <c r="C304" s="230" t="str">
        <f>G3prices!B307</f>
        <v>Touch-up Kit</v>
      </c>
      <c r="D304" s="345">
        <f>IF(B304="","",INDEX(G3prices!C307:G307,GroupG3index))</f>
        <v>0</v>
      </c>
      <c r="E304" s="232" t="str">
        <f t="shared" si="4"/>
        <v>N/A</v>
      </c>
      <c r="F304" s="348"/>
    </row>
    <row r="305" spans="1:6" ht="15" customHeight="1" thickBot="1" x14ac:dyDescent="0.3">
      <c r="A305" s="226"/>
      <c r="B305" s="229" t="str">
        <f>IF(ISBLANK(G3prices!A308),"",G3prices!A308)</f>
        <v/>
      </c>
      <c r="C305" s="230" t="str">
        <f>G3prices!B308</f>
        <v>Glass Wall Mullion Doors- For Diagonal Wall Cabinets</v>
      </c>
      <c r="D305" s="345" t="str">
        <f>IF(B305="","",INDEX(G3prices!C308:G308,GroupG3index))</f>
        <v/>
      </c>
      <c r="E305" s="232" t="str">
        <f t="shared" si="4"/>
        <v/>
      </c>
      <c r="F305" s="348"/>
    </row>
    <row r="306" spans="1:6" ht="15" customHeight="1" thickBot="1" x14ac:dyDescent="0.3">
      <c r="A306" s="226"/>
      <c r="B306" s="229" t="str">
        <f>IF(ISBLANK(G3prices!A309),"",G3prices!A309)</f>
        <v>WMDC2430</v>
      </c>
      <c r="C306" s="230" t="str">
        <f>G3prices!B309</f>
        <v>For 24"w, 30"h Diagonal Wall Cabinets</v>
      </c>
      <c r="D306" s="345">
        <f>IF(B306="","",INDEX(G3prices!C309:G309,GroupG3index))</f>
        <v>0</v>
      </c>
      <c r="E306" s="232" t="str">
        <f t="shared" si="4"/>
        <v>N/A</v>
      </c>
      <c r="F306" s="348"/>
    </row>
    <row r="307" spans="1:6" ht="15" customHeight="1" thickBot="1" x14ac:dyDescent="0.3">
      <c r="A307" s="226"/>
      <c r="B307" s="229" t="str">
        <f>IF(ISBLANK(G3prices!A310),"",G3prices!A310)</f>
        <v>WMDC2436</v>
      </c>
      <c r="C307" s="230" t="str">
        <f>G3prices!B310</f>
        <v>For 24"w, 30"h Diagonal Wall Cabinets</v>
      </c>
      <c r="D307" s="345">
        <f>IF(B307="","",INDEX(G3prices!C310:G310,GroupG3index))</f>
        <v>0</v>
      </c>
      <c r="E307" s="232" t="str">
        <f t="shared" si="4"/>
        <v>N/A</v>
      </c>
      <c r="F307" s="348"/>
    </row>
    <row r="308" spans="1:6" ht="15" customHeight="1" thickBot="1" x14ac:dyDescent="0.3">
      <c r="A308" s="226"/>
      <c r="B308" s="229" t="str">
        <f>IF(ISBLANK(G3prices!A311),"",G3prices!A311)</f>
        <v>WMDC2442</v>
      </c>
      <c r="C308" s="230" t="str">
        <f>G3prices!B311</f>
        <v>For 24"w, 42"h Diagonal Wall Cabinets</v>
      </c>
      <c r="D308" s="345">
        <f>IF(B308="","",INDEX(G3prices!C311:G311,GroupG3index))</f>
        <v>0</v>
      </c>
      <c r="E308" s="232" t="str">
        <f t="shared" si="4"/>
        <v>N/A</v>
      </c>
      <c r="F308" s="348"/>
    </row>
    <row r="309" spans="1:6" ht="15" customHeight="1" thickBot="1" x14ac:dyDescent="0.3">
      <c r="A309" s="226"/>
      <c r="B309" s="229" t="str">
        <f>IF(ISBLANK(G3prices!A312),"",G3prices!A312)</f>
        <v>WMD1230</v>
      </c>
      <c r="C309" s="230" t="str">
        <f>G3prices!B312</f>
        <v>For 30"h Cabinets - 1 Glass Mullion Door</v>
      </c>
      <c r="D309" s="345">
        <f>IF(B309="","",INDEX(G3prices!C312:G312,GroupG3index))</f>
        <v>0</v>
      </c>
      <c r="E309" s="232" t="str">
        <f t="shared" si="4"/>
        <v>N/A</v>
      </c>
      <c r="F309" s="348"/>
    </row>
    <row r="310" spans="1:6" ht="15" customHeight="1" thickBot="1" x14ac:dyDescent="0.3">
      <c r="A310" s="226"/>
      <c r="B310" s="229" t="str">
        <f>IF(ISBLANK(G3prices!A313),"",G3prices!A313)</f>
        <v>WMD1530</v>
      </c>
      <c r="C310" s="230" t="str">
        <f>G3prices!B313</f>
        <v>For 30"h Cabinets - 1 Glass Mullion Door</v>
      </c>
      <c r="D310" s="345">
        <f>IF(B310="","",INDEX(G3prices!C313:G313,GroupG3index))</f>
        <v>0</v>
      </c>
      <c r="E310" s="232" t="str">
        <f t="shared" si="4"/>
        <v>N/A</v>
      </c>
      <c r="F310" s="348"/>
    </row>
    <row r="311" spans="1:6" ht="15" customHeight="1" thickBot="1" x14ac:dyDescent="0.3">
      <c r="A311" s="226"/>
      <c r="B311" s="229" t="str">
        <f>IF(ISBLANK(G3prices!A314),"",G3prices!A314)</f>
        <v>WMD1830</v>
      </c>
      <c r="C311" s="230" t="str">
        <f>G3prices!B314</f>
        <v>For 30"h Cabinets - 1 Glass Mullion Door</v>
      </c>
      <c r="D311" s="345">
        <f>IF(B311="","",INDEX(G3prices!C314:G314,GroupG3index))</f>
        <v>0</v>
      </c>
      <c r="E311" s="232" t="str">
        <f t="shared" si="4"/>
        <v>N/A</v>
      </c>
      <c r="F311" s="348"/>
    </row>
    <row r="312" spans="1:6" ht="15" customHeight="1" thickBot="1" x14ac:dyDescent="0.3">
      <c r="A312" s="226"/>
      <c r="B312" s="229" t="str">
        <f>IF(ISBLANK(G3prices!A315),"",G3prices!A315)</f>
        <v>WMD2130</v>
      </c>
      <c r="C312" s="230" t="str">
        <f>G3prices!B315</f>
        <v>For 30"h Cabinets - 1 Glass Mullion Door</v>
      </c>
      <c r="D312" s="345">
        <f>IF(B312="","",INDEX(G3prices!C315:G315,GroupG3index))</f>
        <v>0</v>
      </c>
      <c r="E312" s="232" t="str">
        <f t="shared" si="4"/>
        <v>N/A</v>
      </c>
      <c r="F312" s="348"/>
    </row>
    <row r="313" spans="1:6" ht="15" customHeight="1" thickBot="1" x14ac:dyDescent="0.3">
      <c r="A313" s="226"/>
      <c r="B313" s="229" t="str">
        <f>IF(ISBLANK(G3prices!A316),"",G3prices!A316)</f>
        <v>WMD2430-2</v>
      </c>
      <c r="C313" s="230" t="str">
        <f>G3prices!B316</f>
        <v>For 30"h Cabinets - 2 Glass Mullion Doors</v>
      </c>
      <c r="D313" s="345">
        <f>IF(B313="","",INDEX(G3prices!C316:G316,GroupG3index))</f>
        <v>0</v>
      </c>
      <c r="E313" s="232" t="str">
        <f t="shared" si="4"/>
        <v>N/A</v>
      </c>
      <c r="F313" s="348"/>
    </row>
    <row r="314" spans="1:6" ht="15" customHeight="1" thickBot="1" x14ac:dyDescent="0.3">
      <c r="A314" s="226"/>
      <c r="B314" s="229" t="str">
        <f>IF(ISBLANK(G3prices!A317),"",G3prices!A317)</f>
        <v>WMD2730-2</v>
      </c>
      <c r="C314" s="230" t="str">
        <f>G3prices!B317</f>
        <v>For 30"h Cabinets - 2 Glass Mullion Doors</v>
      </c>
      <c r="D314" s="345">
        <f>IF(B314="","",INDEX(G3prices!C317:G317,GroupG3index))</f>
        <v>0</v>
      </c>
      <c r="E314" s="232" t="str">
        <f t="shared" si="4"/>
        <v>N/A</v>
      </c>
      <c r="F314" s="348"/>
    </row>
    <row r="315" spans="1:6" ht="15" customHeight="1" thickBot="1" x14ac:dyDescent="0.3">
      <c r="A315" s="226"/>
      <c r="B315" s="229" t="str">
        <f>IF(ISBLANK(G3prices!A318),"",G3prices!A318)</f>
        <v>WMD3030-2</v>
      </c>
      <c r="C315" s="230" t="str">
        <f>G3prices!B318</f>
        <v>For 30"h Cabinets - 2 Glass Mullion Doors</v>
      </c>
      <c r="D315" s="345">
        <f>IF(B315="","",INDEX(G3prices!C318:G318,GroupG3index))</f>
        <v>0</v>
      </c>
      <c r="E315" s="232" t="str">
        <f t="shared" si="4"/>
        <v>N/A</v>
      </c>
      <c r="F315" s="348"/>
    </row>
    <row r="316" spans="1:6" ht="15" customHeight="1" thickBot="1" x14ac:dyDescent="0.3">
      <c r="A316" s="226"/>
      <c r="B316" s="229" t="str">
        <f>IF(ISBLANK(G3prices!A319),"",G3prices!A319)</f>
        <v>WMD3330-2</v>
      </c>
      <c r="C316" s="230" t="str">
        <f>G3prices!B319</f>
        <v>For 30"h Cabinets - 2 Glass Mullion Doors</v>
      </c>
      <c r="D316" s="345">
        <f>IF(B316="","",INDEX(G3prices!C319:G319,GroupG3index))</f>
        <v>0</v>
      </c>
      <c r="E316" s="232" t="str">
        <f t="shared" si="4"/>
        <v>N/A</v>
      </c>
      <c r="F316" s="348"/>
    </row>
    <row r="317" spans="1:6" ht="15" customHeight="1" thickBot="1" x14ac:dyDescent="0.3">
      <c r="A317" s="226"/>
      <c r="B317" s="229" t="str">
        <f>IF(ISBLANK(G3prices!A320),"",G3prices!A320)</f>
        <v>WMD3630-2</v>
      </c>
      <c r="C317" s="230" t="str">
        <f>G3prices!B320</f>
        <v>For 30"h Cabinets - 2 Glass Mullion Doors</v>
      </c>
      <c r="D317" s="345">
        <f>IF(B317="","",INDEX(G3prices!C320:G320,GroupG3index))</f>
        <v>0</v>
      </c>
      <c r="E317" s="232" t="str">
        <f t="shared" si="4"/>
        <v>N/A</v>
      </c>
      <c r="F317" s="348"/>
    </row>
    <row r="318" spans="1:6" ht="15" customHeight="1" thickBot="1" x14ac:dyDescent="0.3">
      <c r="A318" s="226"/>
      <c r="B318" s="229" t="str">
        <f>IF(ISBLANK(G3prices!A321),"",G3prices!A321)</f>
        <v>WMD1236</v>
      </c>
      <c r="C318" s="230" t="str">
        <f>G3prices!B321</f>
        <v>For 36"h Cabinets - 1 Glass Mullion Door</v>
      </c>
      <c r="D318" s="345">
        <f>IF(B318="","",INDEX(G3prices!C321:G321,GroupG3index))</f>
        <v>0</v>
      </c>
      <c r="E318" s="232" t="str">
        <f t="shared" si="4"/>
        <v>N/A</v>
      </c>
      <c r="F318" s="348"/>
    </row>
    <row r="319" spans="1:6" ht="15" customHeight="1" thickBot="1" x14ac:dyDescent="0.3">
      <c r="A319" s="226"/>
      <c r="B319" s="229" t="str">
        <f>IF(ISBLANK(G3prices!A322),"",G3prices!A322)</f>
        <v>WMD1536</v>
      </c>
      <c r="C319" s="230" t="str">
        <f>G3prices!B322</f>
        <v>For 36"h Cabinets - 1 Glass Mullion Door</v>
      </c>
      <c r="D319" s="345">
        <f>IF(B319="","",INDEX(G3prices!C322:G322,GroupG3index))</f>
        <v>0</v>
      </c>
      <c r="E319" s="232" t="str">
        <f t="shared" si="4"/>
        <v>N/A</v>
      </c>
      <c r="F319" s="348"/>
    </row>
    <row r="320" spans="1:6" ht="15" customHeight="1" thickBot="1" x14ac:dyDescent="0.3">
      <c r="A320" s="226"/>
      <c r="B320" s="229" t="str">
        <f>IF(ISBLANK(G3prices!A323),"",G3prices!A323)</f>
        <v>WMD1836</v>
      </c>
      <c r="C320" s="230" t="str">
        <f>G3prices!B323</f>
        <v>For 36"h Cabinets - 1 Glass Mullion Door</v>
      </c>
      <c r="D320" s="345">
        <f>IF(B320="","",INDEX(G3prices!C323:G323,GroupG3index))</f>
        <v>0</v>
      </c>
      <c r="E320" s="232" t="str">
        <f t="shared" si="4"/>
        <v>N/A</v>
      </c>
      <c r="F320" s="348"/>
    </row>
    <row r="321" spans="1:6" ht="15" customHeight="1" thickBot="1" x14ac:dyDescent="0.3">
      <c r="A321" s="226"/>
      <c r="B321" s="229" t="str">
        <f>IF(ISBLANK(G3prices!A324),"",G3prices!A324)</f>
        <v>WMD2136</v>
      </c>
      <c r="C321" s="230" t="str">
        <f>G3prices!B324</f>
        <v>For 36"h Cabinets - 1 Glass Mullion Door</v>
      </c>
      <c r="D321" s="345">
        <f>IF(B321="","",INDEX(G3prices!C324:G324,GroupG3index))</f>
        <v>0</v>
      </c>
      <c r="E321" s="232" t="str">
        <f t="shared" si="4"/>
        <v>N/A</v>
      </c>
      <c r="F321" s="348"/>
    </row>
    <row r="322" spans="1:6" ht="15" customHeight="1" thickBot="1" x14ac:dyDescent="0.3">
      <c r="A322" s="226"/>
      <c r="B322" s="229" t="str">
        <f>IF(ISBLANK(G3prices!A325),"",G3prices!A325)</f>
        <v>WMD2436-2</v>
      </c>
      <c r="C322" s="230" t="str">
        <f>G3prices!B325</f>
        <v>For 36"h Cabinets - 2 Glass Mullion Doors</v>
      </c>
      <c r="D322" s="345">
        <f>IF(B322="","",INDEX(G3prices!C325:G325,GroupG3index))</f>
        <v>0</v>
      </c>
      <c r="E322" s="232" t="str">
        <f t="shared" si="4"/>
        <v>N/A</v>
      </c>
      <c r="F322" s="348"/>
    </row>
    <row r="323" spans="1:6" ht="15" customHeight="1" thickBot="1" x14ac:dyDescent="0.3">
      <c r="A323" s="226"/>
      <c r="B323" s="229" t="str">
        <f>IF(ISBLANK(G3prices!A326),"",G3prices!A326)</f>
        <v>WMD2736-2</v>
      </c>
      <c r="C323" s="230" t="str">
        <f>G3prices!B326</f>
        <v>For 36"h Cabinets - 2 Glass Mullion Doors</v>
      </c>
      <c r="D323" s="345">
        <f>IF(B323="","",INDEX(G3prices!C326:G326,GroupG3index))</f>
        <v>0</v>
      </c>
      <c r="E323" s="232" t="str">
        <f t="shared" si="4"/>
        <v>N/A</v>
      </c>
      <c r="F323" s="348"/>
    </row>
    <row r="324" spans="1:6" ht="15" customHeight="1" thickBot="1" x14ac:dyDescent="0.3">
      <c r="A324" s="226"/>
      <c r="B324" s="229" t="str">
        <f>IF(ISBLANK(G3prices!A327),"",G3prices!A327)</f>
        <v>WMD3036-2</v>
      </c>
      <c r="C324" s="230" t="str">
        <f>G3prices!B327</f>
        <v>For 36"h Cabinets - 2 Glass Mullion Doors</v>
      </c>
      <c r="D324" s="345">
        <f>IF(B324="","",INDEX(G3prices!C327:G327,GroupG3index))</f>
        <v>0</v>
      </c>
      <c r="E324" s="232" t="str">
        <f t="shared" si="4"/>
        <v>N/A</v>
      </c>
      <c r="F324" s="348"/>
    </row>
    <row r="325" spans="1:6" ht="15" customHeight="1" thickBot="1" x14ac:dyDescent="0.3">
      <c r="A325" s="226"/>
      <c r="B325" s="229" t="str">
        <f>IF(ISBLANK(G3prices!A328),"",G3prices!A328)</f>
        <v>WMD3336-2</v>
      </c>
      <c r="C325" s="230" t="str">
        <f>G3prices!B328</f>
        <v>For 36"h Cabinets - 2 Glass Mullion Doors</v>
      </c>
      <c r="D325" s="345">
        <f>IF(B325="","",INDEX(G3prices!C328:G328,GroupG3index))</f>
        <v>0</v>
      </c>
      <c r="E325" s="232" t="str">
        <f t="shared" ref="E325:E344" si="5">IF(B325="","",IF(D325=0,NotAvailable,A325*D325))</f>
        <v>N/A</v>
      </c>
      <c r="F325" s="348"/>
    </row>
    <row r="326" spans="1:6" ht="15" customHeight="1" thickBot="1" x14ac:dyDescent="0.3">
      <c r="A326" s="226"/>
      <c r="B326" s="229" t="str">
        <f>IF(ISBLANK(G3prices!A329),"",G3prices!A329)</f>
        <v>WMD3636-2</v>
      </c>
      <c r="C326" s="230" t="str">
        <f>G3prices!B329</f>
        <v>For 36"h Cabinets - 2 Glass Mullion Doors</v>
      </c>
      <c r="D326" s="345">
        <f>IF(B326="","",INDEX(G3prices!C329:G329,GroupG3index))</f>
        <v>0</v>
      </c>
      <c r="E326" s="232" t="str">
        <f t="shared" si="5"/>
        <v>N/A</v>
      </c>
      <c r="F326" s="348"/>
    </row>
    <row r="327" spans="1:6" ht="15" customHeight="1" thickBot="1" x14ac:dyDescent="0.3">
      <c r="A327" s="226"/>
      <c r="B327" s="229" t="str">
        <f>IF(ISBLANK(G3prices!A330),"",G3prices!A330)</f>
        <v>WMD1242</v>
      </c>
      <c r="C327" s="230" t="str">
        <f>G3prices!B330</f>
        <v>For 42"h Cabinets - 1 Glass Mullion Door</v>
      </c>
      <c r="D327" s="345">
        <f>IF(B327="","",INDEX(G3prices!C330:G330,GroupG3index))</f>
        <v>0</v>
      </c>
      <c r="E327" s="232" t="str">
        <f t="shared" si="5"/>
        <v>N/A</v>
      </c>
      <c r="F327" s="348"/>
    </row>
    <row r="328" spans="1:6" ht="15" customHeight="1" thickBot="1" x14ac:dyDescent="0.3">
      <c r="A328" s="226"/>
      <c r="B328" s="229" t="str">
        <f>IF(ISBLANK(G3prices!A331),"",G3prices!A331)</f>
        <v>WMD1542</v>
      </c>
      <c r="C328" s="230" t="str">
        <f>G3prices!B331</f>
        <v>For 42"h Cabinets - 1 Glass Mullion Door</v>
      </c>
      <c r="D328" s="345">
        <f>IF(B328="","",INDEX(G3prices!C331:G331,GroupG3index))</f>
        <v>0</v>
      </c>
      <c r="E328" s="232" t="str">
        <f t="shared" si="5"/>
        <v>N/A</v>
      </c>
      <c r="F328" s="348"/>
    </row>
    <row r="329" spans="1:6" ht="15" customHeight="1" thickBot="1" x14ac:dyDescent="0.3">
      <c r="A329" s="226"/>
      <c r="B329" s="229" t="str">
        <f>IF(ISBLANK(G3prices!A332),"",G3prices!A332)</f>
        <v>WMD1842</v>
      </c>
      <c r="C329" s="230" t="str">
        <f>G3prices!B332</f>
        <v>For 42"h Cabinets - 1 Glass Mullion Door</v>
      </c>
      <c r="D329" s="345">
        <f>IF(B329="","",INDEX(G3prices!C332:G332,GroupG3index))</f>
        <v>0</v>
      </c>
      <c r="E329" s="232" t="str">
        <f t="shared" si="5"/>
        <v>N/A</v>
      </c>
      <c r="F329" s="348"/>
    </row>
    <row r="330" spans="1:6" ht="15" customHeight="1" thickBot="1" x14ac:dyDescent="0.3">
      <c r="A330" s="226"/>
      <c r="B330" s="229" t="str">
        <f>IF(ISBLANK(G3prices!A333),"",G3prices!A333)</f>
        <v>WMD2142</v>
      </c>
      <c r="C330" s="230" t="str">
        <f>G3prices!B333</f>
        <v>For 42"h Cabinets - 1 Glass Mullion Door</v>
      </c>
      <c r="D330" s="345">
        <f>IF(B330="","",INDEX(G3prices!C333:G333,GroupG3index))</f>
        <v>0</v>
      </c>
      <c r="E330" s="232" t="str">
        <f t="shared" si="5"/>
        <v>N/A</v>
      </c>
      <c r="F330" s="348"/>
    </row>
    <row r="331" spans="1:6" ht="15" customHeight="1" thickBot="1" x14ac:dyDescent="0.3">
      <c r="A331" s="226"/>
      <c r="B331" s="229" t="str">
        <f>IF(ISBLANK(G3prices!A334),"",G3prices!A334)</f>
        <v>WMD2442-2</v>
      </c>
      <c r="C331" s="230" t="str">
        <f>G3prices!B334</f>
        <v>For 42"h Cabinets - 2 Glass Mullion Doors</v>
      </c>
      <c r="D331" s="345">
        <f>IF(B331="","",INDEX(G3prices!C334:G334,GroupG3index))</f>
        <v>0</v>
      </c>
      <c r="E331" s="232" t="str">
        <f t="shared" si="5"/>
        <v>N/A</v>
      </c>
      <c r="F331" s="348"/>
    </row>
    <row r="332" spans="1:6" ht="15" customHeight="1" thickBot="1" x14ac:dyDescent="0.3">
      <c r="A332" s="226"/>
      <c r="B332" s="229" t="str">
        <f>IF(ISBLANK(G3prices!A335),"",G3prices!A335)</f>
        <v>WMD2742-2</v>
      </c>
      <c r="C332" s="230" t="str">
        <f>G3prices!B335</f>
        <v>For 42"h Cabinets - 2 Glass Mullion Doors</v>
      </c>
      <c r="D332" s="345">
        <f>IF(B332="","",INDEX(G3prices!C335:G335,GroupG3index))</f>
        <v>0</v>
      </c>
      <c r="E332" s="232" t="str">
        <f t="shared" si="5"/>
        <v>N/A</v>
      </c>
      <c r="F332" s="348"/>
    </row>
    <row r="333" spans="1:6" ht="15" customHeight="1" thickBot="1" x14ac:dyDescent="0.3">
      <c r="A333" s="226"/>
      <c r="B333" s="229" t="str">
        <f>IF(ISBLANK(G3prices!A336),"",G3prices!A336)</f>
        <v>WMD3042-2</v>
      </c>
      <c r="C333" s="230" t="str">
        <f>G3prices!B336</f>
        <v>For 42"h Cabinets - 2 Glass Mullion Doors</v>
      </c>
      <c r="D333" s="345">
        <f>IF(B333="","",INDEX(G3prices!C336:G336,GroupG3index))</f>
        <v>0</v>
      </c>
      <c r="E333" s="232" t="str">
        <f t="shared" si="5"/>
        <v>N/A</v>
      </c>
      <c r="F333" s="348"/>
    </row>
    <row r="334" spans="1:6" ht="15" customHeight="1" thickBot="1" x14ac:dyDescent="0.3">
      <c r="A334" s="226"/>
      <c r="B334" s="229" t="str">
        <f>IF(ISBLANK(G3prices!A337),"",G3prices!A337)</f>
        <v>WMD3342-2</v>
      </c>
      <c r="C334" s="230" t="str">
        <f>G3prices!B337</f>
        <v>For 42"h Cabinets - 2 Glass Mullion Doors</v>
      </c>
      <c r="D334" s="345">
        <f>IF(B334="","",INDEX(G3prices!C337:G337,GroupG3index))</f>
        <v>0</v>
      </c>
      <c r="E334" s="232" t="str">
        <f t="shared" si="5"/>
        <v>N/A</v>
      </c>
      <c r="F334" s="348"/>
    </row>
    <row r="335" spans="1:6" ht="15" customHeight="1" thickBot="1" x14ac:dyDescent="0.3">
      <c r="A335" s="226"/>
      <c r="B335" s="229" t="str">
        <f>IF(ISBLANK(G3prices!A338),"",G3prices!A338)</f>
        <v>WMD3642-2</v>
      </c>
      <c r="C335" s="230" t="str">
        <f>G3prices!B338</f>
        <v>For 42"h Cabinets - 2 Glass Mullion Doors</v>
      </c>
      <c r="D335" s="345">
        <f>IF(B335="","",INDEX(G3prices!C338:G338,GroupG3index))</f>
        <v>0</v>
      </c>
      <c r="E335" s="232" t="str">
        <f t="shared" si="5"/>
        <v>N/A</v>
      </c>
      <c r="F335" s="348"/>
    </row>
    <row r="336" spans="1:6" ht="15" customHeight="1" thickBot="1" x14ac:dyDescent="0.3">
      <c r="A336" s="226"/>
      <c r="B336" s="229" t="str">
        <f>IF(ISBLANK(G3prices!A339),"",G3prices!A339)</f>
        <v/>
      </c>
      <c r="C336" s="230" t="str">
        <f>G3prices!B339</f>
        <v>Roll Out Shelves</v>
      </c>
      <c r="D336" s="345" t="str">
        <f>IF(B336="","",INDEX(G3prices!C339:G339,GroupG3index))</f>
        <v/>
      </c>
      <c r="E336" s="232" t="str">
        <f t="shared" si="5"/>
        <v/>
      </c>
      <c r="F336" s="348"/>
    </row>
    <row r="337" spans="1:6" ht="15" customHeight="1" thickBot="1" x14ac:dyDescent="0.3">
      <c r="A337" s="226"/>
      <c r="B337" s="229" t="str">
        <f>IF(ISBLANK(G3prices!A340),"",G3prices!A340)</f>
        <v>RD15</v>
      </c>
      <c r="C337" s="230" t="str">
        <f>G3prices!B340</f>
        <v>15" Wide Roll Out Shelf</v>
      </c>
      <c r="D337" s="345">
        <f>IF(B337="","",INDEX(G3prices!C340:G340,GroupG3index))</f>
        <v>0</v>
      </c>
      <c r="E337" s="232" t="str">
        <f t="shared" si="5"/>
        <v>N/A</v>
      </c>
      <c r="F337" s="348"/>
    </row>
    <row r="338" spans="1:6" ht="15" customHeight="1" thickBot="1" x14ac:dyDescent="0.3">
      <c r="A338" s="226"/>
      <c r="B338" s="229" t="str">
        <f>IF(ISBLANK(G3prices!A341),"",G3prices!A341)</f>
        <v>RD18</v>
      </c>
      <c r="C338" s="230" t="str">
        <f>G3prices!B341</f>
        <v>18" Wide Roll Out Shelf</v>
      </c>
      <c r="D338" s="345">
        <f>IF(B338="","",INDEX(G3prices!C341:G341,GroupG3index))</f>
        <v>0</v>
      </c>
      <c r="E338" s="232" t="str">
        <f t="shared" si="5"/>
        <v>N/A</v>
      </c>
      <c r="F338" s="348"/>
    </row>
    <row r="339" spans="1:6" ht="15" customHeight="1" thickBot="1" x14ac:dyDescent="0.3">
      <c r="A339" s="226"/>
      <c r="B339" s="229" t="str">
        <f>IF(ISBLANK(G3prices!A342),"",G3prices!A342)</f>
        <v>RD21</v>
      </c>
      <c r="C339" s="230" t="str">
        <f>G3prices!B342</f>
        <v>21" Wide Roll Out Shelf</v>
      </c>
      <c r="D339" s="345">
        <f>IF(B339="","",INDEX(G3prices!C342:G342,GroupG3index))</f>
        <v>0</v>
      </c>
      <c r="E339" s="232" t="str">
        <f t="shared" si="5"/>
        <v>N/A</v>
      </c>
      <c r="F339" s="348"/>
    </row>
    <row r="340" spans="1:6" ht="15" customHeight="1" thickBot="1" x14ac:dyDescent="0.3">
      <c r="A340" s="226"/>
      <c r="B340" s="229" t="str">
        <f>IF(ISBLANK(G3prices!A343),"",G3prices!A343)</f>
        <v>RD24</v>
      </c>
      <c r="C340" s="230" t="str">
        <f>G3prices!B343</f>
        <v>24" Wide Roll Out Shelf</v>
      </c>
      <c r="D340" s="345">
        <f>IF(B340="","",INDEX(G3prices!C343:G343,GroupG3index))</f>
        <v>0</v>
      </c>
      <c r="E340" s="232" t="str">
        <f t="shared" si="5"/>
        <v>N/A</v>
      </c>
      <c r="F340" s="348"/>
    </row>
    <row r="341" spans="1:6" ht="15" customHeight="1" thickBot="1" x14ac:dyDescent="0.3">
      <c r="A341" s="226"/>
      <c r="B341" s="229" t="str">
        <f>IF(ISBLANK(G3prices!A344),"",G3prices!A344)</f>
        <v>RD27</v>
      </c>
      <c r="C341" s="230" t="str">
        <f>G3prices!B344</f>
        <v>27" Wide Roll Out Shelf</v>
      </c>
      <c r="D341" s="345">
        <f>IF(B341="","",INDEX(G3prices!C344:G344,GroupG3index))</f>
        <v>0</v>
      </c>
      <c r="E341" s="232" t="str">
        <f t="shared" si="5"/>
        <v>N/A</v>
      </c>
      <c r="F341" s="348"/>
    </row>
    <row r="342" spans="1:6" ht="15" customHeight="1" thickBot="1" x14ac:dyDescent="0.3">
      <c r="A342" s="226"/>
      <c r="B342" s="229" t="str">
        <f>IF(ISBLANK(G3prices!A345),"",G3prices!A345)</f>
        <v>RD30</v>
      </c>
      <c r="C342" s="230" t="str">
        <f>G3prices!B345</f>
        <v>30" Wide Roll Out Shelf</v>
      </c>
      <c r="D342" s="345">
        <f>IF(B342="","",INDEX(G3prices!C345:G345,GroupG3index))</f>
        <v>0</v>
      </c>
      <c r="E342" s="232" t="str">
        <f t="shared" si="5"/>
        <v>N/A</v>
      </c>
      <c r="F342" s="348"/>
    </row>
    <row r="343" spans="1:6" ht="15" customHeight="1" thickBot="1" x14ac:dyDescent="0.3">
      <c r="A343" s="226"/>
      <c r="B343" s="229" t="str">
        <f>IF(ISBLANK(G3prices!A346),"",G3prices!A346)</f>
        <v>RD33</v>
      </c>
      <c r="C343" s="230" t="str">
        <f>G3prices!B346</f>
        <v>33" Wide Roll Out Shelf</v>
      </c>
      <c r="D343" s="345">
        <f>IF(B343="","",INDEX(G3prices!C346:G346,GroupG3index))</f>
        <v>0</v>
      </c>
      <c r="E343" s="232" t="str">
        <f t="shared" si="5"/>
        <v>N/A</v>
      </c>
      <c r="F343" s="348"/>
    </row>
    <row r="344" spans="1:6" ht="15" customHeight="1" thickBot="1" x14ac:dyDescent="0.3">
      <c r="A344" s="226"/>
      <c r="B344" s="234" t="str">
        <f>IF(ISBLANK(G3prices!A347),"",G3prices!A347)</f>
        <v>RD36</v>
      </c>
      <c r="C344" s="235" t="str">
        <f>G3prices!B347</f>
        <v>36" Wide Roll Out Shelf</v>
      </c>
      <c r="D344" s="349">
        <f>IF(B344="","",INDEX(G3prices!C347:G347,GroupG3index))</f>
        <v>0</v>
      </c>
      <c r="E344" s="237" t="str">
        <f t="shared" si="5"/>
        <v>N/A</v>
      </c>
      <c r="F344" s="350"/>
    </row>
    <row r="345" spans="1:6" ht="0.95" customHeight="1" thickBot="1" x14ac:dyDescent="0.25">
      <c r="A345" s="365"/>
      <c r="B345" s="261"/>
      <c r="C345" s="261"/>
      <c r="D345" s="261"/>
      <c r="E345" s="261"/>
      <c r="F345" s="261"/>
    </row>
    <row r="346" spans="1:6" ht="15" customHeight="1" x14ac:dyDescent="0.25">
      <c r="A346" s="251">
        <f>SUM(A5:A344)</f>
        <v>0</v>
      </c>
      <c r="B346" s="249" t="s">
        <v>195</v>
      </c>
      <c r="C346" s="249"/>
      <c r="D346" s="249"/>
      <c r="E346" s="249"/>
      <c r="F346" s="250"/>
    </row>
    <row r="347" spans="1:6" ht="15" customHeight="1" x14ac:dyDescent="0.25">
      <c r="A347" s="251">
        <f>G3prices!$H$348</f>
        <v>0</v>
      </c>
      <c r="B347" s="168" t="s">
        <v>1693</v>
      </c>
      <c r="C347" s="168"/>
      <c r="D347" s="168"/>
      <c r="E347" s="168"/>
      <c r="F347" s="252"/>
    </row>
    <row r="348" spans="1:6" ht="15" customHeight="1" x14ac:dyDescent="0.25">
      <c r="A348" s="253">
        <f>G3prices!$J$348</f>
        <v>0</v>
      </c>
      <c r="B348" s="254" t="s">
        <v>197</v>
      </c>
      <c r="C348" s="254"/>
      <c r="D348" s="254"/>
      <c r="E348" s="254"/>
      <c r="F348" s="255"/>
    </row>
    <row r="349" spans="1:6" ht="20.100000000000001" customHeight="1" x14ac:dyDescent="0.25">
      <c r="A349" s="302"/>
      <c r="B349" s="181" t="s">
        <v>3548</v>
      </c>
      <c r="C349" s="181"/>
      <c r="D349" s="335"/>
      <c r="E349" s="184">
        <f>SUM(E4:E348)</f>
        <v>0</v>
      </c>
      <c r="F349" s="311"/>
    </row>
    <row r="350" spans="1:6" ht="5.0999999999999996" customHeight="1" thickBot="1" x14ac:dyDescent="0.3">
      <c r="A350" s="185"/>
      <c r="B350" s="146"/>
      <c r="C350" s="146"/>
      <c r="D350" s="146"/>
      <c r="E350" s="146"/>
      <c r="F350" s="186"/>
    </row>
    <row r="351" spans="1:6" ht="15" customHeight="1" thickTop="1" x14ac:dyDescent="0.25">
      <c r="A351" s="153"/>
      <c r="B351" s="168" t="s">
        <v>2379</v>
      </c>
      <c r="C351" s="148"/>
      <c r="D351" s="148"/>
      <c r="E351" s="164"/>
      <c r="F351" s="187"/>
    </row>
    <row r="352" spans="1:6" s="1" customFormat="1" ht="5.0999999999999996" customHeight="1" thickBot="1" x14ac:dyDescent="0.3">
      <c r="A352" s="185"/>
      <c r="B352" s="146"/>
      <c r="C352" s="146"/>
      <c r="D352" s="146"/>
      <c r="E352" s="146"/>
      <c r="F352" s="186"/>
    </row>
    <row r="353" spans="1:6" s="134" customFormat="1" ht="15" customHeight="1" thickTop="1" x14ac:dyDescent="0.25">
      <c r="A353" s="153"/>
      <c r="B353" s="168" t="s">
        <v>3546</v>
      </c>
      <c r="C353" s="148"/>
      <c r="D353" s="146"/>
      <c r="E353" s="164"/>
      <c r="F353" s="187"/>
    </row>
    <row r="354" spans="1:6" s="134" customFormat="1" ht="5.0999999999999996" customHeight="1" thickBot="1" x14ac:dyDescent="0.3">
      <c r="A354" s="246"/>
      <c r="B354" s="162"/>
      <c r="C354" s="162"/>
      <c r="D354" s="143"/>
      <c r="E354" s="163"/>
      <c r="F354" s="247"/>
    </row>
    <row r="355" spans="1:6" ht="15" customHeight="1" thickTop="1" x14ac:dyDescent="0.25">
      <c r="A355" s="301"/>
      <c r="B355" s="148" t="s">
        <v>2387</v>
      </c>
      <c r="C355" s="148"/>
      <c r="D355" s="336"/>
      <c r="E355" s="164"/>
      <c r="F355" s="256"/>
    </row>
    <row r="356" spans="1:6" ht="20.100000000000001" customHeight="1" x14ac:dyDescent="0.25">
      <c r="A356" s="301"/>
      <c r="B356" s="148" t="s">
        <v>2388</v>
      </c>
      <c r="C356" s="148"/>
      <c r="D356" s="324"/>
      <c r="E356" s="167">
        <f>G3prices!A2*ROUND(G3prices!I348,2)*AssemblyFactor</f>
        <v>0</v>
      </c>
      <c r="F356" s="256"/>
    </row>
    <row r="357" spans="1:6" ht="20.100000000000001" customHeight="1" x14ac:dyDescent="0.25">
      <c r="A357" s="313"/>
      <c r="B357" s="314" t="s">
        <v>2001</v>
      </c>
      <c r="C357" s="314"/>
      <c r="D357" s="191" t="str">
        <f>IF(E355=0,"Freight Not Included","")</f>
        <v>Freight Not Included</v>
      </c>
      <c r="E357" s="192">
        <f>SUM(E349:E356)</f>
        <v>0</v>
      </c>
      <c r="F357" s="260"/>
    </row>
    <row r="358" spans="1:6" ht="9.9499999999999993" customHeight="1" thickBot="1" x14ac:dyDescent="0.25">
      <c r="A358" s="261"/>
      <c r="B358" s="261"/>
      <c r="C358" s="261"/>
      <c r="D358" s="261"/>
      <c r="E358" s="261"/>
      <c r="F358" s="261"/>
    </row>
    <row r="359" spans="1:6" ht="15" x14ac:dyDescent="0.25">
      <c r="A359" s="261"/>
      <c r="B359" s="399" t="s">
        <v>198</v>
      </c>
      <c r="C359" s="242">
        <f ca="1">TODAY()</f>
        <v>43200</v>
      </c>
      <c r="D359" s="261"/>
      <c r="E359" s="261"/>
      <c r="F359" s="261"/>
    </row>
    <row r="360" spans="1:6" ht="5.0999999999999996" customHeight="1" thickBot="1" x14ac:dyDescent="0.3">
      <c r="A360" s="261"/>
      <c r="B360" s="262"/>
      <c r="C360" s="261"/>
      <c r="D360" s="261"/>
      <c r="E360" s="261"/>
      <c r="F360" s="261"/>
    </row>
    <row r="361" spans="1:6" ht="15" x14ac:dyDescent="0.25">
      <c r="A361" s="261"/>
      <c r="B361" s="399" t="s">
        <v>200</v>
      </c>
      <c r="C361" s="243" t="str">
        <f>IF(ISBLANK(Information!$C$9),"",Information!$C$9)</f>
        <v/>
      </c>
      <c r="D361" s="261"/>
      <c r="E361" s="261"/>
      <c r="F361" s="261"/>
    </row>
    <row r="362" spans="1:6" ht="5.0999999999999996" customHeight="1" thickBot="1" x14ac:dyDescent="0.3">
      <c r="A362" s="261"/>
      <c r="B362" s="262"/>
      <c r="C362" s="261"/>
      <c r="D362" s="261"/>
      <c r="E362" s="261"/>
      <c r="F362" s="261"/>
    </row>
    <row r="363" spans="1:6" ht="15" x14ac:dyDescent="0.25">
      <c r="A363" s="261"/>
      <c r="B363" s="399" t="s">
        <v>202</v>
      </c>
      <c r="C363" s="243" t="str">
        <f>IF(ISBLANK(Information!$C$10),"",Information!$C$10)</f>
        <v/>
      </c>
      <c r="D363" s="261"/>
      <c r="E363" s="261"/>
      <c r="F363" s="261"/>
    </row>
    <row r="364" spans="1:6" ht="5.0999999999999996" customHeight="1" thickBot="1" x14ac:dyDescent="0.3">
      <c r="A364" s="261"/>
      <c r="B364" s="262"/>
      <c r="C364" s="261"/>
      <c r="D364" s="261"/>
      <c r="E364" s="261"/>
      <c r="F364" s="261"/>
    </row>
    <row r="365" spans="1:6" ht="15" x14ac:dyDescent="0.25">
      <c r="A365" s="261"/>
      <c r="B365" s="262"/>
      <c r="C365" s="243" t="str">
        <f>IF(ISBLANK(Information!$C$11),"",Information!$C$11)</f>
        <v/>
      </c>
      <c r="D365" s="261"/>
      <c r="E365" s="261"/>
      <c r="F365" s="261"/>
    </row>
    <row r="366" spans="1:6" ht="5.0999999999999996" customHeight="1" thickBot="1" x14ac:dyDescent="0.3">
      <c r="A366" s="261"/>
      <c r="B366" s="262"/>
      <c r="C366" s="261"/>
      <c r="D366" s="261"/>
      <c r="E366" s="261"/>
      <c r="F366" s="261"/>
    </row>
    <row r="367" spans="1:6" ht="15" x14ac:dyDescent="0.25">
      <c r="A367" s="261"/>
      <c r="B367" s="399" t="s">
        <v>203</v>
      </c>
      <c r="C367" s="243" t="str">
        <f>IF(ISBLANK(Information!$C$12),"",Information!$C$12)</f>
        <v/>
      </c>
      <c r="D367" s="261"/>
      <c r="E367" s="261"/>
      <c r="F367" s="261"/>
    </row>
    <row r="368" spans="1:6" ht="5.0999999999999996" customHeight="1" thickBot="1" x14ac:dyDescent="0.3">
      <c r="A368" s="261"/>
      <c r="B368" s="262"/>
      <c r="C368" s="261"/>
      <c r="D368" s="261"/>
      <c r="E368" s="261"/>
      <c r="F368" s="261"/>
    </row>
    <row r="369" spans="1:6" ht="15" x14ac:dyDescent="0.25">
      <c r="A369" s="261"/>
      <c r="B369" s="399" t="s">
        <v>204</v>
      </c>
      <c r="C369" s="243" t="str">
        <f>IF(ISBLANK(Information!$C$13),"",Information!$C$13)</f>
        <v/>
      </c>
      <c r="D369" s="261"/>
      <c r="E369" s="261"/>
      <c r="F369" s="261"/>
    </row>
    <row r="370" spans="1:6" ht="9.9499999999999993" customHeight="1" thickBot="1" x14ac:dyDescent="0.3">
      <c r="A370" s="261"/>
      <c r="B370" s="244"/>
      <c r="C370" s="261"/>
      <c r="D370" s="261"/>
      <c r="E370" s="261"/>
      <c r="F370" s="261"/>
    </row>
    <row r="371" spans="1:6" ht="15" x14ac:dyDescent="0.25">
      <c r="A371" s="261"/>
      <c r="B371" s="401" t="s">
        <v>199</v>
      </c>
      <c r="C371" s="347"/>
      <c r="D371" s="261"/>
      <c r="E371" s="261"/>
      <c r="F371" s="261"/>
    </row>
    <row r="372" spans="1:6" ht="5.0999999999999996" customHeight="1" thickBot="1" x14ac:dyDescent="0.3">
      <c r="A372" s="261"/>
      <c r="B372" s="389"/>
      <c r="C372" s="261"/>
      <c r="D372" s="261"/>
      <c r="E372" s="261"/>
      <c r="F372" s="261"/>
    </row>
    <row r="373" spans="1:6" ht="15" x14ac:dyDescent="0.25">
      <c r="A373" s="261"/>
      <c r="B373" s="401" t="s">
        <v>201</v>
      </c>
      <c r="C373" s="347" t="str">
        <f>IF(ISBLANK(Information!$C$15),"",Information!$C$15)</f>
        <v/>
      </c>
      <c r="D373" s="261"/>
      <c r="E373" s="261"/>
      <c r="F373" s="261"/>
    </row>
    <row r="374" spans="1:6" ht="5.0999999999999996" customHeight="1" thickBot="1" x14ac:dyDescent="0.3">
      <c r="A374" s="261"/>
      <c r="B374" s="389"/>
      <c r="C374" s="261"/>
      <c r="D374" s="261"/>
      <c r="E374" s="261"/>
      <c r="F374" s="261"/>
    </row>
    <row r="375" spans="1:6" ht="15" x14ac:dyDescent="0.25">
      <c r="A375" s="261"/>
      <c r="B375" s="401" t="s">
        <v>202</v>
      </c>
      <c r="C375" s="347" t="str">
        <f>IF(ISBLANK(Information!$C$16),"",Information!$C$16)</f>
        <v/>
      </c>
      <c r="D375" s="261"/>
      <c r="E375" s="261"/>
      <c r="F375" s="261"/>
    </row>
    <row r="376" spans="1:6" ht="5.0999999999999996" customHeight="1" thickBot="1" x14ac:dyDescent="0.3">
      <c r="A376" s="261"/>
      <c r="B376" s="389"/>
      <c r="C376" s="261"/>
      <c r="D376" s="261"/>
      <c r="E376" s="261"/>
      <c r="F376" s="261"/>
    </row>
    <row r="377" spans="1:6" ht="15" x14ac:dyDescent="0.25">
      <c r="A377" s="261"/>
      <c r="B377" s="389"/>
      <c r="C377" s="347" t="str">
        <f>IF(ISBLANK(Information!$C$17),"",Information!$C$17)</f>
        <v/>
      </c>
      <c r="D377" s="261"/>
      <c r="E377" s="261"/>
      <c r="F377" s="261"/>
    </row>
    <row r="378" spans="1:6" ht="5.0999999999999996" customHeight="1" thickBot="1" x14ac:dyDescent="0.3">
      <c r="A378" s="261"/>
      <c r="B378" s="389"/>
      <c r="C378" s="261"/>
      <c r="D378" s="261"/>
      <c r="E378" s="261"/>
      <c r="F378" s="261"/>
    </row>
    <row r="379" spans="1:6" ht="15" x14ac:dyDescent="0.25">
      <c r="A379" s="261"/>
      <c r="B379" s="401" t="s">
        <v>203</v>
      </c>
      <c r="C379" s="347" t="str">
        <f>IF(ISBLANK(Information!$C$18),"",Information!$C$18)</f>
        <v/>
      </c>
      <c r="D379" s="261"/>
      <c r="E379" s="261"/>
      <c r="F379" s="261"/>
    </row>
    <row r="380" spans="1:6" ht="5.0999999999999996" customHeight="1" thickBot="1" x14ac:dyDescent="0.3">
      <c r="A380" s="261"/>
      <c r="B380" s="389"/>
      <c r="C380" s="261"/>
      <c r="D380" s="261"/>
      <c r="E380" s="261"/>
      <c r="F380" s="261"/>
    </row>
    <row r="381" spans="1:6" ht="15" x14ac:dyDescent="0.25">
      <c r="A381" s="261"/>
      <c r="B381" s="401" t="s">
        <v>204</v>
      </c>
      <c r="C381" s="347" t="str">
        <f>IF(ISBLANK(Information!$C$19),"",Information!$C$19)</f>
        <v/>
      </c>
      <c r="D381" s="261"/>
      <c r="E381" s="261"/>
      <c r="F381" s="261"/>
    </row>
  </sheetData>
  <sheetProtection password="D824" sheet="1" objects="1" scenarios="1" formatRows="0" selectLockedCells="1" autoFilter="0"/>
  <autoFilter ref="A3:A344"/>
  <conditionalFormatting sqref="B5:E344">
    <cfRule type="expression" dxfId="6" priority="4">
      <formula>($B5="")</formula>
    </cfRule>
  </conditionalFormatting>
  <dataValidations count="4">
    <dataValidation allowBlank="1" showInputMessage="1" showErrorMessage="1" prompt="Street Address" sqref="C375"/>
    <dataValidation allowBlank="1" showInputMessage="1" showErrorMessage="1" prompt="Mailing Address" sqref="C363"/>
    <dataValidation allowBlank="1" showInputMessage="1" showErrorMessage="1" prompt="City, State   Zip" sqref="C377 C365"/>
    <dataValidation type="decimal" operator="greaterThanOrEqual" allowBlank="1" showInputMessage="1" showErrorMessage="1" sqref="E351 E353 E355">
      <formula1>0</formula1>
    </dataValidation>
  </dataValidations>
  <pageMargins left="0.25" right="0.25" top="0.25" bottom="0.25" header="0.3" footer="0.3"/>
  <pageSetup scale="84"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8370" r:id="rId4" name="Check Box 2">
              <controlPr locked="0" defaultSize="0" autoFill="0" autoLine="0" autoPict="0" altText="">
                <anchor moveWithCells="1">
                  <from>
                    <xdr:col>0</xdr:col>
                    <xdr:colOff>114300</xdr:colOff>
                    <xdr:row>355</xdr:row>
                    <xdr:rowOff>66675</xdr:rowOff>
                  </from>
                  <to>
                    <xdr:col>0</xdr:col>
                    <xdr:colOff>295275</xdr:colOff>
                    <xdr:row>356</xdr:row>
                    <xdr:rowOff>0</xdr:rowOff>
                  </to>
                </anchor>
              </controlPr>
            </control>
          </mc:Choice>
        </mc:AlternateContent>
        <mc:AlternateContent xmlns:mc="http://schemas.openxmlformats.org/markup-compatibility/2006">
          <mc:Choice Requires="x14">
            <control shapeId="58381" r:id="rId5" name="Drop Down 13">
              <controlPr defaultSize="0" print="0" autoLine="0" autoPict="0">
                <anchor moveWithCells="1">
                  <from>
                    <xdr:col>2</xdr:col>
                    <xdr:colOff>5172075</xdr:colOff>
                    <xdr:row>0</xdr:row>
                    <xdr:rowOff>0</xdr:rowOff>
                  </from>
                  <to>
                    <xdr:col>5</xdr:col>
                    <xdr:colOff>95250</xdr:colOff>
                    <xdr:row>0</xdr:row>
                    <xdr:rowOff>219075</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dimension ref="A1:J348"/>
  <sheetViews>
    <sheetView showGridLines="0" showRowColHeaders="0" zoomScaleNormal="100" workbookViewId="0">
      <pane ySplit="6" topLeftCell="A7" activePane="bottomLeft" state="frozen"/>
      <selection pane="bottomLeft" activeCell="A7" sqref="A7"/>
    </sheetView>
  </sheetViews>
  <sheetFormatPr defaultRowHeight="12.75" x14ac:dyDescent="0.2"/>
  <cols>
    <col min="1" max="1" width="12.140625" customWidth="1"/>
    <col min="2" max="2" width="45.7109375" customWidth="1"/>
    <col min="8" max="8" width="9.140625" customWidth="1"/>
  </cols>
  <sheetData>
    <row r="1" spans="1:10" x14ac:dyDescent="0.2">
      <c r="A1" s="22">
        <v>1</v>
      </c>
      <c r="B1" t="s">
        <v>3315</v>
      </c>
    </row>
    <row r="2" spans="1:10" x14ac:dyDescent="0.2">
      <c r="A2" s="77" t="b">
        <v>0</v>
      </c>
      <c r="B2" t="s">
        <v>1695</v>
      </c>
    </row>
    <row r="3" spans="1:10" x14ac:dyDescent="0.2">
      <c r="A3" s="22"/>
      <c r="B3" t="s">
        <v>1694</v>
      </c>
    </row>
    <row r="4" spans="1:10" x14ac:dyDescent="0.2">
      <c r="A4" s="22"/>
      <c r="B4" t="s">
        <v>1696</v>
      </c>
    </row>
    <row r="5" spans="1:10" x14ac:dyDescent="0.2">
      <c r="A5" s="22"/>
      <c r="B5" t="s">
        <v>767</v>
      </c>
    </row>
    <row r="6" spans="1:10" ht="33.75" x14ac:dyDescent="0.2">
      <c r="C6" t="s">
        <v>3315</v>
      </c>
      <c r="D6" s="73" t="s">
        <v>1695</v>
      </c>
      <c r="E6" s="73" t="s">
        <v>1694</v>
      </c>
      <c r="F6" s="73" t="s">
        <v>1696</v>
      </c>
      <c r="G6" s="73" t="s">
        <v>767</v>
      </c>
      <c r="H6" s="73" t="s">
        <v>1039</v>
      </c>
      <c r="I6" s="74" t="s">
        <v>1041</v>
      </c>
      <c r="J6" s="75" t="s">
        <v>1042</v>
      </c>
    </row>
    <row r="7" spans="1:10" x14ac:dyDescent="0.2">
      <c r="B7" t="s">
        <v>1578</v>
      </c>
    </row>
    <row r="8" spans="1:10" x14ac:dyDescent="0.2">
      <c r="A8" t="s">
        <v>247</v>
      </c>
      <c r="B8" t="s">
        <v>1701</v>
      </c>
      <c r="C8">
        <v>0</v>
      </c>
      <c r="D8">
        <v>64.39</v>
      </c>
      <c r="E8">
        <v>67.069999999999993</v>
      </c>
      <c r="F8">
        <v>67.069999999999993</v>
      </c>
      <c r="G8">
        <v>67.069999999999993</v>
      </c>
      <c r="H8">
        <v>1</v>
      </c>
      <c r="I8">
        <v>1</v>
      </c>
      <c r="J8">
        <v>28</v>
      </c>
    </row>
    <row r="9" spans="1:10" x14ac:dyDescent="0.2">
      <c r="A9" t="s">
        <v>22</v>
      </c>
      <c r="B9" t="s">
        <v>1702</v>
      </c>
      <c r="C9">
        <v>0</v>
      </c>
      <c r="D9">
        <v>68.680000000000007</v>
      </c>
      <c r="E9">
        <v>71.37</v>
      </c>
      <c r="F9">
        <v>71.37</v>
      </c>
      <c r="G9">
        <v>71.37</v>
      </c>
      <c r="H9">
        <v>1</v>
      </c>
      <c r="I9">
        <v>1</v>
      </c>
      <c r="J9">
        <v>31</v>
      </c>
    </row>
    <row r="10" spans="1:10" x14ac:dyDescent="0.2">
      <c r="A10" t="s">
        <v>23</v>
      </c>
      <c r="B10" t="s">
        <v>1703</v>
      </c>
      <c r="C10">
        <v>0</v>
      </c>
      <c r="D10">
        <v>77.27</v>
      </c>
      <c r="E10">
        <v>79.680000000000007</v>
      </c>
      <c r="F10">
        <v>79.680000000000007</v>
      </c>
      <c r="G10">
        <v>79.680000000000007</v>
      </c>
      <c r="H10">
        <v>1</v>
      </c>
      <c r="I10">
        <v>1</v>
      </c>
      <c r="J10">
        <v>36</v>
      </c>
    </row>
    <row r="11" spans="1:10" x14ac:dyDescent="0.2">
      <c r="A11" t="s">
        <v>24</v>
      </c>
      <c r="B11" t="s">
        <v>1704</v>
      </c>
      <c r="C11">
        <v>0</v>
      </c>
      <c r="D11">
        <v>88.54</v>
      </c>
      <c r="E11">
        <v>90.41</v>
      </c>
      <c r="F11">
        <v>90.41</v>
      </c>
      <c r="G11">
        <v>90.41</v>
      </c>
      <c r="H11">
        <v>1</v>
      </c>
      <c r="I11">
        <v>1</v>
      </c>
      <c r="J11">
        <v>41</v>
      </c>
    </row>
    <row r="12" spans="1:10" x14ac:dyDescent="0.2">
      <c r="A12" t="s">
        <v>25</v>
      </c>
      <c r="B12" t="s">
        <v>1705</v>
      </c>
      <c r="C12">
        <v>0</v>
      </c>
      <c r="D12">
        <v>97.12</v>
      </c>
      <c r="E12">
        <v>100.88</v>
      </c>
      <c r="F12">
        <v>100.88</v>
      </c>
      <c r="G12">
        <v>100.88</v>
      </c>
      <c r="H12">
        <v>1</v>
      </c>
      <c r="I12">
        <v>1</v>
      </c>
      <c r="J12">
        <v>45</v>
      </c>
    </row>
    <row r="13" spans="1:10" x14ac:dyDescent="0.2">
      <c r="A13" t="s">
        <v>260</v>
      </c>
      <c r="B13" t="s">
        <v>1706</v>
      </c>
      <c r="C13">
        <v>0</v>
      </c>
      <c r="D13">
        <v>72.98</v>
      </c>
      <c r="E13">
        <v>76.459999999999994</v>
      </c>
      <c r="F13">
        <v>76.459999999999994</v>
      </c>
      <c r="G13">
        <v>76.459999999999994</v>
      </c>
      <c r="H13">
        <v>1</v>
      </c>
      <c r="I13">
        <v>1</v>
      </c>
      <c r="J13">
        <v>32</v>
      </c>
    </row>
    <row r="14" spans="1:10" x14ac:dyDescent="0.2">
      <c r="A14" t="s">
        <v>38</v>
      </c>
      <c r="B14" t="s">
        <v>1707</v>
      </c>
      <c r="C14">
        <v>0</v>
      </c>
      <c r="D14">
        <v>84.51</v>
      </c>
      <c r="E14">
        <v>87.2</v>
      </c>
      <c r="F14">
        <v>87.2</v>
      </c>
      <c r="G14">
        <v>87.2</v>
      </c>
      <c r="H14">
        <v>1</v>
      </c>
      <c r="I14">
        <v>1</v>
      </c>
      <c r="J14">
        <v>36</v>
      </c>
    </row>
    <row r="15" spans="1:10" x14ac:dyDescent="0.2">
      <c r="A15" t="s">
        <v>39</v>
      </c>
      <c r="B15" t="s">
        <v>1708</v>
      </c>
      <c r="C15">
        <v>0</v>
      </c>
      <c r="D15">
        <v>89.88</v>
      </c>
      <c r="E15">
        <v>92.56</v>
      </c>
      <c r="F15">
        <v>92.56</v>
      </c>
      <c r="G15">
        <v>92.56</v>
      </c>
      <c r="H15">
        <v>1</v>
      </c>
      <c r="I15">
        <v>1</v>
      </c>
      <c r="J15">
        <v>41</v>
      </c>
    </row>
    <row r="16" spans="1:10" x14ac:dyDescent="0.2">
      <c r="A16" t="s">
        <v>40</v>
      </c>
      <c r="B16" t="s">
        <v>1709</v>
      </c>
      <c r="C16">
        <v>0</v>
      </c>
      <c r="D16">
        <v>95.51</v>
      </c>
      <c r="E16">
        <v>101.15</v>
      </c>
      <c r="F16">
        <v>101.15</v>
      </c>
      <c r="G16">
        <v>101.15</v>
      </c>
      <c r="H16">
        <v>1</v>
      </c>
      <c r="I16">
        <v>1</v>
      </c>
      <c r="J16">
        <v>46</v>
      </c>
    </row>
    <row r="17" spans="1:10" x14ac:dyDescent="0.2">
      <c r="A17" t="s">
        <v>41</v>
      </c>
      <c r="B17" t="s">
        <v>1710</v>
      </c>
      <c r="C17">
        <v>0</v>
      </c>
      <c r="D17">
        <v>112.41</v>
      </c>
      <c r="E17">
        <v>116.71</v>
      </c>
      <c r="F17">
        <v>116.71</v>
      </c>
      <c r="G17">
        <v>116.71</v>
      </c>
      <c r="H17">
        <v>1</v>
      </c>
      <c r="I17">
        <v>1</v>
      </c>
      <c r="J17">
        <v>51</v>
      </c>
    </row>
    <row r="18" spans="1:10" x14ac:dyDescent="0.2">
      <c r="A18" t="s">
        <v>267</v>
      </c>
      <c r="B18" t="s">
        <v>1711</v>
      </c>
      <c r="C18">
        <v>0</v>
      </c>
      <c r="D18">
        <v>77.27</v>
      </c>
      <c r="E18">
        <v>79.95</v>
      </c>
      <c r="F18">
        <v>79.95</v>
      </c>
      <c r="G18">
        <v>79.95</v>
      </c>
      <c r="H18">
        <v>1</v>
      </c>
      <c r="I18">
        <v>1</v>
      </c>
      <c r="J18">
        <v>37</v>
      </c>
    </row>
    <row r="19" spans="1:10" x14ac:dyDescent="0.2">
      <c r="A19" t="s">
        <v>52</v>
      </c>
      <c r="B19" t="s">
        <v>1712</v>
      </c>
      <c r="C19">
        <v>0</v>
      </c>
      <c r="D19">
        <v>90.15</v>
      </c>
      <c r="E19">
        <v>92.83</v>
      </c>
      <c r="F19">
        <v>92.83</v>
      </c>
      <c r="G19">
        <v>92.83</v>
      </c>
      <c r="H19">
        <v>1</v>
      </c>
      <c r="I19">
        <v>1</v>
      </c>
      <c r="J19">
        <v>41</v>
      </c>
    </row>
    <row r="20" spans="1:10" x14ac:dyDescent="0.2">
      <c r="A20" t="s">
        <v>53</v>
      </c>
      <c r="B20" t="s">
        <v>1713</v>
      </c>
      <c r="C20">
        <v>0</v>
      </c>
      <c r="D20">
        <v>100.61</v>
      </c>
      <c r="E20">
        <v>104.37</v>
      </c>
      <c r="F20">
        <v>104.37</v>
      </c>
      <c r="G20">
        <v>104.37</v>
      </c>
      <c r="H20">
        <v>1</v>
      </c>
      <c r="I20">
        <v>1</v>
      </c>
      <c r="J20">
        <v>48</v>
      </c>
    </row>
    <row r="21" spans="1:10" x14ac:dyDescent="0.2">
      <c r="A21" t="s">
        <v>54</v>
      </c>
      <c r="B21" t="s">
        <v>1714</v>
      </c>
      <c r="C21">
        <v>0</v>
      </c>
      <c r="D21">
        <v>105.98</v>
      </c>
      <c r="E21">
        <v>119.12</v>
      </c>
      <c r="F21">
        <v>119.12</v>
      </c>
      <c r="G21">
        <v>119.12</v>
      </c>
      <c r="H21">
        <v>1</v>
      </c>
      <c r="I21">
        <v>1</v>
      </c>
      <c r="J21">
        <v>54</v>
      </c>
    </row>
    <row r="22" spans="1:10" x14ac:dyDescent="0.2">
      <c r="A22" t="s">
        <v>55</v>
      </c>
      <c r="B22" t="s">
        <v>1715</v>
      </c>
      <c r="C22">
        <v>0</v>
      </c>
      <c r="D22">
        <v>124.49</v>
      </c>
      <c r="E22">
        <v>130.38999999999999</v>
      </c>
      <c r="F22">
        <v>130.38999999999999</v>
      </c>
      <c r="G22">
        <v>130.38999999999999</v>
      </c>
      <c r="H22">
        <v>1</v>
      </c>
      <c r="I22">
        <v>1</v>
      </c>
      <c r="J22">
        <v>60</v>
      </c>
    </row>
    <row r="23" spans="1:10" x14ac:dyDescent="0.2">
      <c r="B23" t="s">
        <v>1579</v>
      </c>
    </row>
    <row r="24" spans="1:10" x14ac:dyDescent="0.2">
      <c r="A24" t="s">
        <v>252</v>
      </c>
      <c r="B24" t="s">
        <v>1716</v>
      </c>
      <c r="C24">
        <v>0</v>
      </c>
      <c r="D24">
        <v>110.8</v>
      </c>
      <c r="E24">
        <v>115.1</v>
      </c>
      <c r="F24">
        <v>115.1</v>
      </c>
      <c r="G24">
        <v>115.1</v>
      </c>
      <c r="H24">
        <v>1</v>
      </c>
      <c r="I24">
        <v>1</v>
      </c>
      <c r="J24">
        <v>52</v>
      </c>
    </row>
    <row r="25" spans="1:10" x14ac:dyDescent="0.2">
      <c r="A25" t="s">
        <v>28</v>
      </c>
      <c r="B25" t="s">
        <v>1717</v>
      </c>
      <c r="C25">
        <v>0</v>
      </c>
      <c r="D25">
        <v>122.61</v>
      </c>
      <c r="E25">
        <v>127.44</v>
      </c>
      <c r="F25">
        <v>127.44</v>
      </c>
      <c r="G25">
        <v>127.44</v>
      </c>
      <c r="H25">
        <v>1</v>
      </c>
      <c r="I25">
        <v>1</v>
      </c>
      <c r="J25">
        <v>56</v>
      </c>
    </row>
    <row r="26" spans="1:10" x14ac:dyDescent="0.2">
      <c r="A26" t="s">
        <v>29</v>
      </c>
      <c r="B26" t="s">
        <v>1718</v>
      </c>
      <c r="C26">
        <v>0</v>
      </c>
      <c r="D26">
        <v>132.27000000000001</v>
      </c>
      <c r="E26">
        <v>136.02000000000001</v>
      </c>
      <c r="F26">
        <v>136.02000000000001</v>
      </c>
      <c r="G26">
        <v>136.02000000000001</v>
      </c>
      <c r="H26">
        <v>1</v>
      </c>
      <c r="I26">
        <v>1</v>
      </c>
      <c r="J26">
        <v>60</v>
      </c>
    </row>
    <row r="27" spans="1:10" x14ac:dyDescent="0.2">
      <c r="A27" t="s">
        <v>30</v>
      </c>
      <c r="B27" t="s">
        <v>1719</v>
      </c>
      <c r="C27">
        <v>0</v>
      </c>
      <c r="D27">
        <v>143.80000000000001</v>
      </c>
      <c r="E27">
        <v>147.83000000000001</v>
      </c>
      <c r="F27">
        <v>147.83000000000001</v>
      </c>
      <c r="G27">
        <v>147.83000000000001</v>
      </c>
      <c r="H27">
        <v>1</v>
      </c>
      <c r="I27">
        <v>1</v>
      </c>
      <c r="J27">
        <v>65</v>
      </c>
    </row>
    <row r="28" spans="1:10" x14ac:dyDescent="0.2">
      <c r="A28" t="s">
        <v>31</v>
      </c>
      <c r="B28" t="s">
        <v>1720</v>
      </c>
      <c r="C28">
        <v>0</v>
      </c>
      <c r="D28">
        <v>152.38999999999999</v>
      </c>
      <c r="E28">
        <v>156.68</v>
      </c>
      <c r="F28">
        <v>156.68</v>
      </c>
      <c r="G28">
        <v>156.68</v>
      </c>
      <c r="H28">
        <v>1</v>
      </c>
      <c r="I28">
        <v>1</v>
      </c>
      <c r="J28">
        <v>69</v>
      </c>
    </row>
    <row r="29" spans="1:10" x14ac:dyDescent="0.2">
      <c r="A29" t="s">
        <v>262</v>
      </c>
      <c r="B29" t="s">
        <v>1721</v>
      </c>
      <c r="C29">
        <v>0</v>
      </c>
      <c r="D29">
        <v>129.85</v>
      </c>
      <c r="E29">
        <v>134.68</v>
      </c>
      <c r="F29">
        <v>134.68</v>
      </c>
      <c r="G29">
        <v>134.68</v>
      </c>
      <c r="H29">
        <v>1</v>
      </c>
      <c r="I29">
        <v>1</v>
      </c>
      <c r="J29">
        <v>59</v>
      </c>
    </row>
    <row r="30" spans="1:10" x14ac:dyDescent="0.2">
      <c r="A30" t="s">
        <v>43</v>
      </c>
      <c r="B30" t="s">
        <v>1722</v>
      </c>
      <c r="C30">
        <v>0</v>
      </c>
      <c r="D30">
        <v>140.59</v>
      </c>
      <c r="E30">
        <v>145.68</v>
      </c>
      <c r="F30">
        <v>145.68</v>
      </c>
      <c r="G30">
        <v>145.68</v>
      </c>
      <c r="H30">
        <v>1</v>
      </c>
      <c r="I30">
        <v>1</v>
      </c>
      <c r="J30">
        <v>64</v>
      </c>
    </row>
    <row r="31" spans="1:10" x14ac:dyDescent="0.2">
      <c r="A31" t="s">
        <v>44</v>
      </c>
      <c r="B31" t="s">
        <v>1723</v>
      </c>
      <c r="C31">
        <v>0</v>
      </c>
      <c r="D31">
        <v>152.93</v>
      </c>
      <c r="E31">
        <v>157.22</v>
      </c>
      <c r="F31">
        <v>157.22</v>
      </c>
      <c r="G31">
        <v>157.22</v>
      </c>
      <c r="H31">
        <v>1</v>
      </c>
      <c r="I31">
        <v>1</v>
      </c>
      <c r="J31">
        <v>68</v>
      </c>
    </row>
    <row r="32" spans="1:10" x14ac:dyDescent="0.2">
      <c r="A32" t="s">
        <v>45</v>
      </c>
      <c r="B32" t="s">
        <v>1724</v>
      </c>
      <c r="C32">
        <v>0</v>
      </c>
      <c r="D32">
        <v>163.93</v>
      </c>
      <c r="E32">
        <v>169.83</v>
      </c>
      <c r="F32">
        <v>169.83</v>
      </c>
      <c r="G32">
        <v>169.83</v>
      </c>
      <c r="H32">
        <v>1</v>
      </c>
      <c r="I32">
        <v>1</v>
      </c>
      <c r="J32">
        <v>73</v>
      </c>
    </row>
    <row r="33" spans="1:10" x14ac:dyDescent="0.2">
      <c r="A33" t="s">
        <v>46</v>
      </c>
      <c r="B33" t="s">
        <v>1725</v>
      </c>
      <c r="C33">
        <v>0</v>
      </c>
      <c r="D33">
        <v>174.39</v>
      </c>
      <c r="E33">
        <v>180.83</v>
      </c>
      <c r="F33">
        <v>180.83</v>
      </c>
      <c r="G33">
        <v>180.83</v>
      </c>
      <c r="H33">
        <v>1</v>
      </c>
      <c r="I33">
        <v>1</v>
      </c>
      <c r="J33">
        <v>78</v>
      </c>
    </row>
    <row r="34" spans="1:10" x14ac:dyDescent="0.2">
      <c r="A34" t="s">
        <v>2665</v>
      </c>
      <c r="B34" t="s">
        <v>2666</v>
      </c>
      <c r="C34">
        <v>0</v>
      </c>
      <c r="D34">
        <v>155.61000000000001</v>
      </c>
      <c r="E34">
        <v>167.68</v>
      </c>
      <c r="F34">
        <v>167.68</v>
      </c>
      <c r="G34">
        <v>167.68</v>
      </c>
      <c r="H34">
        <v>1</v>
      </c>
      <c r="I34">
        <v>1</v>
      </c>
      <c r="J34">
        <v>72</v>
      </c>
    </row>
    <row r="35" spans="1:10" x14ac:dyDescent="0.2">
      <c r="A35" t="s">
        <v>56</v>
      </c>
      <c r="B35" t="s">
        <v>1726</v>
      </c>
      <c r="C35">
        <v>0</v>
      </c>
      <c r="D35">
        <v>140.85</v>
      </c>
      <c r="E35">
        <v>156.94999999999999</v>
      </c>
      <c r="F35">
        <v>156.94999999999999</v>
      </c>
      <c r="G35">
        <v>156.94999999999999</v>
      </c>
      <c r="H35">
        <v>1</v>
      </c>
      <c r="I35">
        <v>1</v>
      </c>
      <c r="J35">
        <v>68</v>
      </c>
    </row>
    <row r="36" spans="1:10" x14ac:dyDescent="0.2">
      <c r="A36" t="s">
        <v>57</v>
      </c>
      <c r="B36" t="s">
        <v>1727</v>
      </c>
      <c r="C36">
        <v>0</v>
      </c>
      <c r="D36">
        <v>152.12</v>
      </c>
      <c r="E36">
        <v>167.95</v>
      </c>
      <c r="F36">
        <v>167.95</v>
      </c>
      <c r="G36">
        <v>167.95</v>
      </c>
      <c r="H36">
        <v>1</v>
      </c>
      <c r="I36">
        <v>1</v>
      </c>
      <c r="J36">
        <v>74</v>
      </c>
    </row>
    <row r="37" spans="1:10" x14ac:dyDescent="0.2">
      <c r="A37" t="s">
        <v>58</v>
      </c>
      <c r="B37" t="s">
        <v>1728</v>
      </c>
      <c r="C37">
        <v>0</v>
      </c>
      <c r="D37">
        <v>158.83000000000001</v>
      </c>
      <c r="E37">
        <v>181.37</v>
      </c>
      <c r="F37">
        <v>181.37</v>
      </c>
      <c r="G37">
        <v>181.37</v>
      </c>
      <c r="H37">
        <v>1</v>
      </c>
      <c r="I37">
        <v>1</v>
      </c>
      <c r="J37">
        <v>80</v>
      </c>
    </row>
    <row r="38" spans="1:10" x14ac:dyDescent="0.2">
      <c r="A38" t="s">
        <v>59</v>
      </c>
      <c r="B38" t="s">
        <v>1729</v>
      </c>
      <c r="C38">
        <v>0</v>
      </c>
      <c r="D38">
        <v>174.12</v>
      </c>
      <c r="E38">
        <v>193.71</v>
      </c>
      <c r="F38">
        <v>193.71</v>
      </c>
      <c r="G38">
        <v>193.71</v>
      </c>
      <c r="H38">
        <v>1</v>
      </c>
      <c r="I38">
        <v>1</v>
      </c>
      <c r="J38">
        <v>85</v>
      </c>
    </row>
    <row r="39" spans="1:10" x14ac:dyDescent="0.2">
      <c r="A39" t="s">
        <v>60</v>
      </c>
      <c r="B39" t="s">
        <v>1730</v>
      </c>
      <c r="C39">
        <v>0</v>
      </c>
      <c r="D39">
        <v>188.88</v>
      </c>
      <c r="E39">
        <v>208.46</v>
      </c>
      <c r="F39">
        <v>208.46</v>
      </c>
      <c r="G39">
        <v>208.46</v>
      </c>
      <c r="H39">
        <v>1</v>
      </c>
      <c r="I39">
        <v>1</v>
      </c>
      <c r="J39">
        <v>91</v>
      </c>
    </row>
    <row r="40" spans="1:10" x14ac:dyDescent="0.2">
      <c r="B40" t="s">
        <v>1580</v>
      </c>
    </row>
    <row r="41" spans="1:10" x14ac:dyDescent="0.2">
      <c r="A41" t="s">
        <v>8</v>
      </c>
      <c r="B41" t="s">
        <v>1731</v>
      </c>
      <c r="C41">
        <v>0</v>
      </c>
      <c r="D41">
        <v>81.83</v>
      </c>
      <c r="E41">
        <v>84.51</v>
      </c>
      <c r="F41">
        <v>84.51</v>
      </c>
      <c r="G41">
        <v>84.51</v>
      </c>
      <c r="H41">
        <v>1</v>
      </c>
      <c r="I41">
        <v>1</v>
      </c>
      <c r="J41">
        <v>30</v>
      </c>
    </row>
    <row r="42" spans="1:10" x14ac:dyDescent="0.2">
      <c r="A42" t="s">
        <v>809</v>
      </c>
      <c r="B42" t="s">
        <v>2667</v>
      </c>
      <c r="C42">
        <v>0</v>
      </c>
      <c r="D42">
        <v>92.56</v>
      </c>
      <c r="E42">
        <v>93.9</v>
      </c>
      <c r="F42">
        <v>93.9</v>
      </c>
      <c r="G42">
        <v>93.9</v>
      </c>
      <c r="H42">
        <v>1</v>
      </c>
      <c r="I42">
        <v>1</v>
      </c>
      <c r="J42">
        <v>32</v>
      </c>
    </row>
    <row r="43" spans="1:10" x14ac:dyDescent="0.2">
      <c r="A43" t="s">
        <v>10</v>
      </c>
      <c r="B43" t="s">
        <v>1732</v>
      </c>
      <c r="C43">
        <v>0</v>
      </c>
      <c r="D43">
        <v>95.24</v>
      </c>
      <c r="E43">
        <v>97.93</v>
      </c>
      <c r="F43">
        <v>97.93</v>
      </c>
      <c r="G43">
        <v>97.93</v>
      </c>
      <c r="H43">
        <v>1</v>
      </c>
      <c r="I43">
        <v>1</v>
      </c>
      <c r="J43">
        <v>34</v>
      </c>
    </row>
    <row r="44" spans="1:10" x14ac:dyDescent="0.2">
      <c r="A44" t="s">
        <v>1581</v>
      </c>
      <c r="B44" t="s">
        <v>1733</v>
      </c>
      <c r="C44">
        <v>0</v>
      </c>
      <c r="D44">
        <v>81.02</v>
      </c>
      <c r="E44">
        <v>87.2</v>
      </c>
      <c r="F44">
        <v>87.2</v>
      </c>
      <c r="G44">
        <v>87.2</v>
      </c>
      <c r="H44">
        <v>1</v>
      </c>
      <c r="I44">
        <v>1</v>
      </c>
      <c r="J44">
        <v>33</v>
      </c>
    </row>
    <row r="45" spans="1:10" x14ac:dyDescent="0.2">
      <c r="A45" t="s">
        <v>11</v>
      </c>
      <c r="B45" t="s">
        <v>1734</v>
      </c>
      <c r="C45">
        <v>0</v>
      </c>
      <c r="D45">
        <v>84.51</v>
      </c>
      <c r="E45">
        <v>86.12</v>
      </c>
      <c r="F45">
        <v>86.12</v>
      </c>
      <c r="G45">
        <v>86.12</v>
      </c>
      <c r="H45">
        <v>1</v>
      </c>
      <c r="I45">
        <v>1</v>
      </c>
      <c r="J45">
        <v>34</v>
      </c>
    </row>
    <row r="46" spans="1:10" x14ac:dyDescent="0.2">
      <c r="A46" t="s">
        <v>12</v>
      </c>
      <c r="B46" t="s">
        <v>1735</v>
      </c>
      <c r="C46">
        <v>0</v>
      </c>
      <c r="D46">
        <v>92.29</v>
      </c>
      <c r="E46">
        <v>95.24</v>
      </c>
      <c r="F46">
        <v>95.24</v>
      </c>
      <c r="G46">
        <v>95.24</v>
      </c>
      <c r="H46">
        <v>1</v>
      </c>
      <c r="I46">
        <v>1</v>
      </c>
      <c r="J46">
        <v>36</v>
      </c>
    </row>
    <row r="47" spans="1:10" x14ac:dyDescent="0.2">
      <c r="A47" t="s">
        <v>13</v>
      </c>
      <c r="B47" t="s">
        <v>1736</v>
      </c>
      <c r="C47">
        <v>0</v>
      </c>
      <c r="D47">
        <v>97.93</v>
      </c>
      <c r="E47">
        <v>100.61</v>
      </c>
      <c r="F47">
        <v>100.61</v>
      </c>
      <c r="G47">
        <v>100.61</v>
      </c>
      <c r="H47">
        <v>1</v>
      </c>
      <c r="I47">
        <v>1</v>
      </c>
      <c r="J47">
        <v>38</v>
      </c>
    </row>
    <row r="48" spans="1:10" x14ac:dyDescent="0.2">
      <c r="A48" t="s">
        <v>803</v>
      </c>
      <c r="B48" t="s">
        <v>1737</v>
      </c>
      <c r="C48">
        <v>0</v>
      </c>
      <c r="D48">
        <v>85.85</v>
      </c>
      <c r="E48">
        <v>89.88</v>
      </c>
      <c r="F48">
        <v>89.88</v>
      </c>
      <c r="G48">
        <v>89.88</v>
      </c>
      <c r="H48">
        <v>1</v>
      </c>
      <c r="I48">
        <v>1</v>
      </c>
      <c r="J48">
        <v>33</v>
      </c>
    </row>
    <row r="49" spans="1:10" x14ac:dyDescent="0.2">
      <c r="A49" t="s">
        <v>14</v>
      </c>
      <c r="B49" t="s">
        <v>1738</v>
      </c>
      <c r="C49">
        <v>0</v>
      </c>
      <c r="D49">
        <v>90.68</v>
      </c>
      <c r="E49">
        <v>94.44</v>
      </c>
      <c r="F49">
        <v>94.44</v>
      </c>
      <c r="G49">
        <v>94.44</v>
      </c>
      <c r="H49">
        <v>1</v>
      </c>
      <c r="I49">
        <v>1</v>
      </c>
      <c r="J49">
        <v>38</v>
      </c>
    </row>
    <row r="50" spans="1:10" x14ac:dyDescent="0.2">
      <c r="A50" t="s">
        <v>651</v>
      </c>
      <c r="B50" t="s">
        <v>1739</v>
      </c>
      <c r="C50">
        <v>0</v>
      </c>
      <c r="D50">
        <v>101.95</v>
      </c>
      <c r="E50">
        <v>105.98</v>
      </c>
      <c r="F50">
        <v>105.98</v>
      </c>
      <c r="G50">
        <v>105.98</v>
      </c>
      <c r="H50">
        <v>1</v>
      </c>
      <c r="I50">
        <v>1</v>
      </c>
      <c r="J50">
        <v>41</v>
      </c>
    </row>
    <row r="51" spans="1:10" x14ac:dyDescent="0.2">
      <c r="A51" t="s">
        <v>15</v>
      </c>
      <c r="B51" t="s">
        <v>1740</v>
      </c>
      <c r="C51">
        <v>0</v>
      </c>
      <c r="D51">
        <v>105.98</v>
      </c>
      <c r="E51">
        <v>108.66</v>
      </c>
      <c r="F51">
        <v>108.66</v>
      </c>
      <c r="G51">
        <v>108.66</v>
      </c>
      <c r="H51">
        <v>1</v>
      </c>
      <c r="I51">
        <v>1</v>
      </c>
      <c r="J51">
        <v>43</v>
      </c>
    </row>
    <row r="52" spans="1:10" x14ac:dyDescent="0.2">
      <c r="A52" t="s">
        <v>653</v>
      </c>
      <c r="B52" t="s">
        <v>2668</v>
      </c>
      <c r="C52">
        <v>0</v>
      </c>
      <c r="D52">
        <v>89.34</v>
      </c>
      <c r="E52">
        <v>92.02</v>
      </c>
      <c r="F52">
        <v>92.02</v>
      </c>
      <c r="G52">
        <v>92.02</v>
      </c>
      <c r="H52">
        <v>1</v>
      </c>
      <c r="I52">
        <v>1</v>
      </c>
      <c r="J52">
        <v>44</v>
      </c>
    </row>
    <row r="53" spans="1:10" x14ac:dyDescent="0.2">
      <c r="A53" t="s">
        <v>2669</v>
      </c>
      <c r="B53" t="s">
        <v>2670</v>
      </c>
      <c r="C53">
        <v>0</v>
      </c>
      <c r="D53">
        <v>95.24</v>
      </c>
      <c r="E53">
        <v>97.93</v>
      </c>
      <c r="F53">
        <v>97.93</v>
      </c>
      <c r="G53">
        <v>97.93</v>
      </c>
      <c r="H53">
        <v>1</v>
      </c>
      <c r="I53">
        <v>1</v>
      </c>
      <c r="J53">
        <v>47</v>
      </c>
    </row>
    <row r="54" spans="1:10" x14ac:dyDescent="0.2">
      <c r="A54" t="s">
        <v>1425</v>
      </c>
      <c r="B54" t="s">
        <v>2671</v>
      </c>
      <c r="C54">
        <v>0</v>
      </c>
      <c r="D54">
        <v>113.76</v>
      </c>
      <c r="E54">
        <v>116.71</v>
      </c>
      <c r="F54">
        <v>116.71</v>
      </c>
      <c r="G54">
        <v>116.71</v>
      </c>
      <c r="H54">
        <v>1</v>
      </c>
      <c r="I54">
        <v>1</v>
      </c>
      <c r="J54">
        <v>50</v>
      </c>
    </row>
    <row r="55" spans="1:10" x14ac:dyDescent="0.2">
      <c r="A55" t="s">
        <v>17</v>
      </c>
      <c r="B55" t="s">
        <v>1741</v>
      </c>
      <c r="C55">
        <v>0</v>
      </c>
      <c r="D55">
        <v>108.66</v>
      </c>
      <c r="E55">
        <v>111.88</v>
      </c>
      <c r="F55">
        <v>111.88</v>
      </c>
      <c r="G55">
        <v>111.88</v>
      </c>
      <c r="H55">
        <v>1</v>
      </c>
      <c r="I55">
        <v>1</v>
      </c>
      <c r="J55">
        <v>49</v>
      </c>
    </row>
    <row r="56" spans="1:10" x14ac:dyDescent="0.2">
      <c r="A56" t="s">
        <v>650</v>
      </c>
      <c r="B56" t="s">
        <v>1742</v>
      </c>
      <c r="C56">
        <v>0</v>
      </c>
      <c r="D56">
        <v>113.76</v>
      </c>
      <c r="E56">
        <v>116.71</v>
      </c>
      <c r="F56">
        <v>116.71</v>
      </c>
      <c r="G56">
        <v>116.71</v>
      </c>
      <c r="H56">
        <v>1</v>
      </c>
      <c r="I56">
        <v>1</v>
      </c>
      <c r="J56">
        <v>53</v>
      </c>
    </row>
    <row r="57" spans="1:10" x14ac:dyDescent="0.2">
      <c r="A57" t="s">
        <v>18</v>
      </c>
      <c r="B57" t="s">
        <v>1743</v>
      </c>
      <c r="C57">
        <v>0</v>
      </c>
      <c r="D57">
        <v>127.98</v>
      </c>
      <c r="E57">
        <v>131.72999999999999</v>
      </c>
      <c r="F57">
        <v>131.72999999999999</v>
      </c>
      <c r="G57">
        <v>131.72999999999999</v>
      </c>
      <c r="H57">
        <v>1</v>
      </c>
      <c r="I57">
        <v>1</v>
      </c>
      <c r="J57">
        <v>56</v>
      </c>
    </row>
    <row r="58" spans="1:10" x14ac:dyDescent="0.2">
      <c r="A58" t="s">
        <v>652</v>
      </c>
      <c r="B58" t="s">
        <v>1744</v>
      </c>
      <c r="C58">
        <v>0</v>
      </c>
      <c r="D58">
        <v>114.02</v>
      </c>
      <c r="E58">
        <v>116.71</v>
      </c>
      <c r="F58">
        <v>116.71</v>
      </c>
      <c r="G58">
        <v>116.71</v>
      </c>
      <c r="H58">
        <v>1</v>
      </c>
      <c r="I58">
        <v>1</v>
      </c>
      <c r="J58">
        <v>55</v>
      </c>
    </row>
    <row r="59" spans="1:10" x14ac:dyDescent="0.2">
      <c r="A59" t="s">
        <v>2672</v>
      </c>
      <c r="B59" t="s">
        <v>2673</v>
      </c>
      <c r="C59">
        <v>0</v>
      </c>
      <c r="D59">
        <v>130.93</v>
      </c>
      <c r="E59">
        <v>135.49</v>
      </c>
      <c r="F59">
        <v>135.49</v>
      </c>
      <c r="G59">
        <v>135.49</v>
      </c>
      <c r="H59">
        <v>1</v>
      </c>
      <c r="I59">
        <v>1</v>
      </c>
      <c r="J59">
        <v>59</v>
      </c>
    </row>
    <row r="60" spans="1:10" x14ac:dyDescent="0.2">
      <c r="B60" t="s">
        <v>1582</v>
      </c>
    </row>
    <row r="61" spans="1:10" x14ac:dyDescent="0.2">
      <c r="A61" t="s">
        <v>2659</v>
      </c>
      <c r="B61" t="s">
        <v>2674</v>
      </c>
      <c r="C61">
        <v>0</v>
      </c>
      <c r="D61">
        <v>93.9</v>
      </c>
      <c r="E61">
        <v>96.59</v>
      </c>
      <c r="F61">
        <v>96.59</v>
      </c>
      <c r="G61">
        <v>96.59</v>
      </c>
      <c r="H61">
        <v>1</v>
      </c>
      <c r="I61">
        <v>1</v>
      </c>
      <c r="J61">
        <v>38</v>
      </c>
    </row>
    <row r="62" spans="1:10" x14ac:dyDescent="0.2">
      <c r="A62" t="s">
        <v>2660</v>
      </c>
      <c r="B62" t="s">
        <v>2675</v>
      </c>
      <c r="C62">
        <f>C65-(C69-C65)</f>
        <v>0</v>
      </c>
      <c r="D62">
        <v>99.27</v>
      </c>
      <c r="E62">
        <v>101.95</v>
      </c>
      <c r="F62">
        <v>101.95</v>
      </c>
      <c r="G62">
        <v>101.95</v>
      </c>
      <c r="H62">
        <v>1</v>
      </c>
      <c r="I62">
        <v>1</v>
      </c>
      <c r="J62">
        <f>J65-(J69-J65)</f>
        <v>43</v>
      </c>
    </row>
    <row r="63" spans="1:10" x14ac:dyDescent="0.2">
      <c r="A63" t="s">
        <v>2661</v>
      </c>
      <c r="B63" t="s">
        <v>2676</v>
      </c>
      <c r="C63">
        <f>C66-(C70-C66)</f>
        <v>0</v>
      </c>
      <c r="D63">
        <v>103.29</v>
      </c>
      <c r="E63">
        <v>107.32</v>
      </c>
      <c r="F63">
        <v>107.32</v>
      </c>
      <c r="G63">
        <v>107.32</v>
      </c>
      <c r="H63">
        <v>1</v>
      </c>
      <c r="I63">
        <v>1</v>
      </c>
      <c r="J63">
        <f>J66-(J70-J66)</f>
        <v>48</v>
      </c>
    </row>
    <row r="64" spans="1:10" x14ac:dyDescent="0.2">
      <c r="A64" t="s">
        <v>2677</v>
      </c>
      <c r="B64" t="s">
        <v>2678</v>
      </c>
      <c r="C64">
        <v>0</v>
      </c>
      <c r="D64">
        <v>108.66</v>
      </c>
      <c r="E64">
        <v>111.34</v>
      </c>
      <c r="F64">
        <v>111.34</v>
      </c>
      <c r="G64">
        <v>111.34</v>
      </c>
      <c r="H64">
        <v>1</v>
      </c>
      <c r="I64">
        <v>1</v>
      </c>
      <c r="J64">
        <v>53</v>
      </c>
    </row>
    <row r="65" spans="1:10" x14ac:dyDescent="0.2">
      <c r="A65" t="s">
        <v>1583</v>
      </c>
      <c r="B65" t="s">
        <v>1745</v>
      </c>
      <c r="C65">
        <v>0</v>
      </c>
      <c r="D65">
        <v>110.54</v>
      </c>
      <c r="E65">
        <v>112.15</v>
      </c>
      <c r="F65">
        <v>112.15</v>
      </c>
      <c r="G65">
        <v>112.15</v>
      </c>
      <c r="H65">
        <v>1</v>
      </c>
      <c r="I65">
        <v>1</v>
      </c>
      <c r="J65">
        <v>47</v>
      </c>
    </row>
    <row r="66" spans="1:10" x14ac:dyDescent="0.2">
      <c r="A66" t="s">
        <v>811</v>
      </c>
      <c r="B66" t="s">
        <v>1746</v>
      </c>
      <c r="C66">
        <v>0</v>
      </c>
      <c r="D66">
        <v>126.1</v>
      </c>
      <c r="E66">
        <v>130.12</v>
      </c>
      <c r="F66">
        <v>130.12</v>
      </c>
      <c r="G66">
        <v>130.12</v>
      </c>
      <c r="H66">
        <v>1</v>
      </c>
      <c r="I66">
        <v>1</v>
      </c>
      <c r="J66">
        <v>51</v>
      </c>
    </row>
    <row r="67" spans="1:10" x14ac:dyDescent="0.2">
      <c r="A67" t="s">
        <v>812</v>
      </c>
      <c r="B67" t="s">
        <v>1747</v>
      </c>
      <c r="C67">
        <v>0</v>
      </c>
      <c r="D67">
        <v>135.22</v>
      </c>
      <c r="E67">
        <v>138.16999999999999</v>
      </c>
      <c r="F67">
        <v>138.16999999999999</v>
      </c>
      <c r="G67">
        <v>138.16999999999999</v>
      </c>
      <c r="H67">
        <v>1</v>
      </c>
      <c r="I67">
        <v>1</v>
      </c>
      <c r="J67">
        <v>56</v>
      </c>
    </row>
    <row r="68" spans="1:10" x14ac:dyDescent="0.2">
      <c r="A68" t="s">
        <v>238</v>
      </c>
      <c r="B68" t="s">
        <v>1748</v>
      </c>
      <c r="C68">
        <v>0</v>
      </c>
      <c r="D68">
        <v>100.88</v>
      </c>
      <c r="E68">
        <v>108.39</v>
      </c>
      <c r="F68">
        <v>108.39</v>
      </c>
      <c r="G68">
        <v>108.39</v>
      </c>
      <c r="H68">
        <v>1</v>
      </c>
      <c r="I68">
        <v>1</v>
      </c>
      <c r="J68">
        <v>48</v>
      </c>
    </row>
    <row r="69" spans="1:10" x14ac:dyDescent="0.2">
      <c r="A69" t="s">
        <v>240</v>
      </c>
      <c r="B69" t="s">
        <v>1749</v>
      </c>
      <c r="C69">
        <v>0</v>
      </c>
      <c r="D69">
        <v>110.8</v>
      </c>
      <c r="E69">
        <v>114.02</v>
      </c>
      <c r="F69">
        <v>114.02</v>
      </c>
      <c r="G69">
        <v>114.02</v>
      </c>
      <c r="H69">
        <v>1</v>
      </c>
      <c r="I69">
        <v>1</v>
      </c>
      <c r="J69">
        <v>51</v>
      </c>
    </row>
    <row r="70" spans="1:10" x14ac:dyDescent="0.2">
      <c r="A70" t="s">
        <v>243</v>
      </c>
      <c r="B70" t="s">
        <v>1750</v>
      </c>
      <c r="C70">
        <v>0</v>
      </c>
      <c r="D70">
        <v>137.63</v>
      </c>
      <c r="E70">
        <v>140.32</v>
      </c>
      <c r="F70">
        <v>140.32</v>
      </c>
      <c r="G70">
        <v>140.32</v>
      </c>
      <c r="H70">
        <v>1</v>
      </c>
      <c r="I70">
        <v>1</v>
      </c>
      <c r="J70">
        <v>54</v>
      </c>
    </row>
    <row r="71" spans="1:10" x14ac:dyDescent="0.2">
      <c r="A71" t="s">
        <v>2421</v>
      </c>
      <c r="B71" t="s">
        <v>2679</v>
      </c>
      <c r="C71">
        <v>0</v>
      </c>
      <c r="D71">
        <v>147.02000000000001</v>
      </c>
      <c r="E71">
        <v>154.27000000000001</v>
      </c>
      <c r="F71">
        <v>154.27000000000001</v>
      </c>
      <c r="G71">
        <v>154.27000000000001</v>
      </c>
      <c r="H71">
        <v>1</v>
      </c>
      <c r="I71">
        <v>1</v>
      </c>
      <c r="J71">
        <v>64</v>
      </c>
    </row>
    <row r="72" spans="1:10" x14ac:dyDescent="0.2">
      <c r="A72" t="s">
        <v>245</v>
      </c>
      <c r="B72" t="s">
        <v>1751</v>
      </c>
      <c r="C72">
        <v>0</v>
      </c>
      <c r="D72">
        <v>154.54</v>
      </c>
      <c r="E72">
        <v>159.9</v>
      </c>
      <c r="F72">
        <v>159.9</v>
      </c>
      <c r="G72">
        <v>159.9</v>
      </c>
      <c r="H72">
        <v>1</v>
      </c>
      <c r="I72">
        <v>1</v>
      </c>
      <c r="J72">
        <v>73</v>
      </c>
    </row>
    <row r="73" spans="1:10" x14ac:dyDescent="0.2">
      <c r="B73" t="s">
        <v>1584</v>
      </c>
    </row>
    <row r="74" spans="1:10" x14ac:dyDescent="0.2">
      <c r="A74" t="s">
        <v>536</v>
      </c>
      <c r="B74" t="s">
        <v>1716</v>
      </c>
      <c r="C74">
        <v>0</v>
      </c>
      <c r="D74">
        <v>142.46</v>
      </c>
      <c r="E74">
        <v>147.56</v>
      </c>
      <c r="F74">
        <v>147.56</v>
      </c>
      <c r="G74">
        <v>147.56</v>
      </c>
      <c r="H74">
        <v>1</v>
      </c>
      <c r="I74">
        <v>2</v>
      </c>
      <c r="J74">
        <v>70</v>
      </c>
    </row>
    <row r="75" spans="1:10" x14ac:dyDescent="0.2">
      <c r="A75" t="s">
        <v>815</v>
      </c>
      <c r="B75" t="s">
        <v>1721</v>
      </c>
      <c r="C75">
        <v>0</v>
      </c>
      <c r="D75">
        <v>160.71</v>
      </c>
      <c r="E75">
        <v>166.61</v>
      </c>
      <c r="F75">
        <v>166.61</v>
      </c>
      <c r="G75">
        <v>166.61</v>
      </c>
      <c r="H75">
        <v>1</v>
      </c>
      <c r="I75">
        <v>2</v>
      </c>
      <c r="J75">
        <v>77</v>
      </c>
    </row>
    <row r="76" spans="1:10" x14ac:dyDescent="0.2">
      <c r="A76" t="s">
        <v>538</v>
      </c>
      <c r="B76" t="s">
        <v>1726</v>
      </c>
      <c r="C76">
        <v>0</v>
      </c>
      <c r="D76">
        <v>185.39</v>
      </c>
      <c r="E76">
        <v>192.37</v>
      </c>
      <c r="F76">
        <v>192.37</v>
      </c>
      <c r="G76">
        <v>192.37</v>
      </c>
      <c r="H76">
        <v>1</v>
      </c>
      <c r="I76">
        <v>2</v>
      </c>
      <c r="J76">
        <v>92</v>
      </c>
    </row>
    <row r="77" spans="1:10" x14ac:dyDescent="0.2">
      <c r="A77" t="s">
        <v>1752</v>
      </c>
      <c r="B77" t="s">
        <v>1717</v>
      </c>
      <c r="C77">
        <v>0</v>
      </c>
      <c r="D77">
        <v>156.41</v>
      </c>
      <c r="E77">
        <v>159.63</v>
      </c>
      <c r="F77">
        <v>159.63</v>
      </c>
      <c r="G77">
        <v>159.63</v>
      </c>
      <c r="H77">
        <v>1</v>
      </c>
      <c r="I77">
        <v>2</v>
      </c>
      <c r="J77">
        <v>79</v>
      </c>
    </row>
    <row r="78" spans="1:10" x14ac:dyDescent="0.2">
      <c r="A78" t="s">
        <v>1753</v>
      </c>
      <c r="B78" t="s">
        <v>1722</v>
      </c>
      <c r="C78">
        <v>0</v>
      </c>
      <c r="D78">
        <v>167.68</v>
      </c>
      <c r="E78">
        <v>175.73</v>
      </c>
      <c r="F78">
        <v>175.73</v>
      </c>
      <c r="G78">
        <v>175.73</v>
      </c>
      <c r="H78">
        <v>1</v>
      </c>
      <c r="I78">
        <v>2</v>
      </c>
      <c r="J78">
        <v>87</v>
      </c>
    </row>
    <row r="79" spans="1:10" x14ac:dyDescent="0.2">
      <c r="A79" t="s">
        <v>1754</v>
      </c>
      <c r="B79" t="s">
        <v>1727</v>
      </c>
      <c r="C79">
        <v>0</v>
      </c>
      <c r="D79">
        <v>181.1</v>
      </c>
      <c r="E79">
        <v>203.37</v>
      </c>
      <c r="F79">
        <v>203.37</v>
      </c>
      <c r="G79">
        <v>203.37</v>
      </c>
      <c r="H79">
        <v>1</v>
      </c>
      <c r="I79">
        <v>2</v>
      </c>
      <c r="J79">
        <v>104</v>
      </c>
    </row>
    <row r="80" spans="1:10" x14ac:dyDescent="0.2">
      <c r="A80" t="s">
        <v>1755</v>
      </c>
      <c r="B80" t="s">
        <v>1756</v>
      </c>
      <c r="C80">
        <v>0</v>
      </c>
      <c r="D80">
        <v>159.1</v>
      </c>
      <c r="E80">
        <v>162.32</v>
      </c>
      <c r="F80">
        <v>162.32</v>
      </c>
      <c r="G80">
        <v>162.32</v>
      </c>
      <c r="H80">
        <v>1</v>
      </c>
      <c r="I80">
        <v>2</v>
      </c>
      <c r="J80">
        <v>88</v>
      </c>
    </row>
    <row r="81" spans="1:10" x14ac:dyDescent="0.2">
      <c r="A81" t="s">
        <v>1757</v>
      </c>
      <c r="B81" t="s">
        <v>1758</v>
      </c>
      <c r="C81">
        <v>0</v>
      </c>
      <c r="D81">
        <v>170.37</v>
      </c>
      <c r="E81">
        <v>173.05</v>
      </c>
      <c r="F81">
        <v>173.05</v>
      </c>
      <c r="G81">
        <v>173.05</v>
      </c>
      <c r="H81">
        <v>1</v>
      </c>
      <c r="I81">
        <v>2</v>
      </c>
      <c r="J81">
        <v>97</v>
      </c>
    </row>
    <row r="82" spans="1:10" x14ac:dyDescent="0.2">
      <c r="A82" t="s">
        <v>1759</v>
      </c>
      <c r="B82" t="s">
        <v>1760</v>
      </c>
      <c r="C82">
        <v>0</v>
      </c>
      <c r="D82">
        <v>194.51</v>
      </c>
      <c r="E82">
        <v>197.46</v>
      </c>
      <c r="F82">
        <v>197.46</v>
      </c>
      <c r="G82">
        <v>197.46</v>
      </c>
      <c r="H82">
        <v>1</v>
      </c>
      <c r="I82">
        <v>2</v>
      </c>
      <c r="J82">
        <v>115</v>
      </c>
    </row>
    <row r="83" spans="1:10" x14ac:dyDescent="0.2">
      <c r="B83" t="s">
        <v>1585</v>
      </c>
    </row>
    <row r="84" spans="1:10" x14ac:dyDescent="0.2">
      <c r="A84" t="s">
        <v>280</v>
      </c>
      <c r="B84" t="s">
        <v>1717</v>
      </c>
      <c r="C84">
        <v>0</v>
      </c>
      <c r="D84">
        <v>140.32</v>
      </c>
      <c r="E84">
        <v>143.54</v>
      </c>
      <c r="F84">
        <v>143.54</v>
      </c>
      <c r="G84">
        <v>143.54</v>
      </c>
      <c r="H84">
        <v>1</v>
      </c>
      <c r="I84">
        <v>1</v>
      </c>
      <c r="J84">
        <v>53</v>
      </c>
    </row>
    <row r="85" spans="1:10" x14ac:dyDescent="0.2">
      <c r="A85" t="s">
        <v>285</v>
      </c>
      <c r="B85" t="s">
        <v>1722</v>
      </c>
      <c r="C85">
        <v>0</v>
      </c>
      <c r="D85">
        <v>161.24</v>
      </c>
      <c r="E85">
        <v>165</v>
      </c>
      <c r="F85">
        <v>165</v>
      </c>
      <c r="G85">
        <v>165</v>
      </c>
      <c r="H85">
        <v>1</v>
      </c>
      <c r="I85">
        <v>1</v>
      </c>
      <c r="J85">
        <v>59</v>
      </c>
    </row>
    <row r="86" spans="1:10" x14ac:dyDescent="0.2">
      <c r="A86" t="s">
        <v>298</v>
      </c>
      <c r="B86" t="s">
        <v>1727</v>
      </c>
      <c r="C86">
        <v>0</v>
      </c>
      <c r="D86">
        <v>177.07</v>
      </c>
      <c r="E86">
        <v>181.1</v>
      </c>
      <c r="F86">
        <v>181.1</v>
      </c>
      <c r="G86">
        <v>181.1</v>
      </c>
      <c r="H86">
        <v>1</v>
      </c>
      <c r="I86">
        <v>1</v>
      </c>
      <c r="J86">
        <v>69</v>
      </c>
    </row>
    <row r="87" spans="1:10" x14ac:dyDescent="0.2">
      <c r="B87" t="s">
        <v>1761</v>
      </c>
    </row>
    <row r="88" spans="1:10" x14ac:dyDescent="0.2">
      <c r="A88" t="s">
        <v>659</v>
      </c>
      <c r="B88" t="s">
        <v>1702</v>
      </c>
      <c r="C88">
        <v>0</v>
      </c>
      <c r="D88">
        <v>87.73</v>
      </c>
      <c r="E88">
        <v>89.88</v>
      </c>
      <c r="F88">
        <v>89.88</v>
      </c>
      <c r="G88">
        <v>89.88</v>
      </c>
      <c r="H88">
        <v>1</v>
      </c>
      <c r="I88">
        <v>1</v>
      </c>
      <c r="J88">
        <v>32</v>
      </c>
    </row>
    <row r="89" spans="1:10" x14ac:dyDescent="0.2">
      <c r="A89" t="s">
        <v>658</v>
      </c>
      <c r="B89" t="s">
        <v>1707</v>
      </c>
      <c r="C89">
        <v>0</v>
      </c>
      <c r="D89">
        <v>98.2</v>
      </c>
      <c r="E89">
        <v>100.61</v>
      </c>
      <c r="F89">
        <v>100.61</v>
      </c>
      <c r="G89">
        <v>100.61</v>
      </c>
      <c r="H89">
        <v>1</v>
      </c>
      <c r="I89">
        <v>1</v>
      </c>
      <c r="J89">
        <v>36</v>
      </c>
    </row>
    <row r="90" spans="1:10" x14ac:dyDescent="0.2">
      <c r="A90" t="s">
        <v>656</v>
      </c>
      <c r="B90" t="s">
        <v>1712</v>
      </c>
      <c r="C90">
        <v>0</v>
      </c>
      <c r="D90">
        <v>107.59</v>
      </c>
      <c r="E90">
        <v>111.34</v>
      </c>
      <c r="F90">
        <v>111.34</v>
      </c>
      <c r="G90">
        <v>111.34</v>
      </c>
      <c r="H90">
        <v>1</v>
      </c>
      <c r="I90">
        <v>1</v>
      </c>
      <c r="J90">
        <v>41</v>
      </c>
    </row>
    <row r="91" spans="1:10" x14ac:dyDescent="0.2">
      <c r="B91" t="s">
        <v>1762</v>
      </c>
    </row>
    <row r="92" spans="1:10" x14ac:dyDescent="0.2">
      <c r="A92" t="s">
        <v>1586</v>
      </c>
      <c r="B92" t="s">
        <v>1702</v>
      </c>
      <c r="C92">
        <v>0</v>
      </c>
      <c r="D92">
        <v>106.24</v>
      </c>
      <c r="E92">
        <v>108.66</v>
      </c>
      <c r="F92">
        <v>108.66</v>
      </c>
      <c r="G92">
        <v>108.66</v>
      </c>
      <c r="H92">
        <v>1</v>
      </c>
      <c r="I92">
        <v>1</v>
      </c>
      <c r="J92">
        <v>32</v>
      </c>
    </row>
    <row r="93" spans="1:10" x14ac:dyDescent="0.2">
      <c r="A93" t="s">
        <v>1587</v>
      </c>
      <c r="B93" t="s">
        <v>1707</v>
      </c>
      <c r="C93">
        <v>0</v>
      </c>
      <c r="D93">
        <v>120.73</v>
      </c>
      <c r="E93">
        <v>124.76</v>
      </c>
      <c r="F93">
        <v>124.76</v>
      </c>
      <c r="G93">
        <v>124.76</v>
      </c>
      <c r="H93">
        <v>1</v>
      </c>
      <c r="I93">
        <v>1</v>
      </c>
      <c r="J93">
        <v>36</v>
      </c>
    </row>
    <row r="94" spans="1:10" x14ac:dyDescent="0.2">
      <c r="A94" t="s">
        <v>1588</v>
      </c>
      <c r="B94" t="s">
        <v>1712</v>
      </c>
      <c r="C94">
        <v>0</v>
      </c>
      <c r="D94">
        <v>132</v>
      </c>
      <c r="E94">
        <v>138.16999999999999</v>
      </c>
      <c r="F94">
        <v>138.16999999999999</v>
      </c>
      <c r="G94">
        <v>138.16999999999999</v>
      </c>
      <c r="H94">
        <v>1</v>
      </c>
      <c r="I94">
        <v>1</v>
      </c>
      <c r="J94">
        <v>41</v>
      </c>
    </row>
    <row r="95" spans="1:10" x14ac:dyDescent="0.2">
      <c r="B95" t="s">
        <v>1589</v>
      </c>
    </row>
    <row r="96" spans="1:10" x14ac:dyDescent="0.2">
      <c r="A96" t="s">
        <v>1697</v>
      </c>
      <c r="B96" t="s">
        <v>1717</v>
      </c>
      <c r="C96">
        <v>0</v>
      </c>
      <c r="D96">
        <v>150.24</v>
      </c>
      <c r="E96">
        <v>156.94999999999999</v>
      </c>
      <c r="F96">
        <v>156.94999999999999</v>
      </c>
      <c r="G96">
        <v>156.94999999999999</v>
      </c>
      <c r="H96">
        <v>1</v>
      </c>
      <c r="I96">
        <v>1</v>
      </c>
      <c r="J96">
        <v>54</v>
      </c>
    </row>
    <row r="97" spans="1:10" x14ac:dyDescent="0.2">
      <c r="A97" t="s">
        <v>1698</v>
      </c>
      <c r="B97" t="s">
        <v>1722</v>
      </c>
      <c r="C97">
        <v>0</v>
      </c>
      <c r="D97">
        <v>160.97999999999999</v>
      </c>
      <c r="E97">
        <v>165</v>
      </c>
      <c r="F97">
        <v>165</v>
      </c>
      <c r="G97">
        <v>165</v>
      </c>
      <c r="H97">
        <v>1</v>
      </c>
      <c r="I97">
        <v>1</v>
      </c>
      <c r="J97">
        <v>59</v>
      </c>
    </row>
    <row r="98" spans="1:10" x14ac:dyDescent="0.2">
      <c r="A98" t="s">
        <v>1699</v>
      </c>
      <c r="B98" t="s">
        <v>1727</v>
      </c>
      <c r="C98">
        <v>0</v>
      </c>
      <c r="D98">
        <v>171.71</v>
      </c>
      <c r="E98">
        <v>174.39</v>
      </c>
      <c r="F98">
        <v>174.39</v>
      </c>
      <c r="G98">
        <v>174.39</v>
      </c>
      <c r="H98">
        <v>1</v>
      </c>
      <c r="I98">
        <v>1</v>
      </c>
      <c r="J98">
        <v>66</v>
      </c>
    </row>
    <row r="99" spans="1:10" x14ac:dyDescent="0.2">
      <c r="B99" t="s">
        <v>956</v>
      </c>
    </row>
    <row r="100" spans="1:10" x14ac:dyDescent="0.2">
      <c r="A100" t="s">
        <v>1590</v>
      </c>
      <c r="B100" t="s">
        <v>1701</v>
      </c>
      <c r="C100">
        <v>0</v>
      </c>
      <c r="D100">
        <v>62.24</v>
      </c>
      <c r="E100">
        <v>67.88</v>
      </c>
      <c r="F100">
        <v>67.88</v>
      </c>
      <c r="G100">
        <v>67.88</v>
      </c>
      <c r="H100">
        <v>1</v>
      </c>
      <c r="I100">
        <v>1</v>
      </c>
      <c r="J100">
        <v>30</v>
      </c>
    </row>
    <row r="101" spans="1:10" x14ac:dyDescent="0.2">
      <c r="A101" t="s">
        <v>1591</v>
      </c>
      <c r="B101" t="s">
        <v>1706</v>
      </c>
      <c r="C101">
        <v>0</v>
      </c>
      <c r="D101">
        <v>74.05</v>
      </c>
      <c r="E101">
        <v>76.459999999999994</v>
      </c>
      <c r="F101">
        <v>76.459999999999994</v>
      </c>
      <c r="G101">
        <v>76.459999999999994</v>
      </c>
      <c r="H101">
        <v>1</v>
      </c>
      <c r="I101">
        <v>1</v>
      </c>
      <c r="J101">
        <v>38</v>
      </c>
    </row>
    <row r="102" spans="1:10" x14ac:dyDescent="0.2">
      <c r="A102" t="s">
        <v>1592</v>
      </c>
      <c r="B102" t="s">
        <v>1711</v>
      </c>
      <c r="C102">
        <v>0</v>
      </c>
      <c r="D102">
        <v>77.540000000000006</v>
      </c>
      <c r="E102">
        <v>79.150000000000006</v>
      </c>
      <c r="F102">
        <v>79.150000000000006</v>
      </c>
      <c r="G102">
        <v>79.150000000000006</v>
      </c>
      <c r="H102">
        <v>1</v>
      </c>
      <c r="I102">
        <v>1</v>
      </c>
      <c r="J102">
        <v>45</v>
      </c>
    </row>
    <row r="103" spans="1:10" x14ac:dyDescent="0.2">
      <c r="A103" t="s">
        <v>2680</v>
      </c>
      <c r="B103" t="s">
        <v>1702</v>
      </c>
      <c r="C103">
        <f>C100+5</f>
        <v>5</v>
      </c>
      <c r="D103">
        <v>85.05</v>
      </c>
      <c r="E103">
        <v>90.41</v>
      </c>
      <c r="F103">
        <v>90.41</v>
      </c>
      <c r="G103">
        <v>90.41</v>
      </c>
      <c r="H103">
        <v>1</v>
      </c>
      <c r="I103">
        <v>1</v>
      </c>
      <c r="J103">
        <f>J100+5</f>
        <v>35</v>
      </c>
    </row>
    <row r="104" spans="1:10" x14ac:dyDescent="0.2">
      <c r="A104" t="s">
        <v>2681</v>
      </c>
      <c r="B104" t="s">
        <v>1707</v>
      </c>
      <c r="C104">
        <f>C101+5</f>
        <v>5</v>
      </c>
      <c r="D104">
        <v>90.41</v>
      </c>
      <c r="E104">
        <v>95.78</v>
      </c>
      <c r="F104">
        <v>95.78</v>
      </c>
      <c r="G104">
        <v>95.78</v>
      </c>
      <c r="H104">
        <v>1</v>
      </c>
      <c r="I104">
        <v>1</v>
      </c>
      <c r="J104">
        <f>J101+5</f>
        <v>43</v>
      </c>
    </row>
    <row r="105" spans="1:10" x14ac:dyDescent="0.2">
      <c r="A105" t="s">
        <v>2682</v>
      </c>
      <c r="B105" t="s">
        <v>1712</v>
      </c>
      <c r="C105">
        <f>C102+5</f>
        <v>5</v>
      </c>
      <c r="D105">
        <v>103.29</v>
      </c>
      <c r="E105">
        <v>105.98</v>
      </c>
      <c r="F105">
        <v>105.98</v>
      </c>
      <c r="G105">
        <v>105.98</v>
      </c>
      <c r="H105">
        <v>1</v>
      </c>
      <c r="I105">
        <v>1</v>
      </c>
      <c r="J105">
        <f>J102+5</f>
        <v>50</v>
      </c>
    </row>
    <row r="106" spans="1:10" x14ac:dyDescent="0.2">
      <c r="B106" t="s">
        <v>943</v>
      </c>
    </row>
    <row r="107" spans="1:10" x14ac:dyDescent="0.2">
      <c r="A107" t="s">
        <v>1593</v>
      </c>
      <c r="B107" t="s">
        <v>1741</v>
      </c>
      <c r="C107">
        <v>0</v>
      </c>
      <c r="D107">
        <v>93.37</v>
      </c>
      <c r="E107">
        <v>93.9</v>
      </c>
      <c r="F107">
        <v>93.9</v>
      </c>
      <c r="G107">
        <v>93.9</v>
      </c>
      <c r="H107">
        <v>1</v>
      </c>
      <c r="I107">
        <v>2</v>
      </c>
      <c r="J107">
        <v>10</v>
      </c>
    </row>
    <row r="108" spans="1:10" x14ac:dyDescent="0.2">
      <c r="A108" t="s">
        <v>1594</v>
      </c>
      <c r="B108" t="s">
        <v>1743</v>
      </c>
      <c r="C108">
        <v>0</v>
      </c>
      <c r="D108">
        <v>112.15</v>
      </c>
      <c r="E108">
        <v>112.68</v>
      </c>
      <c r="F108">
        <v>112.68</v>
      </c>
      <c r="G108">
        <v>112.68</v>
      </c>
      <c r="H108">
        <v>1</v>
      </c>
      <c r="I108">
        <v>2</v>
      </c>
      <c r="J108">
        <v>13</v>
      </c>
    </row>
    <row r="109" spans="1:10" x14ac:dyDescent="0.2">
      <c r="B109" t="s">
        <v>715</v>
      </c>
    </row>
    <row r="110" spans="1:10" x14ac:dyDescent="0.2">
      <c r="A110" t="s">
        <v>547</v>
      </c>
      <c r="B110" t="s">
        <v>1763</v>
      </c>
      <c r="C110">
        <v>0</v>
      </c>
      <c r="D110">
        <v>77.8</v>
      </c>
      <c r="E110">
        <v>84.51</v>
      </c>
      <c r="F110">
        <v>84.51</v>
      </c>
      <c r="G110">
        <v>84.51</v>
      </c>
      <c r="H110">
        <v>1</v>
      </c>
      <c r="I110">
        <v>1</v>
      </c>
      <c r="J110">
        <v>25</v>
      </c>
    </row>
    <row r="111" spans="1:10" x14ac:dyDescent="0.2">
      <c r="A111" t="s">
        <v>121</v>
      </c>
      <c r="B111" t="s">
        <v>2683</v>
      </c>
      <c r="C111">
        <v>0</v>
      </c>
      <c r="D111">
        <v>96.05</v>
      </c>
      <c r="E111">
        <v>98.73</v>
      </c>
      <c r="F111">
        <v>98.73</v>
      </c>
      <c r="G111">
        <v>98.73</v>
      </c>
      <c r="H111">
        <v>1</v>
      </c>
      <c r="I111">
        <v>1</v>
      </c>
      <c r="J111">
        <v>31</v>
      </c>
    </row>
    <row r="112" spans="1:10" x14ac:dyDescent="0.2">
      <c r="A112" t="s">
        <v>1595</v>
      </c>
      <c r="B112" t="s">
        <v>1764</v>
      </c>
      <c r="C112">
        <v>0</v>
      </c>
      <c r="D112">
        <v>84.51</v>
      </c>
      <c r="E112">
        <v>89.88</v>
      </c>
      <c r="F112">
        <v>89.88</v>
      </c>
      <c r="G112">
        <v>89.88</v>
      </c>
      <c r="H112">
        <v>1</v>
      </c>
      <c r="I112">
        <v>1</v>
      </c>
      <c r="J112">
        <v>24</v>
      </c>
    </row>
    <row r="113" spans="1:10" x14ac:dyDescent="0.2">
      <c r="A113" t="s">
        <v>1423</v>
      </c>
      <c r="B113" t="s">
        <v>1765</v>
      </c>
      <c r="C113">
        <v>0</v>
      </c>
      <c r="D113">
        <v>93.9</v>
      </c>
      <c r="E113">
        <v>97.93</v>
      </c>
      <c r="F113">
        <v>97.93</v>
      </c>
      <c r="G113">
        <v>97.93</v>
      </c>
      <c r="H113">
        <v>1</v>
      </c>
      <c r="I113">
        <v>1</v>
      </c>
      <c r="J113">
        <v>30</v>
      </c>
    </row>
    <row r="114" spans="1:10" x14ac:dyDescent="0.2">
      <c r="A114" t="s">
        <v>2684</v>
      </c>
      <c r="B114" t="s">
        <v>2685</v>
      </c>
      <c r="C114">
        <v>0</v>
      </c>
      <c r="D114">
        <v>115.37</v>
      </c>
      <c r="E114">
        <v>119.39</v>
      </c>
      <c r="F114">
        <v>119.39</v>
      </c>
      <c r="G114">
        <v>119.39</v>
      </c>
      <c r="H114">
        <v>1</v>
      </c>
      <c r="I114">
        <v>1</v>
      </c>
      <c r="J114">
        <v>36</v>
      </c>
    </row>
    <row r="115" spans="1:10" x14ac:dyDescent="0.2">
      <c r="B115" t="s">
        <v>733</v>
      </c>
    </row>
    <row r="116" spans="1:10" x14ac:dyDescent="0.2">
      <c r="A116" t="s">
        <v>1596</v>
      </c>
      <c r="B116" t="s">
        <v>1731</v>
      </c>
      <c r="C116">
        <v>0</v>
      </c>
      <c r="D116">
        <v>28.17</v>
      </c>
      <c r="E116">
        <v>37.020000000000003</v>
      </c>
      <c r="F116">
        <v>37.020000000000003</v>
      </c>
      <c r="G116">
        <v>37.020000000000003</v>
      </c>
      <c r="H116">
        <v>1</v>
      </c>
      <c r="I116">
        <v>1</v>
      </c>
      <c r="J116">
        <v>5</v>
      </c>
    </row>
    <row r="117" spans="1:10" x14ac:dyDescent="0.2">
      <c r="A117" t="s">
        <v>1597</v>
      </c>
      <c r="B117" t="s">
        <v>1732</v>
      </c>
      <c r="C117">
        <v>0</v>
      </c>
      <c r="D117">
        <v>38.9</v>
      </c>
      <c r="E117">
        <v>44.27</v>
      </c>
      <c r="F117">
        <v>44.27</v>
      </c>
      <c r="G117">
        <v>44.27</v>
      </c>
      <c r="H117">
        <v>1</v>
      </c>
      <c r="I117">
        <v>1</v>
      </c>
      <c r="J117">
        <v>5</v>
      </c>
    </row>
    <row r="118" spans="1:10" x14ac:dyDescent="0.2">
      <c r="B118" t="s">
        <v>1598</v>
      </c>
    </row>
    <row r="119" spans="1:10" x14ac:dyDescent="0.2">
      <c r="A119" t="s">
        <v>328</v>
      </c>
      <c r="B119" t="s">
        <v>1734</v>
      </c>
      <c r="C119">
        <v>0</v>
      </c>
      <c r="D119">
        <v>84.78</v>
      </c>
      <c r="E119">
        <v>88</v>
      </c>
      <c r="F119">
        <v>88</v>
      </c>
      <c r="G119">
        <v>88</v>
      </c>
      <c r="H119">
        <v>1</v>
      </c>
      <c r="I119">
        <v>1</v>
      </c>
      <c r="J119">
        <v>25</v>
      </c>
    </row>
    <row r="120" spans="1:10" x14ac:dyDescent="0.2">
      <c r="A120" t="s">
        <v>2686</v>
      </c>
      <c r="B120" t="s">
        <v>1732</v>
      </c>
      <c r="C120">
        <v>0</v>
      </c>
      <c r="D120">
        <v>88.54</v>
      </c>
      <c r="E120">
        <v>92.56</v>
      </c>
      <c r="F120">
        <v>92.56</v>
      </c>
      <c r="G120">
        <v>92.56</v>
      </c>
      <c r="H120">
        <v>1</v>
      </c>
      <c r="I120">
        <v>1</v>
      </c>
      <c r="J120">
        <v>25</v>
      </c>
    </row>
    <row r="121" spans="1:10" x14ac:dyDescent="0.2">
      <c r="A121" t="s">
        <v>1599</v>
      </c>
      <c r="B121" t="s">
        <v>1736</v>
      </c>
      <c r="C121">
        <v>0</v>
      </c>
      <c r="D121">
        <v>95.24</v>
      </c>
      <c r="E121">
        <v>97.93</v>
      </c>
      <c r="F121">
        <v>97.93</v>
      </c>
      <c r="G121">
        <v>97.93</v>
      </c>
      <c r="H121">
        <v>1</v>
      </c>
      <c r="I121">
        <v>1</v>
      </c>
      <c r="J121">
        <v>30</v>
      </c>
    </row>
    <row r="122" spans="1:10" x14ac:dyDescent="0.2">
      <c r="B122" t="s">
        <v>1600</v>
      </c>
    </row>
    <row r="123" spans="1:10" x14ac:dyDescent="0.2">
      <c r="A123" t="s">
        <v>1601</v>
      </c>
      <c r="B123" t="s">
        <v>1766</v>
      </c>
      <c r="C123">
        <v>0</v>
      </c>
      <c r="D123">
        <v>49.63</v>
      </c>
      <c r="E123">
        <v>65.2</v>
      </c>
      <c r="F123">
        <v>65.2</v>
      </c>
      <c r="G123">
        <v>65.2</v>
      </c>
      <c r="H123">
        <v>1</v>
      </c>
      <c r="I123">
        <v>1</v>
      </c>
      <c r="J123">
        <v>36</v>
      </c>
    </row>
    <row r="124" spans="1:10" x14ac:dyDescent="0.2">
      <c r="A124" t="s">
        <v>1602</v>
      </c>
      <c r="B124" t="s">
        <v>1767</v>
      </c>
      <c r="C124">
        <v>0</v>
      </c>
      <c r="D124">
        <v>73.78</v>
      </c>
      <c r="E124">
        <v>80.22</v>
      </c>
      <c r="F124">
        <v>80.22</v>
      </c>
      <c r="G124">
        <v>80.22</v>
      </c>
      <c r="H124">
        <v>1</v>
      </c>
      <c r="I124">
        <v>1</v>
      </c>
      <c r="J124">
        <v>40</v>
      </c>
    </row>
    <row r="125" spans="1:10" x14ac:dyDescent="0.2">
      <c r="B125" t="s">
        <v>1603</v>
      </c>
    </row>
    <row r="126" spans="1:10" x14ac:dyDescent="0.2">
      <c r="A126" t="s">
        <v>687</v>
      </c>
      <c r="B126" t="s">
        <v>1768</v>
      </c>
      <c r="C126">
        <v>0</v>
      </c>
      <c r="D126">
        <v>78.61</v>
      </c>
      <c r="E126">
        <v>85.59</v>
      </c>
      <c r="F126">
        <v>85.59</v>
      </c>
      <c r="G126">
        <v>85.59</v>
      </c>
      <c r="H126">
        <v>1</v>
      </c>
      <c r="I126">
        <v>1</v>
      </c>
      <c r="J126">
        <v>40</v>
      </c>
    </row>
    <row r="127" spans="1:10" x14ac:dyDescent="0.2">
      <c r="A127" t="s">
        <v>80</v>
      </c>
      <c r="B127" t="s">
        <v>1769</v>
      </c>
      <c r="C127">
        <v>0</v>
      </c>
      <c r="D127">
        <v>93.9</v>
      </c>
      <c r="E127">
        <v>112.41</v>
      </c>
      <c r="F127">
        <v>112.41</v>
      </c>
      <c r="G127">
        <v>112.41</v>
      </c>
      <c r="H127">
        <v>1</v>
      </c>
      <c r="I127">
        <v>1</v>
      </c>
      <c r="J127">
        <v>51</v>
      </c>
    </row>
    <row r="128" spans="1:10" x14ac:dyDescent="0.2">
      <c r="A128" t="s">
        <v>81</v>
      </c>
      <c r="B128" t="s">
        <v>1770</v>
      </c>
      <c r="C128">
        <v>0</v>
      </c>
      <c r="D128">
        <v>110</v>
      </c>
      <c r="E128">
        <v>123.41</v>
      </c>
      <c r="F128">
        <v>123.41</v>
      </c>
      <c r="G128">
        <v>123.41</v>
      </c>
      <c r="H128">
        <v>1</v>
      </c>
      <c r="I128">
        <v>1</v>
      </c>
      <c r="J128">
        <v>57</v>
      </c>
    </row>
    <row r="129" spans="1:10" x14ac:dyDescent="0.2">
      <c r="A129" t="s">
        <v>82</v>
      </c>
      <c r="B129" t="s">
        <v>1771</v>
      </c>
      <c r="C129">
        <v>0</v>
      </c>
      <c r="D129">
        <v>124.76</v>
      </c>
      <c r="E129">
        <v>134.15</v>
      </c>
      <c r="F129">
        <v>134.15</v>
      </c>
      <c r="G129">
        <v>134.15</v>
      </c>
      <c r="H129">
        <v>1</v>
      </c>
      <c r="I129">
        <v>1</v>
      </c>
      <c r="J129">
        <v>62</v>
      </c>
    </row>
    <row r="130" spans="1:10" x14ac:dyDescent="0.2">
      <c r="A130" t="s">
        <v>83</v>
      </c>
      <c r="B130" t="s">
        <v>1772</v>
      </c>
      <c r="C130">
        <v>0</v>
      </c>
      <c r="D130">
        <v>134.15</v>
      </c>
      <c r="E130">
        <v>145.41</v>
      </c>
      <c r="F130">
        <v>145.41</v>
      </c>
      <c r="G130">
        <v>145.41</v>
      </c>
      <c r="H130">
        <v>1</v>
      </c>
      <c r="I130">
        <v>1</v>
      </c>
      <c r="J130">
        <v>66</v>
      </c>
    </row>
    <row r="131" spans="1:10" x14ac:dyDescent="0.2">
      <c r="A131" t="s">
        <v>84</v>
      </c>
      <c r="B131" t="s">
        <v>1773</v>
      </c>
      <c r="C131">
        <v>0</v>
      </c>
      <c r="D131">
        <v>152.38999999999999</v>
      </c>
      <c r="E131">
        <v>159.37</v>
      </c>
      <c r="F131">
        <v>159.37</v>
      </c>
      <c r="G131">
        <v>159.37</v>
      </c>
      <c r="H131">
        <v>1</v>
      </c>
      <c r="I131">
        <v>1</v>
      </c>
      <c r="J131">
        <v>72</v>
      </c>
    </row>
    <row r="132" spans="1:10" x14ac:dyDescent="0.2">
      <c r="A132" t="s">
        <v>85</v>
      </c>
      <c r="B132" t="s">
        <v>1774</v>
      </c>
      <c r="C132">
        <v>0</v>
      </c>
      <c r="D132">
        <v>160.97999999999999</v>
      </c>
      <c r="E132">
        <v>176</v>
      </c>
      <c r="F132">
        <v>176</v>
      </c>
      <c r="G132">
        <v>176</v>
      </c>
      <c r="H132">
        <v>1</v>
      </c>
      <c r="I132">
        <v>1</v>
      </c>
      <c r="J132">
        <v>78</v>
      </c>
    </row>
    <row r="133" spans="1:10" x14ac:dyDescent="0.2">
      <c r="A133" t="s">
        <v>86</v>
      </c>
      <c r="B133" t="s">
        <v>1775</v>
      </c>
      <c r="C133">
        <v>0</v>
      </c>
      <c r="D133">
        <v>171.71</v>
      </c>
      <c r="E133">
        <v>205.78</v>
      </c>
      <c r="F133">
        <v>205.78</v>
      </c>
      <c r="G133">
        <v>205.78</v>
      </c>
      <c r="H133">
        <v>1</v>
      </c>
      <c r="I133">
        <v>1</v>
      </c>
      <c r="J133">
        <v>89</v>
      </c>
    </row>
    <row r="134" spans="1:10" x14ac:dyDescent="0.2">
      <c r="A134" t="s">
        <v>87</v>
      </c>
      <c r="B134" t="s">
        <v>1776</v>
      </c>
      <c r="C134">
        <v>0</v>
      </c>
      <c r="D134">
        <v>186.73</v>
      </c>
      <c r="E134">
        <v>216.78</v>
      </c>
      <c r="F134">
        <v>216.78</v>
      </c>
      <c r="G134">
        <v>216.78</v>
      </c>
      <c r="H134">
        <v>1</v>
      </c>
      <c r="I134">
        <v>1</v>
      </c>
      <c r="J134">
        <v>94</v>
      </c>
    </row>
    <row r="135" spans="1:10" x14ac:dyDescent="0.2">
      <c r="A135" t="s">
        <v>88</v>
      </c>
      <c r="B135" t="s">
        <v>1777</v>
      </c>
      <c r="C135">
        <v>0</v>
      </c>
      <c r="D135">
        <v>203.9</v>
      </c>
      <c r="E135">
        <v>230.73</v>
      </c>
      <c r="F135">
        <v>230.73</v>
      </c>
      <c r="G135">
        <v>230.73</v>
      </c>
      <c r="H135">
        <v>1</v>
      </c>
      <c r="I135">
        <v>1</v>
      </c>
      <c r="J135">
        <v>100</v>
      </c>
    </row>
    <row r="136" spans="1:10" x14ac:dyDescent="0.2">
      <c r="A136" t="s">
        <v>465</v>
      </c>
      <c r="B136" t="s">
        <v>1997</v>
      </c>
      <c r="C136">
        <v>0</v>
      </c>
      <c r="D136">
        <v>220</v>
      </c>
      <c r="E136">
        <v>235.83</v>
      </c>
      <c r="F136">
        <v>235.83</v>
      </c>
      <c r="G136">
        <v>235.83</v>
      </c>
      <c r="H136">
        <v>1</v>
      </c>
      <c r="I136">
        <v>1</v>
      </c>
      <c r="J136">
        <v>106</v>
      </c>
    </row>
    <row r="137" spans="1:10" x14ac:dyDescent="0.2">
      <c r="A137" t="s">
        <v>89</v>
      </c>
      <c r="B137" t="s">
        <v>1778</v>
      </c>
      <c r="C137">
        <v>0</v>
      </c>
      <c r="D137">
        <v>246.83</v>
      </c>
      <c r="E137">
        <v>254.88</v>
      </c>
      <c r="F137">
        <v>254.88</v>
      </c>
      <c r="G137">
        <v>254.88</v>
      </c>
      <c r="H137">
        <v>1</v>
      </c>
      <c r="I137">
        <v>1</v>
      </c>
      <c r="J137">
        <v>112</v>
      </c>
    </row>
    <row r="138" spans="1:10" x14ac:dyDescent="0.2">
      <c r="B138" t="s">
        <v>1779</v>
      </c>
    </row>
    <row r="139" spans="1:10" x14ac:dyDescent="0.2">
      <c r="A139" t="s">
        <v>2687</v>
      </c>
      <c r="B139" t="s">
        <v>2688</v>
      </c>
      <c r="C139">
        <v>0</v>
      </c>
      <c r="D139">
        <v>152.66</v>
      </c>
      <c r="E139">
        <v>159.63</v>
      </c>
      <c r="F139">
        <v>159.63</v>
      </c>
      <c r="G139">
        <v>159.63</v>
      </c>
      <c r="H139">
        <v>1</v>
      </c>
      <c r="I139">
        <v>2</v>
      </c>
      <c r="J139">
        <v>66</v>
      </c>
    </row>
    <row r="140" spans="1:10" x14ac:dyDescent="0.2">
      <c r="A140" t="s">
        <v>2689</v>
      </c>
      <c r="B140" t="s">
        <v>2690</v>
      </c>
      <c r="C140">
        <v>0</v>
      </c>
      <c r="D140">
        <v>158.02000000000001</v>
      </c>
      <c r="E140">
        <v>162.32</v>
      </c>
      <c r="F140">
        <v>162.32</v>
      </c>
      <c r="G140">
        <v>162.32</v>
      </c>
      <c r="H140">
        <v>1</v>
      </c>
      <c r="I140">
        <v>2</v>
      </c>
      <c r="J140">
        <v>68</v>
      </c>
    </row>
    <row r="141" spans="1:10" x14ac:dyDescent="0.2">
      <c r="A141" t="s">
        <v>2002</v>
      </c>
      <c r="B141" t="s">
        <v>1780</v>
      </c>
      <c r="C141">
        <v>0</v>
      </c>
      <c r="D141">
        <v>168.76</v>
      </c>
      <c r="E141">
        <v>173.05</v>
      </c>
      <c r="F141">
        <v>173.05</v>
      </c>
      <c r="G141">
        <v>173.05</v>
      </c>
      <c r="H141">
        <v>1</v>
      </c>
      <c r="I141">
        <v>2</v>
      </c>
      <c r="J141">
        <v>70</v>
      </c>
    </row>
    <row r="142" spans="1:10" x14ac:dyDescent="0.2">
      <c r="A142" t="s">
        <v>2003</v>
      </c>
      <c r="B142" t="s">
        <v>1781</v>
      </c>
      <c r="C142">
        <v>0</v>
      </c>
      <c r="D142">
        <v>183.78</v>
      </c>
      <c r="E142">
        <v>189.15</v>
      </c>
      <c r="F142">
        <v>189.15</v>
      </c>
      <c r="G142">
        <v>189.15</v>
      </c>
      <c r="H142">
        <v>1</v>
      </c>
      <c r="I142">
        <v>2</v>
      </c>
      <c r="J142">
        <v>72</v>
      </c>
    </row>
    <row r="143" spans="1:10" x14ac:dyDescent="0.2">
      <c r="A143" t="s">
        <v>2004</v>
      </c>
      <c r="B143" t="s">
        <v>1782</v>
      </c>
      <c r="C143">
        <v>0</v>
      </c>
      <c r="D143">
        <v>191.56</v>
      </c>
      <c r="E143">
        <v>194.51</v>
      </c>
      <c r="F143">
        <v>194.51</v>
      </c>
      <c r="G143">
        <v>194.51</v>
      </c>
      <c r="H143">
        <v>1</v>
      </c>
      <c r="I143">
        <v>2</v>
      </c>
      <c r="J143">
        <v>76</v>
      </c>
    </row>
    <row r="144" spans="1:10" x14ac:dyDescent="0.2">
      <c r="A144" t="s">
        <v>2005</v>
      </c>
      <c r="B144" t="s">
        <v>1783</v>
      </c>
      <c r="C144">
        <v>0</v>
      </c>
      <c r="D144">
        <v>205.24</v>
      </c>
      <c r="E144">
        <v>210.61</v>
      </c>
      <c r="F144">
        <v>210.61</v>
      </c>
      <c r="G144">
        <v>210.61</v>
      </c>
      <c r="H144">
        <v>1</v>
      </c>
      <c r="I144">
        <v>2</v>
      </c>
      <c r="J144">
        <v>82</v>
      </c>
    </row>
    <row r="145" spans="1:10" x14ac:dyDescent="0.2">
      <c r="A145" t="s">
        <v>2006</v>
      </c>
      <c r="B145" t="s">
        <v>1784</v>
      </c>
      <c r="C145">
        <v>0</v>
      </c>
      <c r="D145">
        <v>215.98</v>
      </c>
      <c r="E145">
        <v>221.34</v>
      </c>
      <c r="F145">
        <v>221.34</v>
      </c>
      <c r="G145">
        <v>221.34</v>
      </c>
      <c r="H145">
        <v>1</v>
      </c>
      <c r="I145">
        <v>2</v>
      </c>
      <c r="J145">
        <v>95</v>
      </c>
    </row>
    <row r="146" spans="1:10" x14ac:dyDescent="0.2">
      <c r="A146" t="s">
        <v>1604</v>
      </c>
      <c r="B146" t="s">
        <v>1785</v>
      </c>
      <c r="C146">
        <v>0</v>
      </c>
      <c r="D146">
        <v>186.46</v>
      </c>
      <c r="E146">
        <v>211.15</v>
      </c>
      <c r="F146">
        <v>211.15</v>
      </c>
      <c r="G146">
        <v>211.15</v>
      </c>
      <c r="H146">
        <v>1</v>
      </c>
      <c r="I146">
        <v>2</v>
      </c>
      <c r="J146">
        <v>100</v>
      </c>
    </row>
    <row r="147" spans="1:10" x14ac:dyDescent="0.2">
      <c r="A147" t="s">
        <v>2691</v>
      </c>
      <c r="B147" t="s">
        <v>2692</v>
      </c>
      <c r="C147">
        <v>0</v>
      </c>
      <c r="D147">
        <v>197.2</v>
      </c>
      <c r="E147">
        <v>224.02</v>
      </c>
      <c r="F147">
        <v>224.02</v>
      </c>
      <c r="G147">
        <v>224.02</v>
      </c>
      <c r="H147">
        <v>1</v>
      </c>
      <c r="I147">
        <v>2</v>
      </c>
      <c r="J147">
        <v>120</v>
      </c>
    </row>
    <row r="148" spans="1:10" x14ac:dyDescent="0.2">
      <c r="B148" t="s">
        <v>1605</v>
      </c>
    </row>
    <row r="149" spans="1:10" x14ac:dyDescent="0.2">
      <c r="A149" t="s">
        <v>787</v>
      </c>
      <c r="B149" t="s">
        <v>1786</v>
      </c>
      <c r="C149">
        <v>0</v>
      </c>
      <c r="D149">
        <v>143.80000000000001</v>
      </c>
      <c r="E149">
        <v>164.2</v>
      </c>
      <c r="F149">
        <v>164.2</v>
      </c>
      <c r="G149">
        <v>164.2</v>
      </c>
      <c r="H149">
        <v>1</v>
      </c>
      <c r="I149">
        <v>1</v>
      </c>
      <c r="J149">
        <v>75</v>
      </c>
    </row>
    <row r="150" spans="1:10" x14ac:dyDescent="0.2">
      <c r="A150" t="s">
        <v>788</v>
      </c>
      <c r="B150" t="s">
        <v>1787</v>
      </c>
      <c r="C150">
        <v>0</v>
      </c>
      <c r="D150">
        <v>154.54</v>
      </c>
      <c r="E150">
        <v>180.83</v>
      </c>
      <c r="F150">
        <v>180.83</v>
      </c>
      <c r="G150">
        <v>180.83</v>
      </c>
      <c r="H150">
        <v>1</v>
      </c>
      <c r="I150">
        <v>1</v>
      </c>
      <c r="J150">
        <v>82</v>
      </c>
    </row>
    <row r="151" spans="1:10" x14ac:dyDescent="0.2">
      <c r="A151" t="s">
        <v>789</v>
      </c>
      <c r="B151" t="s">
        <v>1788</v>
      </c>
      <c r="C151">
        <v>0</v>
      </c>
      <c r="D151">
        <v>165.27</v>
      </c>
      <c r="E151">
        <v>193.44</v>
      </c>
      <c r="F151">
        <v>193.44</v>
      </c>
      <c r="G151">
        <v>193.44</v>
      </c>
      <c r="H151">
        <v>1</v>
      </c>
      <c r="I151">
        <v>1</v>
      </c>
      <c r="J151">
        <v>89</v>
      </c>
    </row>
    <row r="152" spans="1:10" x14ac:dyDescent="0.2">
      <c r="A152" t="s">
        <v>790</v>
      </c>
      <c r="B152" t="s">
        <v>1789</v>
      </c>
      <c r="C152">
        <v>0</v>
      </c>
      <c r="D152">
        <v>176</v>
      </c>
      <c r="E152">
        <v>203.9</v>
      </c>
      <c r="F152">
        <v>203.9</v>
      </c>
      <c r="G152">
        <v>203.9</v>
      </c>
      <c r="H152">
        <v>1</v>
      </c>
      <c r="I152">
        <v>1</v>
      </c>
      <c r="J152">
        <v>95</v>
      </c>
    </row>
    <row r="153" spans="1:10" x14ac:dyDescent="0.2">
      <c r="A153" t="s">
        <v>792</v>
      </c>
      <c r="B153" t="s">
        <v>1790</v>
      </c>
      <c r="C153">
        <v>0</v>
      </c>
      <c r="D153">
        <v>186.73</v>
      </c>
      <c r="E153">
        <v>210.34</v>
      </c>
      <c r="F153">
        <v>210.34</v>
      </c>
      <c r="G153">
        <v>210.34</v>
      </c>
      <c r="H153">
        <v>1</v>
      </c>
      <c r="I153">
        <v>1</v>
      </c>
      <c r="J153">
        <v>102</v>
      </c>
    </row>
    <row r="154" spans="1:10" x14ac:dyDescent="0.2">
      <c r="A154" t="s">
        <v>2007</v>
      </c>
      <c r="B154" t="s">
        <v>1791</v>
      </c>
      <c r="C154">
        <v>0</v>
      </c>
      <c r="D154">
        <v>191.83</v>
      </c>
      <c r="E154">
        <v>218.12</v>
      </c>
      <c r="F154">
        <v>218.12</v>
      </c>
      <c r="G154">
        <v>218.12</v>
      </c>
      <c r="H154">
        <v>1</v>
      </c>
      <c r="I154">
        <v>1</v>
      </c>
      <c r="J154">
        <v>110</v>
      </c>
    </row>
    <row r="155" spans="1:10" x14ac:dyDescent="0.2">
      <c r="A155" t="s">
        <v>793</v>
      </c>
      <c r="B155" t="s">
        <v>1792</v>
      </c>
      <c r="C155">
        <v>0</v>
      </c>
      <c r="D155">
        <v>208.2</v>
      </c>
      <c r="E155">
        <v>245.49</v>
      </c>
      <c r="F155">
        <v>245.49</v>
      </c>
      <c r="G155">
        <v>245.49</v>
      </c>
      <c r="H155">
        <v>1</v>
      </c>
      <c r="I155">
        <v>1</v>
      </c>
      <c r="J155">
        <v>117</v>
      </c>
    </row>
    <row r="156" spans="1:10" x14ac:dyDescent="0.2">
      <c r="A156" t="s">
        <v>2008</v>
      </c>
      <c r="B156" t="s">
        <v>1793</v>
      </c>
      <c r="C156">
        <v>0</v>
      </c>
      <c r="D156">
        <v>228.85</v>
      </c>
      <c r="E156">
        <v>253.8</v>
      </c>
      <c r="F156">
        <v>253.8</v>
      </c>
      <c r="G156">
        <v>253.8</v>
      </c>
      <c r="H156">
        <v>1</v>
      </c>
      <c r="I156">
        <v>1</v>
      </c>
      <c r="J156">
        <v>125</v>
      </c>
    </row>
    <row r="157" spans="1:10" x14ac:dyDescent="0.2">
      <c r="A157" t="s">
        <v>795</v>
      </c>
      <c r="B157" t="s">
        <v>1794</v>
      </c>
      <c r="C157">
        <v>0</v>
      </c>
      <c r="D157">
        <v>266.14999999999998</v>
      </c>
      <c r="E157">
        <v>275.8</v>
      </c>
      <c r="F157">
        <v>275.8</v>
      </c>
      <c r="G157">
        <v>275.8</v>
      </c>
      <c r="H157">
        <v>1</v>
      </c>
      <c r="I157">
        <v>1</v>
      </c>
      <c r="J157">
        <v>132</v>
      </c>
    </row>
    <row r="158" spans="1:10" x14ac:dyDescent="0.2">
      <c r="B158" t="s">
        <v>1606</v>
      </c>
    </row>
    <row r="159" spans="1:10" x14ac:dyDescent="0.2">
      <c r="A159" t="s">
        <v>2009</v>
      </c>
      <c r="B159" t="s">
        <v>1795</v>
      </c>
      <c r="C159">
        <v>0</v>
      </c>
      <c r="D159">
        <v>258.89999999999998</v>
      </c>
      <c r="E159">
        <v>277.41000000000003</v>
      </c>
      <c r="F159">
        <v>277.41000000000003</v>
      </c>
      <c r="G159">
        <v>277.41000000000003</v>
      </c>
      <c r="H159">
        <v>1</v>
      </c>
      <c r="I159">
        <v>2</v>
      </c>
      <c r="J159">
        <v>124</v>
      </c>
    </row>
    <row r="160" spans="1:10" x14ac:dyDescent="0.2">
      <c r="A160" t="s">
        <v>2010</v>
      </c>
      <c r="B160" t="s">
        <v>1796</v>
      </c>
      <c r="C160">
        <v>0</v>
      </c>
      <c r="D160">
        <v>289.76</v>
      </c>
      <c r="E160">
        <v>297.54000000000002</v>
      </c>
      <c r="F160">
        <v>297.54000000000002</v>
      </c>
      <c r="G160">
        <v>297.54000000000002</v>
      </c>
      <c r="H160">
        <v>1</v>
      </c>
      <c r="I160">
        <v>2</v>
      </c>
      <c r="J160">
        <v>131</v>
      </c>
    </row>
    <row r="161" spans="1:10" x14ac:dyDescent="0.2">
      <c r="B161" t="s">
        <v>1607</v>
      </c>
    </row>
    <row r="162" spans="1:10" x14ac:dyDescent="0.2">
      <c r="A162" t="s">
        <v>228</v>
      </c>
      <c r="B162" t="s">
        <v>1797</v>
      </c>
      <c r="C162">
        <v>0</v>
      </c>
      <c r="D162">
        <v>180.29</v>
      </c>
      <c r="E162">
        <v>181.9</v>
      </c>
      <c r="F162">
        <v>181.9</v>
      </c>
      <c r="G162">
        <v>181.9</v>
      </c>
      <c r="H162">
        <v>1</v>
      </c>
      <c r="I162">
        <v>1</v>
      </c>
      <c r="J162">
        <v>90</v>
      </c>
    </row>
    <row r="163" spans="1:10" x14ac:dyDescent="0.2">
      <c r="A163" t="s">
        <v>471</v>
      </c>
      <c r="B163" t="s">
        <v>2065</v>
      </c>
      <c r="C163">
        <v>0</v>
      </c>
      <c r="D163">
        <v>204.17</v>
      </c>
      <c r="E163">
        <v>210.61</v>
      </c>
      <c r="F163">
        <v>210.61</v>
      </c>
      <c r="G163">
        <v>210.61</v>
      </c>
      <c r="H163">
        <v>1</v>
      </c>
      <c r="I163">
        <v>1</v>
      </c>
      <c r="J163">
        <v>95</v>
      </c>
    </row>
    <row r="164" spans="1:10" x14ac:dyDescent="0.2">
      <c r="A164" t="s">
        <v>230</v>
      </c>
      <c r="B164" t="s">
        <v>1798</v>
      </c>
      <c r="C164">
        <v>0</v>
      </c>
      <c r="D164">
        <v>228.05</v>
      </c>
      <c r="E164">
        <v>233.41</v>
      </c>
      <c r="F164">
        <v>233.41</v>
      </c>
      <c r="G164">
        <v>233.41</v>
      </c>
      <c r="H164">
        <v>1</v>
      </c>
      <c r="I164">
        <v>1</v>
      </c>
      <c r="J164">
        <v>100</v>
      </c>
    </row>
    <row r="165" spans="1:10" x14ac:dyDescent="0.2">
      <c r="B165" t="s">
        <v>1608</v>
      </c>
    </row>
    <row r="166" spans="1:10" x14ac:dyDescent="0.2">
      <c r="A166" t="s">
        <v>1609</v>
      </c>
      <c r="B166" t="s">
        <v>1799</v>
      </c>
      <c r="C166">
        <v>0</v>
      </c>
      <c r="D166">
        <v>75.12</v>
      </c>
      <c r="E166">
        <v>89.88</v>
      </c>
      <c r="F166">
        <v>89.88</v>
      </c>
      <c r="G166">
        <v>89.88</v>
      </c>
      <c r="H166">
        <v>1</v>
      </c>
      <c r="I166">
        <v>1</v>
      </c>
      <c r="J166">
        <v>40</v>
      </c>
    </row>
    <row r="167" spans="1:10" x14ac:dyDescent="0.2">
      <c r="A167" t="s">
        <v>1610</v>
      </c>
      <c r="B167" t="s">
        <v>1800</v>
      </c>
      <c r="C167">
        <v>0</v>
      </c>
      <c r="D167">
        <v>114.02</v>
      </c>
      <c r="E167">
        <v>125.56</v>
      </c>
      <c r="F167">
        <v>125.56</v>
      </c>
      <c r="G167">
        <v>125.56</v>
      </c>
      <c r="H167">
        <v>1</v>
      </c>
      <c r="I167">
        <v>1</v>
      </c>
      <c r="J167">
        <v>40</v>
      </c>
    </row>
    <row r="168" spans="1:10" x14ac:dyDescent="0.2">
      <c r="A168" t="s">
        <v>1611</v>
      </c>
      <c r="B168" t="s">
        <v>2693</v>
      </c>
      <c r="C168">
        <v>0</v>
      </c>
      <c r="D168">
        <v>97.93</v>
      </c>
      <c r="E168">
        <v>111.34</v>
      </c>
      <c r="F168">
        <v>111.34</v>
      </c>
      <c r="G168">
        <v>111.34</v>
      </c>
      <c r="H168">
        <v>1</v>
      </c>
      <c r="I168">
        <v>1</v>
      </c>
      <c r="J168">
        <v>43</v>
      </c>
    </row>
    <row r="169" spans="1:10" x14ac:dyDescent="0.2">
      <c r="A169" t="s">
        <v>2694</v>
      </c>
      <c r="B169" t="s">
        <v>2695</v>
      </c>
      <c r="C169">
        <v>0</v>
      </c>
      <c r="D169">
        <v>117.51</v>
      </c>
      <c r="E169">
        <v>130.12</v>
      </c>
      <c r="F169">
        <v>130.12</v>
      </c>
      <c r="G169">
        <v>130.12</v>
      </c>
      <c r="H169">
        <v>1</v>
      </c>
      <c r="I169">
        <v>1</v>
      </c>
      <c r="J169">
        <v>50</v>
      </c>
    </row>
    <row r="170" spans="1:10" x14ac:dyDescent="0.2">
      <c r="A170" t="s">
        <v>416</v>
      </c>
      <c r="B170" t="s">
        <v>2696</v>
      </c>
      <c r="C170">
        <v>0</v>
      </c>
      <c r="D170">
        <v>89.88</v>
      </c>
      <c r="E170">
        <v>92.56</v>
      </c>
      <c r="F170">
        <v>92.56</v>
      </c>
      <c r="G170">
        <v>92.56</v>
      </c>
      <c r="H170">
        <v>1</v>
      </c>
      <c r="I170">
        <v>1</v>
      </c>
      <c r="J170">
        <v>20</v>
      </c>
    </row>
    <row r="171" spans="1:10" x14ac:dyDescent="0.2">
      <c r="A171" t="s">
        <v>2697</v>
      </c>
      <c r="B171" t="s">
        <v>2698</v>
      </c>
      <c r="C171">
        <v>0</v>
      </c>
      <c r="D171">
        <v>85.32</v>
      </c>
      <c r="E171">
        <v>88</v>
      </c>
      <c r="F171">
        <v>88</v>
      </c>
      <c r="G171">
        <v>88</v>
      </c>
      <c r="H171">
        <v>1</v>
      </c>
      <c r="I171">
        <v>1</v>
      </c>
      <c r="J171">
        <v>20</v>
      </c>
    </row>
    <row r="172" spans="1:10" x14ac:dyDescent="0.2">
      <c r="A172" t="s">
        <v>2699</v>
      </c>
      <c r="B172" t="s">
        <v>2700</v>
      </c>
      <c r="C172">
        <v>0</v>
      </c>
      <c r="D172">
        <v>89.88</v>
      </c>
      <c r="E172">
        <v>92.56</v>
      </c>
      <c r="F172">
        <v>92.56</v>
      </c>
      <c r="G172">
        <v>92.56</v>
      </c>
      <c r="H172">
        <v>1</v>
      </c>
      <c r="I172">
        <v>1</v>
      </c>
      <c r="J172">
        <v>25</v>
      </c>
    </row>
    <row r="173" spans="1:10" x14ac:dyDescent="0.2">
      <c r="A173" t="s">
        <v>1612</v>
      </c>
      <c r="B173" t="s">
        <v>1801</v>
      </c>
      <c r="C173">
        <v>0</v>
      </c>
      <c r="D173">
        <v>123.95</v>
      </c>
      <c r="E173">
        <v>149.71</v>
      </c>
      <c r="F173">
        <v>149.71</v>
      </c>
      <c r="G173">
        <v>149.71</v>
      </c>
      <c r="H173">
        <v>1</v>
      </c>
      <c r="I173">
        <v>1</v>
      </c>
      <c r="J173">
        <v>62</v>
      </c>
    </row>
    <row r="174" spans="1:10" x14ac:dyDescent="0.2">
      <c r="A174" t="s">
        <v>2701</v>
      </c>
      <c r="B174" t="s">
        <v>2702</v>
      </c>
      <c r="C174">
        <v>0</v>
      </c>
      <c r="D174">
        <v>109.46</v>
      </c>
      <c r="E174">
        <v>111.34</v>
      </c>
      <c r="F174">
        <v>111.34</v>
      </c>
      <c r="G174">
        <v>111.34</v>
      </c>
      <c r="H174">
        <v>1</v>
      </c>
      <c r="I174">
        <v>1</v>
      </c>
      <c r="J174">
        <v>30</v>
      </c>
    </row>
    <row r="175" spans="1:10" x14ac:dyDescent="0.2">
      <c r="A175" t="s">
        <v>2703</v>
      </c>
      <c r="B175" t="s">
        <v>2704</v>
      </c>
      <c r="C175">
        <v>0</v>
      </c>
      <c r="D175">
        <v>128.24</v>
      </c>
      <c r="E175">
        <v>130.93</v>
      </c>
      <c r="F175">
        <v>130.93</v>
      </c>
      <c r="G175">
        <v>130.93</v>
      </c>
      <c r="H175">
        <v>1</v>
      </c>
      <c r="I175">
        <v>1</v>
      </c>
      <c r="J175">
        <v>35</v>
      </c>
    </row>
    <row r="176" spans="1:10" x14ac:dyDescent="0.2">
      <c r="A176" t="s">
        <v>2705</v>
      </c>
      <c r="B176" t="s">
        <v>1802</v>
      </c>
      <c r="C176">
        <v>0</v>
      </c>
      <c r="D176">
        <v>122.07</v>
      </c>
      <c r="E176">
        <v>127.44</v>
      </c>
      <c r="F176">
        <v>127.44</v>
      </c>
      <c r="G176">
        <v>127.44</v>
      </c>
      <c r="H176">
        <v>1</v>
      </c>
      <c r="I176">
        <v>1</v>
      </c>
      <c r="J176">
        <v>40</v>
      </c>
    </row>
    <row r="177" spans="1:10" x14ac:dyDescent="0.2">
      <c r="A177" t="s">
        <v>2706</v>
      </c>
      <c r="B177" t="s">
        <v>1802</v>
      </c>
      <c r="C177">
        <v>0</v>
      </c>
      <c r="D177">
        <v>122.07</v>
      </c>
      <c r="E177">
        <v>127.44</v>
      </c>
      <c r="F177">
        <v>127.44</v>
      </c>
      <c r="G177">
        <v>127.44</v>
      </c>
      <c r="H177">
        <v>1</v>
      </c>
      <c r="I177">
        <v>1</v>
      </c>
      <c r="J177">
        <v>40</v>
      </c>
    </row>
    <row r="178" spans="1:10" x14ac:dyDescent="0.2">
      <c r="A178" t="s">
        <v>232</v>
      </c>
      <c r="B178" t="s">
        <v>1803</v>
      </c>
      <c r="C178">
        <v>0</v>
      </c>
      <c r="D178">
        <v>181.37</v>
      </c>
      <c r="E178">
        <v>187.27</v>
      </c>
      <c r="F178">
        <v>187.27</v>
      </c>
      <c r="G178">
        <v>187.27</v>
      </c>
      <c r="H178">
        <v>1</v>
      </c>
      <c r="I178">
        <v>1</v>
      </c>
      <c r="J178">
        <v>76</v>
      </c>
    </row>
    <row r="179" spans="1:10" x14ac:dyDescent="0.2">
      <c r="B179" t="s">
        <v>1804</v>
      </c>
    </row>
    <row r="180" spans="1:10" x14ac:dyDescent="0.2">
      <c r="A180" t="s">
        <v>1613</v>
      </c>
      <c r="B180" t="s">
        <v>1805</v>
      </c>
      <c r="C180">
        <v>0</v>
      </c>
      <c r="D180">
        <v>346.37</v>
      </c>
      <c r="E180">
        <v>350.12</v>
      </c>
      <c r="F180">
        <v>350.12</v>
      </c>
      <c r="G180">
        <v>350.12</v>
      </c>
      <c r="H180">
        <v>1</v>
      </c>
      <c r="I180">
        <v>1</v>
      </c>
      <c r="J180">
        <v>136</v>
      </c>
    </row>
    <row r="181" spans="1:10" x14ac:dyDescent="0.2">
      <c r="A181" t="s">
        <v>1614</v>
      </c>
      <c r="B181" t="s">
        <v>1806</v>
      </c>
      <c r="C181">
        <v>0</v>
      </c>
      <c r="D181">
        <v>360.05</v>
      </c>
      <c r="E181">
        <v>363.54</v>
      </c>
      <c r="F181">
        <v>363.54</v>
      </c>
      <c r="G181">
        <v>363.54</v>
      </c>
      <c r="H181">
        <v>1</v>
      </c>
      <c r="I181">
        <v>1</v>
      </c>
      <c r="J181">
        <v>143</v>
      </c>
    </row>
    <row r="182" spans="1:10" x14ac:dyDescent="0.2">
      <c r="A182" t="s">
        <v>1615</v>
      </c>
      <c r="B182" t="s">
        <v>1807</v>
      </c>
      <c r="C182">
        <v>0</v>
      </c>
      <c r="D182">
        <v>372.39</v>
      </c>
      <c r="E182">
        <v>375.07</v>
      </c>
      <c r="F182">
        <v>375.07</v>
      </c>
      <c r="G182">
        <v>375.07</v>
      </c>
      <c r="H182">
        <v>1</v>
      </c>
      <c r="I182">
        <v>1</v>
      </c>
      <c r="J182">
        <v>150</v>
      </c>
    </row>
    <row r="183" spans="1:10" x14ac:dyDescent="0.2">
      <c r="A183" t="s">
        <v>1616</v>
      </c>
      <c r="B183" t="s">
        <v>1808</v>
      </c>
      <c r="C183">
        <v>0</v>
      </c>
      <c r="D183">
        <v>383.66</v>
      </c>
      <c r="E183">
        <v>387.68</v>
      </c>
      <c r="F183">
        <v>387.68</v>
      </c>
      <c r="G183">
        <v>387.68</v>
      </c>
      <c r="H183">
        <v>1</v>
      </c>
      <c r="I183">
        <v>1</v>
      </c>
      <c r="J183">
        <v>165</v>
      </c>
    </row>
    <row r="184" spans="1:10" x14ac:dyDescent="0.2">
      <c r="A184" t="s">
        <v>1617</v>
      </c>
      <c r="B184" t="s">
        <v>1809</v>
      </c>
      <c r="C184">
        <v>0</v>
      </c>
      <c r="D184">
        <v>403.78</v>
      </c>
      <c r="E184">
        <v>406.46</v>
      </c>
      <c r="F184">
        <v>406.46</v>
      </c>
      <c r="G184">
        <v>406.46</v>
      </c>
      <c r="H184">
        <v>1</v>
      </c>
      <c r="I184">
        <v>1</v>
      </c>
      <c r="J184">
        <v>172</v>
      </c>
    </row>
    <row r="185" spans="1:10" x14ac:dyDescent="0.2">
      <c r="A185" t="s">
        <v>1618</v>
      </c>
      <c r="B185" t="s">
        <v>1810</v>
      </c>
      <c r="C185">
        <v>0</v>
      </c>
      <c r="D185">
        <v>414.51</v>
      </c>
      <c r="E185">
        <v>417.2</v>
      </c>
      <c r="F185">
        <v>417.2</v>
      </c>
      <c r="G185">
        <v>417.2</v>
      </c>
      <c r="H185">
        <v>1</v>
      </c>
      <c r="I185">
        <v>1</v>
      </c>
      <c r="J185">
        <v>180</v>
      </c>
    </row>
    <row r="186" spans="1:10" x14ac:dyDescent="0.2">
      <c r="A186" t="s">
        <v>1619</v>
      </c>
      <c r="B186" t="s">
        <v>1811</v>
      </c>
      <c r="C186">
        <v>0</v>
      </c>
      <c r="D186">
        <v>425.24</v>
      </c>
      <c r="E186">
        <v>427.93</v>
      </c>
      <c r="F186">
        <v>427.93</v>
      </c>
      <c r="G186">
        <v>427.93</v>
      </c>
      <c r="H186">
        <v>1</v>
      </c>
      <c r="I186">
        <v>1</v>
      </c>
      <c r="J186">
        <v>194</v>
      </c>
    </row>
    <row r="187" spans="1:10" x14ac:dyDescent="0.2">
      <c r="A187" t="s">
        <v>1620</v>
      </c>
      <c r="B187" t="s">
        <v>1812</v>
      </c>
      <c r="C187">
        <v>0</v>
      </c>
      <c r="D187">
        <v>444.02</v>
      </c>
      <c r="E187">
        <v>446.71</v>
      </c>
      <c r="F187">
        <v>446.71</v>
      </c>
      <c r="G187">
        <v>446.71</v>
      </c>
      <c r="H187">
        <v>1</v>
      </c>
      <c r="I187">
        <v>1</v>
      </c>
      <c r="J187">
        <v>202</v>
      </c>
    </row>
    <row r="188" spans="1:10" x14ac:dyDescent="0.2">
      <c r="A188" t="s">
        <v>1621</v>
      </c>
      <c r="B188" t="s">
        <v>1813</v>
      </c>
      <c r="C188">
        <v>0</v>
      </c>
      <c r="D188">
        <v>450.73</v>
      </c>
      <c r="E188">
        <v>454.76</v>
      </c>
      <c r="F188">
        <v>454.76</v>
      </c>
      <c r="G188">
        <v>454.76</v>
      </c>
      <c r="H188">
        <v>1</v>
      </c>
      <c r="I188">
        <v>1</v>
      </c>
      <c r="J188">
        <v>211</v>
      </c>
    </row>
    <row r="189" spans="1:10" x14ac:dyDescent="0.2">
      <c r="B189" t="s">
        <v>1622</v>
      </c>
    </row>
    <row r="190" spans="1:10" x14ac:dyDescent="0.2">
      <c r="A190" t="s">
        <v>2011</v>
      </c>
      <c r="B190" t="s">
        <v>1814</v>
      </c>
      <c r="C190">
        <v>0</v>
      </c>
      <c r="D190">
        <v>387.68</v>
      </c>
      <c r="E190">
        <v>390.37</v>
      </c>
      <c r="F190">
        <v>390.37</v>
      </c>
      <c r="G190">
        <v>390.37</v>
      </c>
      <c r="H190">
        <v>1</v>
      </c>
      <c r="I190">
        <v>2</v>
      </c>
      <c r="J190">
        <v>194</v>
      </c>
    </row>
    <row r="191" spans="1:10" x14ac:dyDescent="0.2">
      <c r="A191" t="s">
        <v>2012</v>
      </c>
      <c r="B191" t="s">
        <v>1815</v>
      </c>
      <c r="C191">
        <v>0</v>
      </c>
      <c r="D191">
        <v>414.51</v>
      </c>
      <c r="E191">
        <v>417.2</v>
      </c>
      <c r="F191">
        <v>417.2</v>
      </c>
      <c r="G191">
        <v>417.2</v>
      </c>
      <c r="H191">
        <v>1</v>
      </c>
      <c r="I191">
        <v>2</v>
      </c>
      <c r="J191">
        <v>201</v>
      </c>
    </row>
    <row r="192" spans="1:10" x14ac:dyDescent="0.2">
      <c r="A192" t="s">
        <v>2013</v>
      </c>
      <c r="B192" t="s">
        <v>1816</v>
      </c>
      <c r="C192">
        <v>0</v>
      </c>
      <c r="D192">
        <v>441.34</v>
      </c>
      <c r="E192">
        <v>444.02</v>
      </c>
      <c r="F192">
        <v>444.02</v>
      </c>
      <c r="G192">
        <v>444.02</v>
      </c>
      <c r="H192">
        <v>1</v>
      </c>
      <c r="I192">
        <v>2</v>
      </c>
      <c r="J192">
        <v>209</v>
      </c>
    </row>
    <row r="193" spans="1:10" x14ac:dyDescent="0.2">
      <c r="A193" t="s">
        <v>2014</v>
      </c>
      <c r="B193" t="s">
        <v>1817</v>
      </c>
      <c r="C193">
        <v>0</v>
      </c>
      <c r="D193">
        <v>417.2</v>
      </c>
      <c r="E193">
        <v>459.85</v>
      </c>
      <c r="F193">
        <v>459.85</v>
      </c>
      <c r="G193">
        <v>459.85</v>
      </c>
      <c r="H193">
        <v>1</v>
      </c>
      <c r="I193">
        <v>2</v>
      </c>
      <c r="J193">
        <v>176</v>
      </c>
    </row>
    <row r="194" spans="1:10" x14ac:dyDescent="0.2">
      <c r="A194" t="s">
        <v>2015</v>
      </c>
      <c r="B194" t="s">
        <v>1818</v>
      </c>
      <c r="C194">
        <v>0</v>
      </c>
      <c r="D194">
        <v>444.02</v>
      </c>
      <c r="E194">
        <v>510.56</v>
      </c>
      <c r="F194">
        <v>510.56</v>
      </c>
      <c r="G194">
        <v>510.56</v>
      </c>
      <c r="H194">
        <v>1</v>
      </c>
      <c r="I194">
        <v>2</v>
      </c>
      <c r="J194">
        <v>183</v>
      </c>
    </row>
    <row r="195" spans="1:10" x14ac:dyDescent="0.2">
      <c r="A195" t="s">
        <v>2016</v>
      </c>
      <c r="B195" t="s">
        <v>1819</v>
      </c>
      <c r="C195">
        <v>0</v>
      </c>
      <c r="D195">
        <v>470.85</v>
      </c>
      <c r="E195">
        <v>545.98</v>
      </c>
      <c r="F195">
        <v>545.98</v>
      </c>
      <c r="G195">
        <v>545.98</v>
      </c>
      <c r="H195">
        <v>1</v>
      </c>
      <c r="I195">
        <v>2</v>
      </c>
      <c r="J195">
        <v>190</v>
      </c>
    </row>
    <row r="196" spans="1:10" x14ac:dyDescent="0.2">
      <c r="B196" t="s">
        <v>2707</v>
      </c>
    </row>
    <row r="197" spans="1:10" x14ac:dyDescent="0.2">
      <c r="A197" t="s">
        <v>2708</v>
      </c>
      <c r="B197" t="s">
        <v>2709</v>
      </c>
      <c r="C197">
        <v>0</v>
      </c>
      <c r="D197">
        <v>122.07</v>
      </c>
      <c r="E197">
        <v>130.66</v>
      </c>
      <c r="F197">
        <v>130.66</v>
      </c>
      <c r="G197">
        <v>130.66</v>
      </c>
      <c r="H197">
        <v>1</v>
      </c>
      <c r="I197">
        <v>1</v>
      </c>
      <c r="J197">
        <v>51</v>
      </c>
    </row>
    <row r="198" spans="1:10" x14ac:dyDescent="0.2">
      <c r="A198" t="s">
        <v>2017</v>
      </c>
      <c r="B198" t="s">
        <v>2710</v>
      </c>
      <c r="C198">
        <v>0</v>
      </c>
      <c r="D198">
        <v>143.80000000000001</v>
      </c>
      <c r="E198">
        <v>146.49</v>
      </c>
      <c r="F198">
        <v>146.49</v>
      </c>
      <c r="G198">
        <v>146.49</v>
      </c>
      <c r="H198">
        <v>1</v>
      </c>
      <c r="I198">
        <v>1</v>
      </c>
      <c r="J198">
        <v>56</v>
      </c>
    </row>
    <row r="199" spans="1:10" x14ac:dyDescent="0.2">
      <c r="A199" t="s">
        <v>2018</v>
      </c>
      <c r="B199" t="s">
        <v>2711</v>
      </c>
      <c r="C199">
        <v>0</v>
      </c>
      <c r="D199">
        <v>157.22</v>
      </c>
      <c r="E199">
        <v>159.9</v>
      </c>
      <c r="F199">
        <v>159.9</v>
      </c>
      <c r="G199">
        <v>159.9</v>
      </c>
      <c r="H199">
        <v>1</v>
      </c>
      <c r="I199">
        <v>1</v>
      </c>
      <c r="J199">
        <v>64</v>
      </c>
    </row>
    <row r="200" spans="1:10" x14ac:dyDescent="0.2">
      <c r="A200" t="s">
        <v>2019</v>
      </c>
      <c r="B200" t="s">
        <v>1796</v>
      </c>
      <c r="C200">
        <v>0</v>
      </c>
      <c r="D200">
        <v>194.51</v>
      </c>
      <c r="E200">
        <v>197.2</v>
      </c>
      <c r="F200">
        <v>197.2</v>
      </c>
      <c r="G200">
        <v>197.2</v>
      </c>
      <c r="H200">
        <v>1</v>
      </c>
      <c r="I200">
        <v>1</v>
      </c>
      <c r="J200">
        <v>75</v>
      </c>
    </row>
    <row r="201" spans="1:10" x14ac:dyDescent="0.2">
      <c r="B201" t="s">
        <v>2712</v>
      </c>
    </row>
    <row r="202" spans="1:10" x14ac:dyDescent="0.2">
      <c r="A202" t="s">
        <v>2020</v>
      </c>
      <c r="B202" t="s">
        <v>1820</v>
      </c>
      <c r="C202">
        <v>0</v>
      </c>
      <c r="D202">
        <v>321.41000000000003</v>
      </c>
      <c r="E202">
        <v>389.02</v>
      </c>
      <c r="F202">
        <v>389.02</v>
      </c>
      <c r="G202">
        <v>389.02</v>
      </c>
      <c r="H202">
        <v>1</v>
      </c>
      <c r="I202">
        <v>2</v>
      </c>
      <c r="J202">
        <v>140</v>
      </c>
    </row>
    <row r="203" spans="1:10" x14ac:dyDescent="0.2">
      <c r="A203" t="s">
        <v>2021</v>
      </c>
      <c r="B203" t="s">
        <v>1821</v>
      </c>
      <c r="C203">
        <v>0</v>
      </c>
      <c r="D203">
        <v>378.29</v>
      </c>
      <c r="E203">
        <v>446.71</v>
      </c>
      <c r="F203">
        <v>446.71</v>
      </c>
      <c r="G203">
        <v>446.71</v>
      </c>
      <c r="H203">
        <v>1</v>
      </c>
      <c r="I203">
        <v>2</v>
      </c>
      <c r="J203">
        <v>164</v>
      </c>
    </row>
    <row r="204" spans="1:10" x14ac:dyDescent="0.2">
      <c r="B204" t="s">
        <v>2713</v>
      </c>
    </row>
    <row r="205" spans="1:10" x14ac:dyDescent="0.2">
      <c r="A205" t="s">
        <v>2714</v>
      </c>
      <c r="B205" t="s">
        <v>1821</v>
      </c>
      <c r="C205">
        <v>0</v>
      </c>
      <c r="D205">
        <v>362.2</v>
      </c>
      <c r="E205">
        <v>430.61</v>
      </c>
      <c r="F205">
        <v>430.61</v>
      </c>
      <c r="G205">
        <v>430.61</v>
      </c>
      <c r="H205">
        <v>1</v>
      </c>
      <c r="I205">
        <v>2</v>
      </c>
      <c r="J205">
        <v>164</v>
      </c>
    </row>
    <row r="206" spans="1:10" x14ac:dyDescent="0.2">
      <c r="B206" t="s">
        <v>2715</v>
      </c>
    </row>
    <row r="207" spans="1:10" x14ac:dyDescent="0.2">
      <c r="A207" t="s">
        <v>2716</v>
      </c>
      <c r="B207" t="s">
        <v>2717</v>
      </c>
      <c r="C207">
        <v>0</v>
      </c>
      <c r="D207">
        <v>221.34</v>
      </c>
      <c r="E207">
        <v>224.02</v>
      </c>
      <c r="F207">
        <v>224.02</v>
      </c>
      <c r="G207">
        <v>224.02</v>
      </c>
      <c r="H207">
        <v>1</v>
      </c>
      <c r="I207">
        <v>1</v>
      </c>
      <c r="J207">
        <v>70</v>
      </c>
    </row>
    <row r="208" spans="1:10" x14ac:dyDescent="0.2">
      <c r="A208" t="s">
        <v>2718</v>
      </c>
      <c r="B208" t="s">
        <v>2719</v>
      </c>
      <c r="C208">
        <v>0</v>
      </c>
      <c r="D208">
        <v>221.34</v>
      </c>
      <c r="E208">
        <v>224.02</v>
      </c>
      <c r="F208">
        <v>224.02</v>
      </c>
      <c r="G208">
        <v>224.02</v>
      </c>
      <c r="H208">
        <v>1</v>
      </c>
      <c r="I208">
        <v>1</v>
      </c>
      <c r="J208">
        <v>70</v>
      </c>
    </row>
    <row r="209" spans="1:10" x14ac:dyDescent="0.2">
      <c r="A209" t="s">
        <v>2022</v>
      </c>
      <c r="B209" t="s">
        <v>1822</v>
      </c>
      <c r="C209">
        <v>0</v>
      </c>
      <c r="D209">
        <v>247.37</v>
      </c>
      <c r="E209">
        <v>250.85</v>
      </c>
      <c r="F209">
        <v>250.85</v>
      </c>
      <c r="G209">
        <v>250.85</v>
      </c>
      <c r="H209">
        <v>1</v>
      </c>
      <c r="I209">
        <v>1</v>
      </c>
      <c r="J209">
        <v>85</v>
      </c>
    </row>
    <row r="210" spans="1:10" x14ac:dyDescent="0.2">
      <c r="A210" t="s">
        <v>2023</v>
      </c>
      <c r="B210" t="s">
        <v>1823</v>
      </c>
      <c r="C210">
        <v>0</v>
      </c>
      <c r="D210">
        <v>247.37</v>
      </c>
      <c r="E210">
        <v>250.85</v>
      </c>
      <c r="F210">
        <v>250.85</v>
      </c>
      <c r="G210">
        <v>250.85</v>
      </c>
      <c r="H210">
        <v>1</v>
      </c>
      <c r="I210">
        <v>1</v>
      </c>
      <c r="J210">
        <v>85</v>
      </c>
    </row>
    <row r="211" spans="1:10" x14ac:dyDescent="0.2">
      <c r="A211" t="s">
        <v>2024</v>
      </c>
      <c r="B211" t="s">
        <v>1824</v>
      </c>
      <c r="C211">
        <v>0</v>
      </c>
      <c r="D211">
        <v>273.66000000000003</v>
      </c>
      <c r="E211">
        <v>277.68</v>
      </c>
      <c r="F211">
        <v>277.68</v>
      </c>
      <c r="G211">
        <v>277.68</v>
      </c>
      <c r="H211">
        <v>1</v>
      </c>
      <c r="I211">
        <v>1</v>
      </c>
      <c r="J211">
        <v>100</v>
      </c>
    </row>
    <row r="212" spans="1:10" x14ac:dyDescent="0.2">
      <c r="A212" t="s">
        <v>2025</v>
      </c>
      <c r="B212" t="s">
        <v>1825</v>
      </c>
      <c r="C212">
        <v>0</v>
      </c>
      <c r="D212">
        <v>273.66000000000003</v>
      </c>
      <c r="E212">
        <v>277.68</v>
      </c>
      <c r="F212">
        <v>277.68</v>
      </c>
      <c r="G212">
        <v>277.68</v>
      </c>
      <c r="H212">
        <v>1</v>
      </c>
      <c r="I212">
        <v>1</v>
      </c>
      <c r="J212">
        <v>100</v>
      </c>
    </row>
    <row r="213" spans="1:10" x14ac:dyDescent="0.2">
      <c r="B213" t="s">
        <v>2720</v>
      </c>
    </row>
    <row r="214" spans="1:10" x14ac:dyDescent="0.2">
      <c r="A214" t="s">
        <v>1891</v>
      </c>
      <c r="B214" t="s">
        <v>2721</v>
      </c>
      <c r="C214">
        <v>0</v>
      </c>
      <c r="D214">
        <v>155.61000000000001</v>
      </c>
      <c r="E214">
        <v>158.29</v>
      </c>
      <c r="F214">
        <v>158.29</v>
      </c>
      <c r="G214">
        <v>158.29</v>
      </c>
      <c r="H214">
        <v>1</v>
      </c>
      <c r="I214">
        <v>1</v>
      </c>
      <c r="J214">
        <v>70</v>
      </c>
    </row>
    <row r="215" spans="1:10" x14ac:dyDescent="0.2">
      <c r="A215" t="s">
        <v>1892</v>
      </c>
      <c r="B215" t="s">
        <v>2722</v>
      </c>
      <c r="C215">
        <v>0</v>
      </c>
      <c r="D215">
        <v>167.68</v>
      </c>
      <c r="E215">
        <v>170.63</v>
      </c>
      <c r="F215">
        <v>170.63</v>
      </c>
      <c r="G215">
        <v>170.63</v>
      </c>
      <c r="H215">
        <v>1</v>
      </c>
      <c r="I215">
        <v>1</v>
      </c>
      <c r="J215">
        <v>75</v>
      </c>
    </row>
    <row r="216" spans="1:10" x14ac:dyDescent="0.2">
      <c r="A216" t="s">
        <v>1893</v>
      </c>
      <c r="B216" t="s">
        <v>2723</v>
      </c>
      <c r="C216">
        <v>0</v>
      </c>
      <c r="D216">
        <v>179.76</v>
      </c>
      <c r="E216">
        <v>181.37</v>
      </c>
      <c r="F216">
        <v>181.37</v>
      </c>
      <c r="G216">
        <v>181.37</v>
      </c>
      <c r="H216">
        <v>1</v>
      </c>
      <c r="I216">
        <v>1</v>
      </c>
      <c r="J216">
        <v>80</v>
      </c>
    </row>
    <row r="217" spans="1:10" x14ac:dyDescent="0.2">
      <c r="A217" t="s">
        <v>2026</v>
      </c>
      <c r="B217" t="s">
        <v>2709</v>
      </c>
      <c r="C217">
        <v>0</v>
      </c>
      <c r="D217">
        <v>191.83</v>
      </c>
      <c r="E217">
        <v>194.51</v>
      </c>
      <c r="F217">
        <v>194.51</v>
      </c>
      <c r="G217">
        <v>194.51</v>
      </c>
      <c r="H217">
        <v>1</v>
      </c>
      <c r="I217">
        <v>1</v>
      </c>
      <c r="J217">
        <v>85</v>
      </c>
    </row>
    <row r="218" spans="1:10" x14ac:dyDescent="0.2">
      <c r="A218" t="s">
        <v>2027</v>
      </c>
      <c r="B218" t="s">
        <v>2710</v>
      </c>
      <c r="C218">
        <v>0</v>
      </c>
      <c r="D218">
        <v>205.24</v>
      </c>
      <c r="E218">
        <v>207.93</v>
      </c>
      <c r="F218">
        <v>207.93</v>
      </c>
      <c r="G218">
        <v>207.93</v>
      </c>
      <c r="H218">
        <v>1</v>
      </c>
      <c r="I218">
        <v>1</v>
      </c>
      <c r="J218">
        <v>90</v>
      </c>
    </row>
    <row r="219" spans="1:10" x14ac:dyDescent="0.2">
      <c r="B219" t="s">
        <v>1623</v>
      </c>
    </row>
    <row r="220" spans="1:10" x14ac:dyDescent="0.2">
      <c r="A220" t="s">
        <v>1624</v>
      </c>
      <c r="B220" t="s">
        <v>1826</v>
      </c>
      <c r="C220">
        <v>0</v>
      </c>
      <c r="D220">
        <v>355.49</v>
      </c>
      <c r="E220">
        <v>385</v>
      </c>
      <c r="F220">
        <v>385</v>
      </c>
      <c r="G220">
        <v>385</v>
      </c>
      <c r="H220">
        <v>1</v>
      </c>
      <c r="I220">
        <v>1</v>
      </c>
      <c r="J220">
        <v>120</v>
      </c>
    </row>
    <row r="221" spans="1:10" x14ac:dyDescent="0.2">
      <c r="B221" t="s">
        <v>1625</v>
      </c>
    </row>
    <row r="222" spans="1:10" x14ac:dyDescent="0.2">
      <c r="A222" t="s">
        <v>1626</v>
      </c>
      <c r="B222" t="s">
        <v>1827</v>
      </c>
      <c r="C222">
        <v>0</v>
      </c>
      <c r="D222">
        <v>58.76</v>
      </c>
      <c r="E222">
        <v>59.02</v>
      </c>
      <c r="F222">
        <v>59.02</v>
      </c>
      <c r="G222">
        <v>59.02</v>
      </c>
      <c r="H222">
        <v>0</v>
      </c>
      <c r="I222">
        <v>0</v>
      </c>
      <c r="J222">
        <v>28</v>
      </c>
    </row>
    <row r="223" spans="1:10" x14ac:dyDescent="0.2">
      <c r="A223" t="s">
        <v>1627</v>
      </c>
      <c r="B223" t="s">
        <v>1828</v>
      </c>
      <c r="C223">
        <v>0</v>
      </c>
      <c r="D223">
        <v>69.22</v>
      </c>
      <c r="E223">
        <v>71.900000000000006</v>
      </c>
      <c r="F223">
        <v>71.900000000000006</v>
      </c>
      <c r="G223">
        <v>71.900000000000006</v>
      </c>
      <c r="H223">
        <v>0</v>
      </c>
      <c r="I223">
        <v>0</v>
      </c>
      <c r="J223">
        <v>29</v>
      </c>
    </row>
    <row r="224" spans="1:10" x14ac:dyDescent="0.2">
      <c r="A224" t="s">
        <v>1628</v>
      </c>
      <c r="B224" t="s">
        <v>1829</v>
      </c>
      <c r="C224">
        <v>0</v>
      </c>
      <c r="D224">
        <v>76.459999999999994</v>
      </c>
      <c r="E224">
        <v>79.150000000000006</v>
      </c>
      <c r="F224">
        <v>79.150000000000006</v>
      </c>
      <c r="G224">
        <v>79.150000000000006</v>
      </c>
      <c r="H224">
        <v>0</v>
      </c>
      <c r="I224">
        <v>0</v>
      </c>
      <c r="J224">
        <v>30</v>
      </c>
    </row>
    <row r="225" spans="1:10" x14ac:dyDescent="0.2">
      <c r="B225" t="s">
        <v>176</v>
      </c>
    </row>
    <row r="226" spans="1:10" x14ac:dyDescent="0.2">
      <c r="A226" t="s">
        <v>1629</v>
      </c>
      <c r="B226" t="s">
        <v>2559</v>
      </c>
      <c r="C226">
        <v>0</v>
      </c>
      <c r="D226">
        <v>5.37</v>
      </c>
      <c r="E226">
        <v>9.39</v>
      </c>
      <c r="F226">
        <v>9.39</v>
      </c>
      <c r="G226">
        <v>9.39</v>
      </c>
      <c r="H226">
        <v>0</v>
      </c>
      <c r="I226">
        <v>0</v>
      </c>
      <c r="J226">
        <v>1</v>
      </c>
    </row>
    <row r="227" spans="1:10" x14ac:dyDescent="0.2">
      <c r="A227" t="s">
        <v>1630</v>
      </c>
      <c r="B227" t="s">
        <v>2560</v>
      </c>
      <c r="C227">
        <v>0</v>
      </c>
      <c r="D227">
        <v>8.0500000000000007</v>
      </c>
      <c r="E227">
        <v>10.199999999999999</v>
      </c>
      <c r="F227">
        <v>10.199999999999999</v>
      </c>
      <c r="G227">
        <v>10.199999999999999</v>
      </c>
      <c r="H227">
        <v>0</v>
      </c>
      <c r="I227">
        <v>0</v>
      </c>
      <c r="J227">
        <v>2</v>
      </c>
    </row>
    <row r="228" spans="1:10" x14ac:dyDescent="0.2">
      <c r="A228" t="s">
        <v>1631</v>
      </c>
      <c r="B228" t="s">
        <v>2561</v>
      </c>
      <c r="C228">
        <v>0</v>
      </c>
      <c r="D228">
        <v>8.85</v>
      </c>
      <c r="E228">
        <v>10.73</v>
      </c>
      <c r="F228">
        <v>10.73</v>
      </c>
      <c r="G228">
        <v>10.73</v>
      </c>
      <c r="H228">
        <v>0</v>
      </c>
      <c r="I228">
        <v>0</v>
      </c>
      <c r="J228">
        <v>3</v>
      </c>
    </row>
    <row r="229" spans="1:10" x14ac:dyDescent="0.2">
      <c r="A229" t="s">
        <v>2028</v>
      </c>
      <c r="B229" t="s">
        <v>2724</v>
      </c>
      <c r="C229">
        <v>0</v>
      </c>
      <c r="D229">
        <v>49.1</v>
      </c>
      <c r="E229">
        <v>77.27</v>
      </c>
      <c r="F229">
        <v>77.27</v>
      </c>
      <c r="G229">
        <v>77.27</v>
      </c>
      <c r="H229">
        <v>0</v>
      </c>
      <c r="I229">
        <v>0</v>
      </c>
      <c r="J229">
        <v>42</v>
      </c>
    </row>
    <row r="230" spans="1:10" x14ac:dyDescent="0.2">
      <c r="A230" t="s">
        <v>2725</v>
      </c>
      <c r="B230" t="s">
        <v>2726</v>
      </c>
      <c r="C230">
        <v>0</v>
      </c>
      <c r="D230">
        <v>57.41</v>
      </c>
      <c r="E230">
        <v>82.63</v>
      </c>
      <c r="F230">
        <v>82.63</v>
      </c>
      <c r="G230">
        <v>82.63</v>
      </c>
      <c r="H230">
        <v>0</v>
      </c>
      <c r="I230">
        <v>0</v>
      </c>
      <c r="J230">
        <v>63</v>
      </c>
    </row>
    <row r="231" spans="1:10" x14ac:dyDescent="0.2">
      <c r="A231" t="s">
        <v>2029</v>
      </c>
      <c r="B231" t="s">
        <v>2727</v>
      </c>
      <c r="C231">
        <v>0</v>
      </c>
      <c r="D231">
        <v>95.24</v>
      </c>
      <c r="E231">
        <v>96.05</v>
      </c>
      <c r="F231">
        <v>96.05</v>
      </c>
      <c r="G231">
        <v>96.05</v>
      </c>
      <c r="H231">
        <v>0</v>
      </c>
      <c r="I231">
        <v>0</v>
      </c>
      <c r="J231">
        <v>84</v>
      </c>
    </row>
    <row r="232" spans="1:10" x14ac:dyDescent="0.2">
      <c r="A232" t="s">
        <v>1830</v>
      </c>
      <c r="B232" t="s">
        <v>2728</v>
      </c>
      <c r="C232">
        <v>0</v>
      </c>
      <c r="D232">
        <v>32.729999999999997</v>
      </c>
      <c r="E232">
        <v>33</v>
      </c>
      <c r="F232">
        <v>33</v>
      </c>
      <c r="G232">
        <v>33</v>
      </c>
      <c r="H232">
        <v>0</v>
      </c>
      <c r="I232">
        <v>0</v>
      </c>
      <c r="J232">
        <v>4</v>
      </c>
    </row>
    <row r="233" spans="1:10" x14ac:dyDescent="0.2">
      <c r="A233" t="s">
        <v>1831</v>
      </c>
      <c r="B233" t="s">
        <v>2729</v>
      </c>
      <c r="C233">
        <v>0</v>
      </c>
      <c r="D233">
        <v>32.729999999999997</v>
      </c>
      <c r="E233">
        <v>33</v>
      </c>
      <c r="F233">
        <v>33</v>
      </c>
      <c r="G233">
        <v>33</v>
      </c>
      <c r="H233">
        <v>0</v>
      </c>
      <c r="I233">
        <v>0</v>
      </c>
      <c r="J233">
        <v>4</v>
      </c>
    </row>
    <row r="234" spans="1:10" x14ac:dyDescent="0.2">
      <c r="A234" t="s">
        <v>1832</v>
      </c>
      <c r="B234" t="s">
        <v>2730</v>
      </c>
      <c r="C234">
        <v>0</v>
      </c>
      <c r="D234">
        <v>33.54</v>
      </c>
      <c r="E234">
        <v>33.799999999999997</v>
      </c>
      <c r="F234">
        <v>33.799999999999997</v>
      </c>
      <c r="G234">
        <v>33.799999999999997</v>
      </c>
      <c r="H234">
        <v>0</v>
      </c>
      <c r="I234">
        <v>0</v>
      </c>
      <c r="J234">
        <v>4</v>
      </c>
    </row>
    <row r="235" spans="1:10" x14ac:dyDescent="0.2">
      <c r="A235" t="s">
        <v>1833</v>
      </c>
      <c r="B235" t="s">
        <v>2731</v>
      </c>
      <c r="C235">
        <v>0</v>
      </c>
      <c r="D235">
        <v>33.54</v>
      </c>
      <c r="E235">
        <v>33.799999999999997</v>
      </c>
      <c r="F235">
        <v>33.799999999999997</v>
      </c>
      <c r="G235">
        <v>33.799999999999997</v>
      </c>
      <c r="H235">
        <v>0</v>
      </c>
      <c r="I235">
        <v>0</v>
      </c>
      <c r="J235">
        <v>4</v>
      </c>
    </row>
    <row r="236" spans="1:10" x14ac:dyDescent="0.2">
      <c r="A236" t="s">
        <v>1834</v>
      </c>
      <c r="B236" t="s">
        <v>2732</v>
      </c>
      <c r="C236">
        <v>0</v>
      </c>
      <c r="D236">
        <v>34.880000000000003</v>
      </c>
      <c r="E236">
        <v>36.22</v>
      </c>
      <c r="F236">
        <v>36.22</v>
      </c>
      <c r="G236">
        <v>36.22</v>
      </c>
      <c r="H236">
        <v>0</v>
      </c>
      <c r="I236">
        <v>0</v>
      </c>
      <c r="J236">
        <v>4</v>
      </c>
    </row>
    <row r="237" spans="1:10" x14ac:dyDescent="0.2">
      <c r="A237" t="s">
        <v>1835</v>
      </c>
      <c r="B237" t="s">
        <v>2733</v>
      </c>
      <c r="C237">
        <v>0</v>
      </c>
      <c r="D237">
        <v>34.880000000000003</v>
      </c>
      <c r="E237">
        <v>36.22</v>
      </c>
      <c r="F237">
        <v>36.22</v>
      </c>
      <c r="G237">
        <v>36.22</v>
      </c>
      <c r="H237">
        <v>0</v>
      </c>
      <c r="I237">
        <v>0</v>
      </c>
      <c r="J237">
        <v>4</v>
      </c>
    </row>
    <row r="238" spans="1:10" x14ac:dyDescent="0.2">
      <c r="A238" t="s">
        <v>1836</v>
      </c>
      <c r="B238" t="s">
        <v>2734</v>
      </c>
      <c r="C238">
        <v>0</v>
      </c>
      <c r="D238">
        <v>17.440000000000001</v>
      </c>
      <c r="E238">
        <v>17.71</v>
      </c>
      <c r="F238">
        <v>17.71</v>
      </c>
      <c r="G238">
        <v>17.71</v>
      </c>
      <c r="H238">
        <v>0</v>
      </c>
      <c r="I238">
        <v>0</v>
      </c>
      <c r="J238">
        <v>12</v>
      </c>
    </row>
    <row r="239" spans="1:10" x14ac:dyDescent="0.2">
      <c r="A239" t="s">
        <v>1837</v>
      </c>
      <c r="B239" t="s">
        <v>2735</v>
      </c>
      <c r="C239">
        <v>0</v>
      </c>
      <c r="D239">
        <v>17.440000000000001</v>
      </c>
      <c r="E239">
        <v>17.71</v>
      </c>
      <c r="F239">
        <v>17.71</v>
      </c>
      <c r="G239">
        <v>17.71</v>
      </c>
      <c r="H239">
        <v>0</v>
      </c>
      <c r="I239">
        <v>0</v>
      </c>
      <c r="J239">
        <v>12</v>
      </c>
    </row>
    <row r="240" spans="1:10" x14ac:dyDescent="0.2">
      <c r="A240" t="s">
        <v>1632</v>
      </c>
      <c r="B240" t="s">
        <v>2736</v>
      </c>
      <c r="C240">
        <v>0</v>
      </c>
      <c r="D240">
        <v>49.1</v>
      </c>
      <c r="E240">
        <v>57.68</v>
      </c>
      <c r="F240">
        <v>57.68</v>
      </c>
      <c r="G240">
        <v>57.68</v>
      </c>
      <c r="H240">
        <v>0</v>
      </c>
      <c r="I240">
        <v>0</v>
      </c>
      <c r="J240">
        <v>4</v>
      </c>
    </row>
    <row r="241" spans="1:10" x14ac:dyDescent="0.2">
      <c r="A241" t="s">
        <v>1633</v>
      </c>
      <c r="B241" t="s">
        <v>2737</v>
      </c>
      <c r="C241">
        <v>0</v>
      </c>
      <c r="D241">
        <v>60.9</v>
      </c>
      <c r="E241">
        <v>68.41</v>
      </c>
      <c r="F241">
        <v>68.41</v>
      </c>
      <c r="G241">
        <v>68.41</v>
      </c>
      <c r="H241">
        <v>0</v>
      </c>
      <c r="I241">
        <v>0</v>
      </c>
      <c r="J241">
        <v>4</v>
      </c>
    </row>
    <row r="242" spans="1:10" x14ac:dyDescent="0.2">
      <c r="A242" t="s">
        <v>1838</v>
      </c>
      <c r="B242" t="s">
        <v>2738</v>
      </c>
      <c r="C242">
        <v>0</v>
      </c>
      <c r="D242">
        <v>49.1</v>
      </c>
      <c r="E242">
        <v>49.63</v>
      </c>
      <c r="F242">
        <v>49.63</v>
      </c>
      <c r="G242">
        <v>49.63</v>
      </c>
      <c r="H242">
        <v>0</v>
      </c>
      <c r="I242">
        <v>0</v>
      </c>
      <c r="J242">
        <v>40</v>
      </c>
    </row>
    <row r="243" spans="1:10" x14ac:dyDescent="0.2">
      <c r="A243" t="s">
        <v>1634</v>
      </c>
      <c r="B243" t="s">
        <v>1839</v>
      </c>
      <c r="C243">
        <v>0</v>
      </c>
      <c r="D243">
        <v>58.76</v>
      </c>
      <c r="E243">
        <v>60.37</v>
      </c>
      <c r="F243">
        <v>60.37</v>
      </c>
      <c r="G243">
        <v>60.37</v>
      </c>
      <c r="H243">
        <v>0</v>
      </c>
      <c r="I243">
        <v>0</v>
      </c>
      <c r="J243">
        <v>56</v>
      </c>
    </row>
    <row r="244" spans="1:10" x14ac:dyDescent="0.2">
      <c r="A244" t="s">
        <v>1635</v>
      </c>
      <c r="B244" t="s">
        <v>1840</v>
      </c>
      <c r="C244">
        <v>0</v>
      </c>
      <c r="D244">
        <v>63.05</v>
      </c>
      <c r="E244">
        <v>65.73</v>
      </c>
      <c r="F244">
        <v>65.73</v>
      </c>
      <c r="G244">
        <v>65.73</v>
      </c>
      <c r="H244">
        <v>0</v>
      </c>
      <c r="I244">
        <v>0</v>
      </c>
      <c r="J244">
        <v>60</v>
      </c>
    </row>
    <row r="245" spans="1:10" x14ac:dyDescent="0.2">
      <c r="A245" t="s">
        <v>1636</v>
      </c>
      <c r="B245" t="s">
        <v>1841</v>
      </c>
      <c r="C245">
        <v>0</v>
      </c>
      <c r="D245">
        <v>67.34</v>
      </c>
      <c r="E245">
        <v>74.59</v>
      </c>
      <c r="F245">
        <v>74.59</v>
      </c>
      <c r="G245">
        <v>74.59</v>
      </c>
      <c r="H245">
        <v>0</v>
      </c>
      <c r="I245">
        <v>0</v>
      </c>
      <c r="J245">
        <v>64</v>
      </c>
    </row>
    <row r="246" spans="1:10" x14ac:dyDescent="0.2">
      <c r="A246" t="s">
        <v>1637</v>
      </c>
      <c r="B246" t="s">
        <v>2739</v>
      </c>
      <c r="C246">
        <v>0</v>
      </c>
      <c r="D246">
        <v>33.799999999999997</v>
      </c>
      <c r="E246">
        <v>59.02</v>
      </c>
      <c r="F246">
        <v>59.02</v>
      </c>
      <c r="G246">
        <v>59.02</v>
      </c>
      <c r="H246">
        <v>0</v>
      </c>
      <c r="I246">
        <v>0</v>
      </c>
      <c r="J246">
        <v>16</v>
      </c>
    </row>
    <row r="247" spans="1:10" x14ac:dyDescent="0.2">
      <c r="A247" t="s">
        <v>1638</v>
      </c>
      <c r="B247" t="s">
        <v>1639</v>
      </c>
      <c r="C247">
        <v>0</v>
      </c>
      <c r="D247">
        <v>8.0500000000000007</v>
      </c>
      <c r="E247">
        <v>12.07</v>
      </c>
      <c r="F247">
        <v>12.07</v>
      </c>
      <c r="G247">
        <v>12.07</v>
      </c>
      <c r="H247">
        <v>0</v>
      </c>
      <c r="I247">
        <v>0</v>
      </c>
      <c r="J247">
        <v>2</v>
      </c>
    </row>
    <row r="248" spans="1:10" x14ac:dyDescent="0.2">
      <c r="A248" t="s">
        <v>1400</v>
      </c>
      <c r="B248" t="s">
        <v>1640</v>
      </c>
      <c r="C248">
        <v>0</v>
      </c>
      <c r="D248">
        <v>8.85</v>
      </c>
      <c r="E248">
        <v>14.76</v>
      </c>
      <c r="F248">
        <v>14.76</v>
      </c>
      <c r="G248">
        <v>14.76</v>
      </c>
      <c r="H248">
        <v>0</v>
      </c>
      <c r="I248">
        <v>0</v>
      </c>
      <c r="J248">
        <v>2</v>
      </c>
    </row>
    <row r="249" spans="1:10" x14ac:dyDescent="0.2">
      <c r="A249" t="s">
        <v>1403</v>
      </c>
      <c r="B249" t="s">
        <v>1641</v>
      </c>
      <c r="C249">
        <v>0</v>
      </c>
      <c r="D249">
        <v>9.93</v>
      </c>
      <c r="E249">
        <v>17.440000000000001</v>
      </c>
      <c r="F249">
        <v>17.440000000000001</v>
      </c>
      <c r="G249">
        <v>17.440000000000001</v>
      </c>
      <c r="H249">
        <v>0</v>
      </c>
      <c r="I249">
        <v>0</v>
      </c>
      <c r="J249">
        <v>3</v>
      </c>
    </row>
    <row r="250" spans="1:10" x14ac:dyDescent="0.2">
      <c r="A250" t="s">
        <v>1642</v>
      </c>
      <c r="B250" t="s">
        <v>1643</v>
      </c>
      <c r="C250">
        <v>0</v>
      </c>
      <c r="D250">
        <v>25.76</v>
      </c>
      <c r="E250">
        <v>36.22</v>
      </c>
      <c r="F250">
        <v>36.22</v>
      </c>
      <c r="G250">
        <v>36.22</v>
      </c>
      <c r="H250">
        <v>0</v>
      </c>
      <c r="I250">
        <v>0</v>
      </c>
      <c r="J250">
        <v>7</v>
      </c>
    </row>
    <row r="251" spans="1:10" x14ac:dyDescent="0.2">
      <c r="A251" t="s">
        <v>1401</v>
      </c>
      <c r="B251" t="s">
        <v>1644</v>
      </c>
      <c r="C251">
        <v>0</v>
      </c>
      <c r="D251">
        <v>16.63</v>
      </c>
      <c r="E251">
        <v>23.61</v>
      </c>
      <c r="F251">
        <v>23.61</v>
      </c>
      <c r="G251">
        <v>23.61</v>
      </c>
      <c r="H251">
        <v>0</v>
      </c>
      <c r="I251">
        <v>0</v>
      </c>
      <c r="J251">
        <v>4</v>
      </c>
    </row>
    <row r="252" spans="1:10" x14ac:dyDescent="0.2">
      <c r="A252" t="s">
        <v>1645</v>
      </c>
      <c r="B252" t="s">
        <v>1646</v>
      </c>
      <c r="C252">
        <v>0</v>
      </c>
      <c r="D252">
        <v>18.510000000000002</v>
      </c>
      <c r="E252">
        <v>26.29</v>
      </c>
      <c r="F252">
        <v>26.29</v>
      </c>
      <c r="G252">
        <v>26.29</v>
      </c>
      <c r="H252">
        <v>0</v>
      </c>
      <c r="I252">
        <v>0</v>
      </c>
      <c r="J252">
        <v>5</v>
      </c>
    </row>
    <row r="253" spans="1:10" x14ac:dyDescent="0.2">
      <c r="A253" t="s">
        <v>1402</v>
      </c>
      <c r="B253" t="s">
        <v>1647</v>
      </c>
      <c r="C253">
        <v>0</v>
      </c>
      <c r="D253">
        <v>20.39</v>
      </c>
      <c r="E253">
        <v>28.98</v>
      </c>
      <c r="F253">
        <v>28.98</v>
      </c>
      <c r="G253">
        <v>28.98</v>
      </c>
      <c r="H253">
        <v>0</v>
      </c>
      <c r="I253">
        <v>0</v>
      </c>
      <c r="J253">
        <v>6</v>
      </c>
    </row>
    <row r="254" spans="1:10" x14ac:dyDescent="0.2">
      <c r="A254" t="s">
        <v>1648</v>
      </c>
      <c r="B254" t="s">
        <v>1649</v>
      </c>
      <c r="C254">
        <v>0</v>
      </c>
      <c r="D254">
        <v>50.44</v>
      </c>
      <c r="E254">
        <v>55</v>
      </c>
      <c r="F254">
        <v>55</v>
      </c>
      <c r="G254">
        <v>55</v>
      </c>
      <c r="H254">
        <v>0</v>
      </c>
      <c r="I254">
        <v>0</v>
      </c>
      <c r="J254">
        <v>14</v>
      </c>
    </row>
    <row r="255" spans="1:10" x14ac:dyDescent="0.2">
      <c r="A255" t="s">
        <v>1650</v>
      </c>
      <c r="B255" t="s">
        <v>1651</v>
      </c>
      <c r="C255">
        <v>0</v>
      </c>
      <c r="D255">
        <v>26.29</v>
      </c>
      <c r="E255">
        <v>28.17</v>
      </c>
      <c r="F255">
        <v>28.17</v>
      </c>
      <c r="G255">
        <v>28.17</v>
      </c>
      <c r="H255">
        <v>0</v>
      </c>
      <c r="I255">
        <v>0</v>
      </c>
      <c r="J255">
        <v>2</v>
      </c>
    </row>
    <row r="256" spans="1:10" x14ac:dyDescent="0.2">
      <c r="A256" t="s">
        <v>1652</v>
      </c>
      <c r="B256" t="s">
        <v>1653</v>
      </c>
      <c r="C256">
        <v>0</v>
      </c>
      <c r="D256">
        <v>28.98</v>
      </c>
      <c r="E256">
        <v>30.85</v>
      </c>
      <c r="F256">
        <v>30.85</v>
      </c>
      <c r="G256">
        <v>30.85</v>
      </c>
      <c r="H256">
        <v>0</v>
      </c>
      <c r="I256">
        <v>0</v>
      </c>
      <c r="J256">
        <v>3</v>
      </c>
    </row>
    <row r="257" spans="1:10" x14ac:dyDescent="0.2">
      <c r="A257" t="s">
        <v>1654</v>
      </c>
      <c r="B257" t="s">
        <v>1655</v>
      </c>
      <c r="C257">
        <v>0</v>
      </c>
      <c r="D257">
        <v>59.02</v>
      </c>
      <c r="E257">
        <v>63.05</v>
      </c>
      <c r="F257">
        <v>63.05</v>
      </c>
      <c r="G257">
        <v>63.05</v>
      </c>
      <c r="H257">
        <v>0</v>
      </c>
      <c r="I257">
        <v>0</v>
      </c>
      <c r="J257">
        <v>6</v>
      </c>
    </row>
    <row r="258" spans="1:10" x14ac:dyDescent="0.2">
      <c r="A258" t="s">
        <v>2030</v>
      </c>
      <c r="B258" t="s">
        <v>2740</v>
      </c>
      <c r="C258">
        <v>0</v>
      </c>
      <c r="D258">
        <v>120.73</v>
      </c>
      <c r="E258">
        <v>124.76</v>
      </c>
      <c r="F258">
        <v>124.76</v>
      </c>
      <c r="G258">
        <v>124.76</v>
      </c>
      <c r="H258">
        <v>0</v>
      </c>
      <c r="I258">
        <v>0</v>
      </c>
      <c r="J258">
        <v>12</v>
      </c>
    </row>
    <row r="259" spans="1:10" x14ac:dyDescent="0.2">
      <c r="A259" t="s">
        <v>1842</v>
      </c>
      <c r="B259" t="s">
        <v>1843</v>
      </c>
      <c r="C259">
        <v>0</v>
      </c>
      <c r="D259">
        <v>4.0199999999999996</v>
      </c>
      <c r="E259">
        <v>4.29</v>
      </c>
      <c r="F259">
        <v>4.29</v>
      </c>
      <c r="G259">
        <v>4.29</v>
      </c>
      <c r="H259">
        <v>0</v>
      </c>
      <c r="I259">
        <v>0</v>
      </c>
      <c r="J259">
        <v>1</v>
      </c>
    </row>
    <row r="260" spans="1:10" x14ac:dyDescent="0.2">
      <c r="A260" t="s">
        <v>1656</v>
      </c>
      <c r="B260" t="s">
        <v>1844</v>
      </c>
      <c r="C260">
        <v>0</v>
      </c>
      <c r="D260">
        <v>85.32</v>
      </c>
      <c r="E260">
        <v>88</v>
      </c>
      <c r="F260">
        <v>88</v>
      </c>
      <c r="G260">
        <v>88</v>
      </c>
      <c r="H260">
        <v>0</v>
      </c>
      <c r="I260">
        <v>0</v>
      </c>
      <c r="J260">
        <v>10</v>
      </c>
    </row>
    <row r="261" spans="1:10" x14ac:dyDescent="0.2">
      <c r="A261" t="s">
        <v>1657</v>
      </c>
      <c r="B261" t="s">
        <v>1845</v>
      </c>
      <c r="C261">
        <v>0</v>
      </c>
      <c r="D261">
        <v>89.07</v>
      </c>
      <c r="E261">
        <v>92.56</v>
      </c>
      <c r="F261">
        <v>92.56</v>
      </c>
      <c r="G261">
        <v>92.56</v>
      </c>
      <c r="H261">
        <v>0</v>
      </c>
      <c r="I261">
        <v>0</v>
      </c>
      <c r="J261">
        <v>12</v>
      </c>
    </row>
    <row r="262" spans="1:10" x14ac:dyDescent="0.2">
      <c r="A262" t="s">
        <v>1658</v>
      </c>
      <c r="B262" t="s">
        <v>1846</v>
      </c>
      <c r="C262">
        <v>0</v>
      </c>
      <c r="D262">
        <v>93.1</v>
      </c>
      <c r="E262">
        <v>95.78</v>
      </c>
      <c r="F262">
        <v>95.78</v>
      </c>
      <c r="G262">
        <v>95.78</v>
      </c>
      <c r="H262">
        <v>0</v>
      </c>
      <c r="I262">
        <v>0</v>
      </c>
      <c r="J262">
        <v>14</v>
      </c>
    </row>
    <row r="263" spans="1:10" x14ac:dyDescent="0.2">
      <c r="A263" t="s">
        <v>1659</v>
      </c>
      <c r="B263" t="s">
        <v>1847</v>
      </c>
      <c r="C263">
        <v>0</v>
      </c>
      <c r="D263">
        <v>76.73</v>
      </c>
      <c r="E263">
        <v>79.41</v>
      </c>
      <c r="F263">
        <v>79.41</v>
      </c>
      <c r="G263">
        <v>79.41</v>
      </c>
      <c r="H263">
        <v>0</v>
      </c>
      <c r="I263">
        <v>0</v>
      </c>
      <c r="J263">
        <v>10</v>
      </c>
    </row>
    <row r="264" spans="1:10" x14ac:dyDescent="0.2">
      <c r="A264" t="s">
        <v>1660</v>
      </c>
      <c r="B264" t="s">
        <v>2741</v>
      </c>
      <c r="C264">
        <v>0</v>
      </c>
      <c r="D264">
        <v>25.49</v>
      </c>
      <c r="E264">
        <v>33.54</v>
      </c>
      <c r="F264">
        <v>33.54</v>
      </c>
      <c r="G264">
        <v>33.54</v>
      </c>
      <c r="H264">
        <v>0</v>
      </c>
      <c r="I264">
        <v>0</v>
      </c>
      <c r="J264">
        <v>5</v>
      </c>
    </row>
    <row r="265" spans="1:10" x14ac:dyDescent="0.2">
      <c r="A265" t="s">
        <v>1661</v>
      </c>
      <c r="B265" t="s">
        <v>2742</v>
      </c>
      <c r="C265">
        <v>0</v>
      </c>
      <c r="D265">
        <v>28.17</v>
      </c>
      <c r="E265">
        <v>41.05</v>
      </c>
      <c r="F265">
        <v>41.05</v>
      </c>
      <c r="G265">
        <v>41.05</v>
      </c>
      <c r="H265">
        <v>0</v>
      </c>
      <c r="I265">
        <v>0</v>
      </c>
      <c r="J265">
        <v>6</v>
      </c>
    </row>
    <row r="266" spans="1:10" x14ac:dyDescent="0.2">
      <c r="A266" t="s">
        <v>1662</v>
      </c>
      <c r="B266" t="s">
        <v>2743</v>
      </c>
      <c r="C266">
        <v>0</v>
      </c>
      <c r="D266">
        <v>34.340000000000003</v>
      </c>
      <c r="E266">
        <v>49.63</v>
      </c>
      <c r="F266">
        <v>49.63</v>
      </c>
      <c r="G266">
        <v>49.63</v>
      </c>
      <c r="H266">
        <v>0</v>
      </c>
      <c r="I266">
        <v>0</v>
      </c>
      <c r="J266">
        <v>7</v>
      </c>
    </row>
    <row r="267" spans="1:10" x14ac:dyDescent="0.2">
      <c r="A267" t="s">
        <v>1663</v>
      </c>
      <c r="B267" t="s">
        <v>1664</v>
      </c>
      <c r="C267">
        <v>0</v>
      </c>
      <c r="D267">
        <v>38.9</v>
      </c>
      <c r="E267">
        <v>41.59</v>
      </c>
      <c r="F267">
        <v>41.59</v>
      </c>
      <c r="G267">
        <v>41.59</v>
      </c>
      <c r="H267">
        <v>0</v>
      </c>
      <c r="I267">
        <v>0</v>
      </c>
      <c r="J267">
        <v>3</v>
      </c>
    </row>
    <row r="268" spans="1:10" x14ac:dyDescent="0.2">
      <c r="A268" t="s">
        <v>1665</v>
      </c>
      <c r="B268" t="s">
        <v>1666</v>
      </c>
      <c r="C268">
        <v>0</v>
      </c>
      <c r="D268">
        <v>46.95</v>
      </c>
      <c r="E268">
        <v>53.12</v>
      </c>
      <c r="F268">
        <v>53.12</v>
      </c>
      <c r="G268">
        <v>53.12</v>
      </c>
      <c r="H268">
        <v>0</v>
      </c>
      <c r="I268">
        <v>0</v>
      </c>
      <c r="J268">
        <v>3</v>
      </c>
    </row>
    <row r="269" spans="1:10" x14ac:dyDescent="0.2">
      <c r="A269" t="s">
        <v>2744</v>
      </c>
      <c r="B269" t="s">
        <v>2745</v>
      </c>
      <c r="C269">
        <v>0</v>
      </c>
      <c r="D269">
        <v>59.02</v>
      </c>
      <c r="E269">
        <v>63.05</v>
      </c>
      <c r="F269">
        <v>63.05</v>
      </c>
      <c r="G269">
        <v>63.05</v>
      </c>
      <c r="H269">
        <v>0</v>
      </c>
      <c r="I269">
        <v>0</v>
      </c>
      <c r="J269">
        <v>6</v>
      </c>
    </row>
    <row r="270" spans="1:10" x14ac:dyDescent="0.2">
      <c r="A270" t="s">
        <v>2031</v>
      </c>
      <c r="B270" t="s">
        <v>1848</v>
      </c>
      <c r="C270">
        <v>0</v>
      </c>
      <c r="D270">
        <v>37.020000000000003</v>
      </c>
      <c r="E270">
        <v>38.9</v>
      </c>
      <c r="F270">
        <v>38.9</v>
      </c>
      <c r="G270">
        <v>38.9</v>
      </c>
      <c r="H270">
        <v>0</v>
      </c>
      <c r="I270">
        <v>0</v>
      </c>
      <c r="J270">
        <v>5</v>
      </c>
    </row>
    <row r="271" spans="1:10" x14ac:dyDescent="0.2">
      <c r="A271" t="s">
        <v>2746</v>
      </c>
      <c r="B271" t="s">
        <v>2747</v>
      </c>
      <c r="C271">
        <v>0</v>
      </c>
      <c r="D271">
        <v>10.73</v>
      </c>
      <c r="E271">
        <v>11.27</v>
      </c>
      <c r="F271">
        <v>11.27</v>
      </c>
      <c r="G271">
        <v>11.27</v>
      </c>
      <c r="H271">
        <v>0</v>
      </c>
      <c r="I271">
        <v>0</v>
      </c>
      <c r="J271">
        <v>4</v>
      </c>
    </row>
    <row r="272" spans="1:10" x14ac:dyDescent="0.2">
      <c r="A272" t="s">
        <v>2032</v>
      </c>
      <c r="B272" t="s">
        <v>1849</v>
      </c>
      <c r="C272">
        <v>0</v>
      </c>
      <c r="D272">
        <v>42.39</v>
      </c>
      <c r="E272">
        <v>45.07</v>
      </c>
      <c r="F272">
        <v>45.07</v>
      </c>
      <c r="G272">
        <v>45.07</v>
      </c>
      <c r="H272">
        <v>0</v>
      </c>
      <c r="I272">
        <v>0</v>
      </c>
      <c r="J272">
        <v>5</v>
      </c>
    </row>
    <row r="273" spans="1:10" x14ac:dyDescent="0.2">
      <c r="A273" t="s">
        <v>2033</v>
      </c>
      <c r="B273" t="s">
        <v>1850</v>
      </c>
      <c r="C273">
        <v>0</v>
      </c>
      <c r="D273">
        <v>58.22</v>
      </c>
      <c r="E273">
        <v>60.9</v>
      </c>
      <c r="F273">
        <v>60.9</v>
      </c>
      <c r="G273">
        <v>60.9</v>
      </c>
      <c r="H273">
        <v>0</v>
      </c>
      <c r="I273">
        <v>0</v>
      </c>
      <c r="J273">
        <v>10</v>
      </c>
    </row>
    <row r="274" spans="1:10" x14ac:dyDescent="0.2">
      <c r="A274" t="s">
        <v>2748</v>
      </c>
      <c r="B274" t="s">
        <v>2749</v>
      </c>
      <c r="C274">
        <v>0</v>
      </c>
      <c r="D274">
        <v>60.9</v>
      </c>
      <c r="E274">
        <v>63.59</v>
      </c>
      <c r="F274">
        <v>63.59</v>
      </c>
      <c r="G274">
        <v>63.59</v>
      </c>
      <c r="H274">
        <v>0</v>
      </c>
      <c r="I274">
        <v>0</v>
      </c>
      <c r="J274">
        <v>10</v>
      </c>
    </row>
    <row r="275" spans="1:10" x14ac:dyDescent="0.2">
      <c r="A275" t="s">
        <v>1667</v>
      </c>
      <c r="B275" t="s">
        <v>1668</v>
      </c>
      <c r="C275">
        <v>0</v>
      </c>
      <c r="D275">
        <v>27.9</v>
      </c>
      <c r="E275">
        <v>44.27</v>
      </c>
      <c r="F275">
        <v>44.27</v>
      </c>
      <c r="G275">
        <v>44.27</v>
      </c>
      <c r="H275">
        <v>0</v>
      </c>
      <c r="I275">
        <v>0</v>
      </c>
      <c r="J275">
        <v>2</v>
      </c>
    </row>
    <row r="276" spans="1:10" x14ac:dyDescent="0.2">
      <c r="A276" t="s">
        <v>1669</v>
      </c>
      <c r="B276" t="s">
        <v>1851</v>
      </c>
      <c r="C276">
        <v>0</v>
      </c>
      <c r="D276">
        <v>36.76</v>
      </c>
      <c r="E276">
        <v>89.88</v>
      </c>
      <c r="F276">
        <v>89.88</v>
      </c>
      <c r="G276">
        <v>89.88</v>
      </c>
      <c r="H276">
        <v>0</v>
      </c>
      <c r="I276">
        <v>0</v>
      </c>
      <c r="J276">
        <v>10</v>
      </c>
    </row>
    <row r="277" spans="1:10" x14ac:dyDescent="0.2">
      <c r="A277" t="s">
        <v>1670</v>
      </c>
      <c r="B277" t="s">
        <v>1852</v>
      </c>
      <c r="C277">
        <v>0</v>
      </c>
      <c r="D277">
        <v>39.17</v>
      </c>
      <c r="E277">
        <v>92.56</v>
      </c>
      <c r="F277">
        <v>92.56</v>
      </c>
      <c r="G277">
        <v>92.56</v>
      </c>
      <c r="H277">
        <v>0</v>
      </c>
      <c r="I277">
        <v>0</v>
      </c>
      <c r="J277">
        <v>10</v>
      </c>
    </row>
    <row r="278" spans="1:10" x14ac:dyDescent="0.2">
      <c r="A278" t="s">
        <v>2750</v>
      </c>
      <c r="B278" t="s">
        <v>2751</v>
      </c>
      <c r="C278">
        <v>0</v>
      </c>
      <c r="D278">
        <v>8.0500000000000007</v>
      </c>
      <c r="E278">
        <v>9.39</v>
      </c>
      <c r="F278">
        <v>9.39</v>
      </c>
      <c r="G278">
        <v>9.39</v>
      </c>
      <c r="H278">
        <v>0</v>
      </c>
      <c r="I278">
        <v>0</v>
      </c>
      <c r="J278">
        <v>4</v>
      </c>
    </row>
    <row r="279" spans="1:10" x14ac:dyDescent="0.2">
      <c r="A279" t="s">
        <v>1671</v>
      </c>
      <c r="B279" t="s">
        <v>2752</v>
      </c>
      <c r="C279">
        <v>0</v>
      </c>
      <c r="D279">
        <v>10.199999999999999</v>
      </c>
      <c r="E279">
        <v>10.73</v>
      </c>
      <c r="F279">
        <v>10.73</v>
      </c>
      <c r="G279">
        <v>10.73</v>
      </c>
      <c r="H279">
        <v>0</v>
      </c>
      <c r="I279">
        <v>0</v>
      </c>
      <c r="J279">
        <v>5</v>
      </c>
    </row>
    <row r="280" spans="1:10" x14ac:dyDescent="0.2">
      <c r="A280" t="s">
        <v>2753</v>
      </c>
      <c r="B280" t="s">
        <v>2754</v>
      </c>
      <c r="C280">
        <v>0</v>
      </c>
      <c r="D280">
        <v>21.46</v>
      </c>
      <c r="E280">
        <v>23.61</v>
      </c>
      <c r="F280">
        <v>23.61</v>
      </c>
      <c r="G280">
        <v>23.61</v>
      </c>
      <c r="H280">
        <v>0</v>
      </c>
      <c r="I280">
        <v>0</v>
      </c>
      <c r="J280">
        <v>5</v>
      </c>
    </row>
    <row r="281" spans="1:10" x14ac:dyDescent="0.2">
      <c r="A281" t="s">
        <v>1672</v>
      </c>
      <c r="B281" t="s">
        <v>2755</v>
      </c>
      <c r="C281">
        <v>0</v>
      </c>
      <c r="D281">
        <v>15.56</v>
      </c>
      <c r="E281">
        <v>16.100000000000001</v>
      </c>
      <c r="F281">
        <v>16.100000000000001</v>
      </c>
      <c r="G281">
        <v>16.100000000000001</v>
      </c>
      <c r="H281">
        <v>0</v>
      </c>
      <c r="I281">
        <v>0</v>
      </c>
      <c r="J281">
        <v>6</v>
      </c>
    </row>
    <row r="282" spans="1:10" x14ac:dyDescent="0.2">
      <c r="A282" t="s">
        <v>2756</v>
      </c>
      <c r="B282" t="s">
        <v>2757</v>
      </c>
      <c r="C282">
        <v>0</v>
      </c>
      <c r="D282">
        <v>26.83</v>
      </c>
      <c r="E282">
        <v>28.98</v>
      </c>
      <c r="F282">
        <v>28.98</v>
      </c>
      <c r="G282">
        <v>28.98</v>
      </c>
      <c r="H282">
        <v>0</v>
      </c>
      <c r="I282">
        <v>0</v>
      </c>
      <c r="J282">
        <v>6</v>
      </c>
    </row>
    <row r="283" spans="1:10" x14ac:dyDescent="0.2">
      <c r="A283" t="s">
        <v>2034</v>
      </c>
      <c r="B283" t="s">
        <v>2758</v>
      </c>
      <c r="C283">
        <v>0</v>
      </c>
      <c r="D283">
        <v>23.61</v>
      </c>
      <c r="E283">
        <v>24.15</v>
      </c>
      <c r="F283">
        <v>24.15</v>
      </c>
      <c r="G283">
        <v>24.15</v>
      </c>
      <c r="H283">
        <v>0</v>
      </c>
      <c r="I283">
        <v>0</v>
      </c>
      <c r="J283">
        <v>8</v>
      </c>
    </row>
    <row r="284" spans="1:10" x14ac:dyDescent="0.2">
      <c r="A284" t="s">
        <v>2759</v>
      </c>
      <c r="B284" t="s">
        <v>2760</v>
      </c>
      <c r="C284">
        <v>0</v>
      </c>
      <c r="D284">
        <v>29.51</v>
      </c>
      <c r="E284">
        <v>31.66</v>
      </c>
      <c r="F284">
        <v>31.66</v>
      </c>
      <c r="G284">
        <v>31.66</v>
      </c>
      <c r="H284">
        <v>0</v>
      </c>
      <c r="I284">
        <v>0</v>
      </c>
      <c r="J284">
        <v>8</v>
      </c>
    </row>
    <row r="285" spans="1:10" x14ac:dyDescent="0.2">
      <c r="A285" t="s">
        <v>2761</v>
      </c>
      <c r="B285" t="s">
        <v>2762</v>
      </c>
      <c r="C285">
        <v>0</v>
      </c>
      <c r="D285">
        <v>27.63</v>
      </c>
      <c r="E285">
        <v>28.17</v>
      </c>
      <c r="F285">
        <v>28.17</v>
      </c>
      <c r="G285">
        <v>28.17</v>
      </c>
      <c r="H285">
        <v>0</v>
      </c>
      <c r="I285">
        <v>0</v>
      </c>
      <c r="J285">
        <v>9</v>
      </c>
    </row>
    <row r="286" spans="1:10" x14ac:dyDescent="0.2">
      <c r="A286" t="s">
        <v>1673</v>
      </c>
      <c r="B286" t="s">
        <v>2763</v>
      </c>
      <c r="C286">
        <v>0</v>
      </c>
      <c r="D286">
        <v>31.66</v>
      </c>
      <c r="E286">
        <v>32.200000000000003</v>
      </c>
      <c r="F286">
        <v>32.200000000000003</v>
      </c>
      <c r="G286">
        <v>32.200000000000003</v>
      </c>
      <c r="H286">
        <v>0</v>
      </c>
      <c r="I286">
        <v>0</v>
      </c>
      <c r="J286">
        <v>9</v>
      </c>
    </row>
    <row r="287" spans="1:10" x14ac:dyDescent="0.2">
      <c r="A287" t="s">
        <v>2764</v>
      </c>
      <c r="B287" t="s">
        <v>2765</v>
      </c>
      <c r="C287">
        <v>0</v>
      </c>
      <c r="D287">
        <v>37.56</v>
      </c>
      <c r="E287">
        <v>39.71</v>
      </c>
      <c r="F287">
        <v>39.71</v>
      </c>
      <c r="G287">
        <v>39.71</v>
      </c>
      <c r="H287">
        <v>0</v>
      </c>
      <c r="I287">
        <v>0</v>
      </c>
      <c r="J287">
        <v>9</v>
      </c>
    </row>
    <row r="288" spans="1:10" x14ac:dyDescent="0.2">
      <c r="A288" t="s">
        <v>617</v>
      </c>
      <c r="B288" t="s">
        <v>1853</v>
      </c>
      <c r="C288">
        <v>0</v>
      </c>
      <c r="D288">
        <v>15.56</v>
      </c>
      <c r="E288">
        <v>19.32</v>
      </c>
      <c r="F288">
        <v>19.32</v>
      </c>
      <c r="G288">
        <v>19.32</v>
      </c>
      <c r="H288">
        <v>0</v>
      </c>
      <c r="I288">
        <v>0</v>
      </c>
      <c r="J288">
        <v>3</v>
      </c>
    </row>
    <row r="289" spans="1:10" x14ac:dyDescent="0.2">
      <c r="A289" t="s">
        <v>619</v>
      </c>
      <c r="B289" t="s">
        <v>1854</v>
      </c>
      <c r="C289">
        <v>0</v>
      </c>
      <c r="D289">
        <v>6.17</v>
      </c>
      <c r="E289">
        <v>8.85</v>
      </c>
      <c r="F289">
        <v>8.85</v>
      </c>
      <c r="G289">
        <v>8.85</v>
      </c>
      <c r="H289">
        <v>0</v>
      </c>
      <c r="I289">
        <v>0</v>
      </c>
      <c r="J289">
        <v>2</v>
      </c>
    </row>
    <row r="290" spans="1:10" x14ac:dyDescent="0.2">
      <c r="A290" t="s">
        <v>1674</v>
      </c>
      <c r="B290" t="s">
        <v>1855</v>
      </c>
      <c r="C290">
        <v>0</v>
      </c>
      <c r="D290">
        <v>46.95</v>
      </c>
      <c r="E290">
        <v>49.63</v>
      </c>
      <c r="F290">
        <v>49.63</v>
      </c>
      <c r="G290">
        <v>49.63</v>
      </c>
      <c r="H290">
        <v>0</v>
      </c>
      <c r="I290">
        <v>0</v>
      </c>
      <c r="J290">
        <v>5</v>
      </c>
    </row>
    <row r="291" spans="1:10" x14ac:dyDescent="0.2">
      <c r="A291" t="s">
        <v>2035</v>
      </c>
      <c r="B291" t="s">
        <v>1876</v>
      </c>
      <c r="C291">
        <v>0</v>
      </c>
      <c r="D291">
        <v>4.83</v>
      </c>
      <c r="E291">
        <v>5.0999999999999996</v>
      </c>
      <c r="F291">
        <v>5.0999999999999996</v>
      </c>
      <c r="G291">
        <v>5.0999999999999996</v>
      </c>
      <c r="H291">
        <v>0</v>
      </c>
      <c r="I291">
        <v>0</v>
      </c>
      <c r="J291">
        <v>5</v>
      </c>
    </row>
    <row r="292" spans="1:10" x14ac:dyDescent="0.2">
      <c r="A292" t="s">
        <v>2766</v>
      </c>
      <c r="B292" t="s">
        <v>2767</v>
      </c>
      <c r="C292">
        <v>0</v>
      </c>
      <c r="D292">
        <v>4.83</v>
      </c>
      <c r="E292">
        <v>6.71</v>
      </c>
      <c r="F292">
        <v>6.71</v>
      </c>
      <c r="G292">
        <v>6.71</v>
      </c>
      <c r="H292">
        <v>0</v>
      </c>
      <c r="I292">
        <v>0</v>
      </c>
      <c r="J292">
        <v>3</v>
      </c>
    </row>
    <row r="293" spans="1:10" x14ac:dyDescent="0.2">
      <c r="A293" t="s">
        <v>1675</v>
      </c>
      <c r="B293" t="s">
        <v>1860</v>
      </c>
      <c r="C293">
        <v>0</v>
      </c>
      <c r="D293">
        <v>4.83</v>
      </c>
      <c r="E293">
        <v>10.199999999999999</v>
      </c>
      <c r="F293">
        <v>10.199999999999999</v>
      </c>
      <c r="G293">
        <v>10.199999999999999</v>
      </c>
      <c r="H293">
        <v>0</v>
      </c>
      <c r="I293">
        <v>0</v>
      </c>
      <c r="J293">
        <v>3</v>
      </c>
    </row>
    <row r="294" spans="1:10" x14ac:dyDescent="0.2">
      <c r="A294" t="s">
        <v>2036</v>
      </c>
      <c r="B294" t="s">
        <v>1856</v>
      </c>
      <c r="C294">
        <v>0</v>
      </c>
      <c r="D294">
        <v>24.68</v>
      </c>
      <c r="E294">
        <v>24.95</v>
      </c>
      <c r="F294">
        <v>24.95</v>
      </c>
      <c r="G294">
        <v>24.95</v>
      </c>
      <c r="H294">
        <v>0</v>
      </c>
      <c r="I294">
        <v>0</v>
      </c>
      <c r="J294">
        <v>4</v>
      </c>
    </row>
    <row r="295" spans="1:10" x14ac:dyDescent="0.2">
      <c r="A295" t="s">
        <v>2037</v>
      </c>
      <c r="B295" t="s">
        <v>1857</v>
      </c>
      <c r="C295">
        <v>0</v>
      </c>
      <c r="D295">
        <v>26.02</v>
      </c>
      <c r="E295">
        <v>26.29</v>
      </c>
      <c r="F295">
        <v>26.29</v>
      </c>
      <c r="G295">
        <v>26.29</v>
      </c>
      <c r="H295">
        <v>0</v>
      </c>
      <c r="I295">
        <v>0</v>
      </c>
      <c r="J295">
        <v>4</v>
      </c>
    </row>
    <row r="296" spans="1:10" x14ac:dyDescent="0.2">
      <c r="A296" t="s">
        <v>2038</v>
      </c>
      <c r="B296" t="s">
        <v>1858</v>
      </c>
      <c r="C296">
        <v>0</v>
      </c>
      <c r="D296">
        <v>30.85</v>
      </c>
      <c r="E296">
        <v>36.22</v>
      </c>
      <c r="F296">
        <v>36.22</v>
      </c>
      <c r="G296">
        <v>36.22</v>
      </c>
      <c r="H296">
        <v>0</v>
      </c>
      <c r="I296">
        <v>0</v>
      </c>
      <c r="J296">
        <v>8</v>
      </c>
    </row>
    <row r="297" spans="1:10" x14ac:dyDescent="0.2">
      <c r="A297" t="s">
        <v>1408</v>
      </c>
      <c r="B297" t="s">
        <v>1859</v>
      </c>
      <c r="C297">
        <v>0</v>
      </c>
      <c r="D297">
        <v>43.46</v>
      </c>
      <c r="E297">
        <v>43.73</v>
      </c>
      <c r="F297">
        <v>43.73</v>
      </c>
      <c r="G297">
        <v>43.73</v>
      </c>
      <c r="H297">
        <v>0</v>
      </c>
      <c r="I297">
        <v>0</v>
      </c>
      <c r="J297">
        <v>8</v>
      </c>
    </row>
    <row r="298" spans="1:10" x14ac:dyDescent="0.2">
      <c r="A298" t="s">
        <v>877</v>
      </c>
      <c r="B298" t="s">
        <v>1861</v>
      </c>
      <c r="C298">
        <v>0</v>
      </c>
      <c r="D298">
        <v>15.56</v>
      </c>
      <c r="E298">
        <v>20.93</v>
      </c>
      <c r="F298">
        <v>20.93</v>
      </c>
      <c r="G298">
        <v>20.93</v>
      </c>
      <c r="H298">
        <v>0</v>
      </c>
      <c r="I298">
        <v>0</v>
      </c>
      <c r="J298">
        <v>1</v>
      </c>
    </row>
    <row r="299" spans="1:10" x14ac:dyDescent="0.2">
      <c r="A299" t="s">
        <v>1676</v>
      </c>
      <c r="B299" t="s">
        <v>1862</v>
      </c>
      <c r="C299">
        <v>0</v>
      </c>
      <c r="D299">
        <v>40.78</v>
      </c>
      <c r="E299">
        <v>49.63</v>
      </c>
      <c r="F299">
        <v>49.63</v>
      </c>
      <c r="G299">
        <v>49.63</v>
      </c>
      <c r="H299">
        <v>0</v>
      </c>
      <c r="I299">
        <v>0</v>
      </c>
      <c r="J299">
        <v>5</v>
      </c>
    </row>
    <row r="300" spans="1:10" x14ac:dyDescent="0.2">
      <c r="A300" t="s">
        <v>1677</v>
      </c>
      <c r="B300" t="s">
        <v>1863</v>
      </c>
      <c r="C300">
        <v>0</v>
      </c>
      <c r="D300">
        <v>28.98</v>
      </c>
      <c r="E300">
        <v>33.54</v>
      </c>
      <c r="F300">
        <v>33.54</v>
      </c>
      <c r="G300">
        <v>33.54</v>
      </c>
      <c r="H300">
        <v>0</v>
      </c>
      <c r="I300">
        <v>0</v>
      </c>
      <c r="J300">
        <v>20</v>
      </c>
    </row>
    <row r="301" spans="1:10" x14ac:dyDescent="0.2">
      <c r="A301" t="s">
        <v>1864</v>
      </c>
      <c r="B301" t="s">
        <v>1865</v>
      </c>
      <c r="C301">
        <v>0</v>
      </c>
      <c r="D301">
        <v>20.93</v>
      </c>
      <c r="E301">
        <v>25.49</v>
      </c>
      <c r="F301">
        <v>25.49</v>
      </c>
      <c r="G301">
        <v>25.49</v>
      </c>
      <c r="H301">
        <v>0</v>
      </c>
      <c r="I301">
        <v>0</v>
      </c>
      <c r="J301">
        <v>12</v>
      </c>
    </row>
    <row r="302" spans="1:10" x14ac:dyDescent="0.2">
      <c r="A302" t="s">
        <v>2039</v>
      </c>
      <c r="B302" t="s">
        <v>1998</v>
      </c>
      <c r="C302">
        <v>0</v>
      </c>
      <c r="D302">
        <v>46.15</v>
      </c>
      <c r="E302">
        <v>46.95</v>
      </c>
      <c r="F302">
        <v>46.95</v>
      </c>
      <c r="G302">
        <v>46.95</v>
      </c>
      <c r="H302">
        <v>0</v>
      </c>
      <c r="I302">
        <v>0</v>
      </c>
      <c r="J302">
        <v>3</v>
      </c>
    </row>
    <row r="303" spans="1:10" x14ac:dyDescent="0.2">
      <c r="A303" t="s">
        <v>873</v>
      </c>
      <c r="B303" t="s">
        <v>922</v>
      </c>
      <c r="C303">
        <v>0</v>
      </c>
      <c r="D303">
        <v>33.54</v>
      </c>
      <c r="E303">
        <v>47.76</v>
      </c>
      <c r="F303">
        <v>47.76</v>
      </c>
      <c r="G303">
        <v>47.76</v>
      </c>
      <c r="H303">
        <v>0</v>
      </c>
      <c r="I303">
        <v>0</v>
      </c>
      <c r="J303">
        <v>8</v>
      </c>
    </row>
    <row r="304" spans="1:10" x14ac:dyDescent="0.2">
      <c r="A304" t="s">
        <v>2061</v>
      </c>
      <c r="B304" t="s">
        <v>2063</v>
      </c>
      <c r="C304">
        <v>0</v>
      </c>
      <c r="D304">
        <v>15.56</v>
      </c>
      <c r="E304">
        <v>17.440000000000001</v>
      </c>
      <c r="F304">
        <v>17.440000000000001</v>
      </c>
      <c r="G304">
        <v>17.440000000000001</v>
      </c>
      <c r="H304">
        <v>0</v>
      </c>
      <c r="I304">
        <v>0</v>
      </c>
      <c r="J304">
        <v>20</v>
      </c>
    </row>
    <row r="305" spans="1:10" x14ac:dyDescent="0.2">
      <c r="A305" t="s">
        <v>2062</v>
      </c>
      <c r="B305" t="s">
        <v>2064</v>
      </c>
      <c r="C305">
        <v>0</v>
      </c>
      <c r="D305">
        <v>22.27</v>
      </c>
      <c r="E305">
        <v>23.88</v>
      </c>
      <c r="F305">
        <v>23.88</v>
      </c>
      <c r="G305">
        <v>23.88</v>
      </c>
      <c r="H305">
        <v>0</v>
      </c>
      <c r="I305">
        <v>0</v>
      </c>
      <c r="J305">
        <v>20</v>
      </c>
    </row>
    <row r="306" spans="1:10" x14ac:dyDescent="0.2">
      <c r="A306" t="s">
        <v>878</v>
      </c>
      <c r="B306" t="s">
        <v>1678</v>
      </c>
      <c r="C306">
        <v>0</v>
      </c>
      <c r="D306">
        <v>8.85</v>
      </c>
      <c r="E306">
        <v>10.73</v>
      </c>
      <c r="F306">
        <v>10.73</v>
      </c>
      <c r="G306">
        <v>10.73</v>
      </c>
      <c r="H306">
        <v>0</v>
      </c>
      <c r="I306">
        <v>0</v>
      </c>
      <c r="J306">
        <v>3</v>
      </c>
    </row>
    <row r="307" spans="1:10" x14ac:dyDescent="0.2">
      <c r="A307" t="s">
        <v>2516</v>
      </c>
      <c r="B307" t="s">
        <v>2516</v>
      </c>
      <c r="C307">
        <v>0</v>
      </c>
      <c r="D307">
        <v>20.12</v>
      </c>
      <c r="E307">
        <v>20.12</v>
      </c>
      <c r="F307">
        <v>20.12</v>
      </c>
      <c r="G307">
        <v>20.12</v>
      </c>
      <c r="H307">
        <v>0</v>
      </c>
      <c r="I307">
        <v>0</v>
      </c>
      <c r="J307">
        <v>1</v>
      </c>
    </row>
    <row r="308" spans="1:10" x14ac:dyDescent="0.2">
      <c r="B308" t="s">
        <v>1679</v>
      </c>
    </row>
    <row r="309" spans="1:10" x14ac:dyDescent="0.2">
      <c r="A309" t="s">
        <v>1680</v>
      </c>
      <c r="B309" t="s">
        <v>1866</v>
      </c>
      <c r="C309">
        <v>0</v>
      </c>
      <c r="D309">
        <v>17.440000000000001</v>
      </c>
      <c r="E309">
        <v>25.76</v>
      </c>
      <c r="F309">
        <v>25.76</v>
      </c>
      <c r="G309">
        <v>25.76</v>
      </c>
      <c r="H309">
        <v>0</v>
      </c>
      <c r="I309">
        <v>0</v>
      </c>
      <c r="J309">
        <v>4</v>
      </c>
    </row>
    <row r="310" spans="1:10" x14ac:dyDescent="0.2">
      <c r="A310" t="s">
        <v>1867</v>
      </c>
      <c r="B310" t="s">
        <v>1866</v>
      </c>
      <c r="C310">
        <v>0</v>
      </c>
      <c r="D310">
        <v>20.66</v>
      </c>
      <c r="E310">
        <v>31.12</v>
      </c>
      <c r="F310">
        <v>31.12</v>
      </c>
      <c r="G310">
        <v>31.12</v>
      </c>
      <c r="H310">
        <v>0</v>
      </c>
      <c r="I310">
        <v>0</v>
      </c>
      <c r="J310">
        <v>5</v>
      </c>
    </row>
    <row r="311" spans="1:10" x14ac:dyDescent="0.2">
      <c r="A311" t="s">
        <v>1868</v>
      </c>
      <c r="B311" t="s">
        <v>1869</v>
      </c>
      <c r="C311">
        <v>0</v>
      </c>
      <c r="D311">
        <v>21.73</v>
      </c>
      <c r="E311">
        <v>37.020000000000003</v>
      </c>
      <c r="F311">
        <v>37.020000000000003</v>
      </c>
      <c r="G311">
        <v>37.020000000000003</v>
      </c>
      <c r="H311">
        <v>0</v>
      </c>
      <c r="I311">
        <v>0</v>
      </c>
      <c r="J311">
        <v>6</v>
      </c>
    </row>
    <row r="312" spans="1:10" x14ac:dyDescent="0.2">
      <c r="A312" t="s">
        <v>1681</v>
      </c>
      <c r="B312" t="s">
        <v>1870</v>
      </c>
      <c r="C312">
        <v>0</v>
      </c>
      <c r="D312">
        <v>16.100000000000001</v>
      </c>
      <c r="E312">
        <v>18.78</v>
      </c>
      <c r="F312">
        <v>18.78</v>
      </c>
      <c r="G312">
        <v>18.78</v>
      </c>
      <c r="H312">
        <v>0</v>
      </c>
      <c r="I312">
        <v>0</v>
      </c>
      <c r="J312">
        <v>2</v>
      </c>
    </row>
    <row r="313" spans="1:10" x14ac:dyDescent="0.2">
      <c r="A313" t="s">
        <v>1682</v>
      </c>
      <c r="B313" t="s">
        <v>1870</v>
      </c>
      <c r="C313">
        <v>0</v>
      </c>
      <c r="D313">
        <v>20.12</v>
      </c>
      <c r="E313">
        <v>22.8</v>
      </c>
      <c r="F313">
        <v>22.8</v>
      </c>
      <c r="G313">
        <v>22.8</v>
      </c>
      <c r="H313">
        <v>0</v>
      </c>
      <c r="I313">
        <v>0</v>
      </c>
      <c r="J313">
        <v>3</v>
      </c>
    </row>
    <row r="314" spans="1:10" x14ac:dyDescent="0.2">
      <c r="A314" t="s">
        <v>1683</v>
      </c>
      <c r="B314" t="s">
        <v>1870</v>
      </c>
      <c r="C314">
        <v>0</v>
      </c>
      <c r="D314">
        <v>25.49</v>
      </c>
      <c r="E314">
        <v>28.17</v>
      </c>
      <c r="F314">
        <v>28.17</v>
      </c>
      <c r="G314">
        <v>28.17</v>
      </c>
      <c r="H314">
        <v>0</v>
      </c>
      <c r="I314">
        <v>0</v>
      </c>
      <c r="J314">
        <v>4</v>
      </c>
    </row>
    <row r="315" spans="1:10" x14ac:dyDescent="0.2">
      <c r="A315" t="s">
        <v>1684</v>
      </c>
      <c r="B315" t="s">
        <v>1870</v>
      </c>
      <c r="C315">
        <v>0</v>
      </c>
      <c r="D315">
        <v>28.17</v>
      </c>
      <c r="E315">
        <v>31.66</v>
      </c>
      <c r="F315">
        <v>31.66</v>
      </c>
      <c r="G315">
        <v>31.66</v>
      </c>
      <c r="H315">
        <v>0</v>
      </c>
      <c r="I315">
        <v>0</v>
      </c>
      <c r="J315">
        <v>5</v>
      </c>
    </row>
    <row r="316" spans="1:10" x14ac:dyDescent="0.2">
      <c r="A316" t="s">
        <v>2040</v>
      </c>
      <c r="B316" t="s">
        <v>1871</v>
      </c>
      <c r="C316">
        <v>0</v>
      </c>
      <c r="D316">
        <v>38.9</v>
      </c>
      <c r="E316">
        <v>41.59</v>
      </c>
      <c r="F316">
        <v>41.59</v>
      </c>
      <c r="G316">
        <v>41.59</v>
      </c>
      <c r="H316">
        <v>0</v>
      </c>
      <c r="I316">
        <v>0</v>
      </c>
      <c r="J316">
        <v>6</v>
      </c>
    </row>
    <row r="317" spans="1:10" x14ac:dyDescent="0.2">
      <c r="A317" t="s">
        <v>2041</v>
      </c>
      <c r="B317" t="s">
        <v>1871</v>
      </c>
      <c r="C317">
        <v>0</v>
      </c>
      <c r="D317">
        <v>47.76</v>
      </c>
      <c r="E317">
        <v>53.12</v>
      </c>
      <c r="F317">
        <v>53.12</v>
      </c>
      <c r="G317">
        <v>53.12</v>
      </c>
      <c r="H317">
        <v>0</v>
      </c>
      <c r="I317">
        <v>0</v>
      </c>
      <c r="J317">
        <v>7</v>
      </c>
    </row>
    <row r="318" spans="1:10" x14ac:dyDescent="0.2">
      <c r="A318" t="s">
        <v>2042</v>
      </c>
      <c r="B318" t="s">
        <v>1871</v>
      </c>
      <c r="C318">
        <v>0</v>
      </c>
      <c r="D318">
        <v>61.71</v>
      </c>
      <c r="E318">
        <v>69.22</v>
      </c>
      <c r="F318">
        <v>69.22</v>
      </c>
      <c r="G318">
        <v>69.22</v>
      </c>
      <c r="H318">
        <v>0</v>
      </c>
      <c r="I318">
        <v>0</v>
      </c>
      <c r="J318">
        <v>8</v>
      </c>
    </row>
    <row r="319" spans="1:10" x14ac:dyDescent="0.2">
      <c r="A319" t="s">
        <v>2043</v>
      </c>
      <c r="B319" t="s">
        <v>1871</v>
      </c>
      <c r="C319">
        <v>0</v>
      </c>
      <c r="D319">
        <v>71.099999999999994</v>
      </c>
      <c r="E319">
        <v>82.63</v>
      </c>
      <c r="F319">
        <v>82.63</v>
      </c>
      <c r="G319">
        <v>82.63</v>
      </c>
      <c r="H319">
        <v>0</v>
      </c>
      <c r="I319">
        <v>0</v>
      </c>
      <c r="J319">
        <v>9</v>
      </c>
    </row>
    <row r="320" spans="1:10" x14ac:dyDescent="0.2">
      <c r="A320" t="s">
        <v>2044</v>
      </c>
      <c r="B320" t="s">
        <v>1871</v>
      </c>
      <c r="C320">
        <v>0</v>
      </c>
      <c r="D320">
        <v>79.150000000000006</v>
      </c>
      <c r="E320">
        <v>96.05</v>
      </c>
      <c r="F320">
        <v>96.05</v>
      </c>
      <c r="G320">
        <v>96.05</v>
      </c>
      <c r="H320">
        <v>0</v>
      </c>
      <c r="I320">
        <v>0</v>
      </c>
      <c r="J320">
        <v>10</v>
      </c>
    </row>
    <row r="321" spans="1:10" x14ac:dyDescent="0.2">
      <c r="A321" t="s">
        <v>1685</v>
      </c>
      <c r="B321" t="s">
        <v>1872</v>
      </c>
      <c r="C321">
        <v>0</v>
      </c>
      <c r="D321">
        <v>17.440000000000001</v>
      </c>
      <c r="E321">
        <v>20.12</v>
      </c>
      <c r="F321">
        <v>20.12</v>
      </c>
      <c r="G321">
        <v>20.12</v>
      </c>
      <c r="H321">
        <v>0</v>
      </c>
      <c r="I321">
        <v>0</v>
      </c>
      <c r="J321">
        <v>3</v>
      </c>
    </row>
    <row r="322" spans="1:10" x14ac:dyDescent="0.2">
      <c r="A322" t="s">
        <v>1686</v>
      </c>
      <c r="B322" t="s">
        <v>1872</v>
      </c>
      <c r="C322">
        <v>0</v>
      </c>
      <c r="D322">
        <v>19.850000000000001</v>
      </c>
      <c r="E322">
        <v>25.49</v>
      </c>
      <c r="F322">
        <v>25.49</v>
      </c>
      <c r="G322">
        <v>25.49</v>
      </c>
      <c r="H322">
        <v>0</v>
      </c>
      <c r="I322">
        <v>0</v>
      </c>
      <c r="J322">
        <v>4</v>
      </c>
    </row>
    <row r="323" spans="1:10" x14ac:dyDescent="0.2">
      <c r="A323" t="s">
        <v>1687</v>
      </c>
      <c r="B323" t="s">
        <v>1872</v>
      </c>
      <c r="C323">
        <v>0</v>
      </c>
      <c r="D323">
        <v>25.49</v>
      </c>
      <c r="E323">
        <v>30.85</v>
      </c>
      <c r="F323">
        <v>30.85</v>
      </c>
      <c r="G323">
        <v>30.85</v>
      </c>
      <c r="H323">
        <v>0</v>
      </c>
      <c r="I323">
        <v>0</v>
      </c>
      <c r="J323">
        <v>5</v>
      </c>
    </row>
    <row r="324" spans="1:10" x14ac:dyDescent="0.2">
      <c r="A324" t="s">
        <v>1688</v>
      </c>
      <c r="B324" t="s">
        <v>1872</v>
      </c>
      <c r="C324">
        <v>0</v>
      </c>
      <c r="D324">
        <v>30.85</v>
      </c>
      <c r="E324">
        <v>34.340000000000003</v>
      </c>
      <c r="F324">
        <v>34.340000000000003</v>
      </c>
      <c r="G324">
        <v>34.340000000000003</v>
      </c>
      <c r="H324">
        <v>0</v>
      </c>
      <c r="I324">
        <v>0</v>
      </c>
      <c r="J324">
        <v>6</v>
      </c>
    </row>
    <row r="325" spans="1:10" x14ac:dyDescent="0.2">
      <c r="A325" t="s">
        <v>2045</v>
      </c>
      <c r="B325" t="s">
        <v>1873</v>
      </c>
      <c r="C325">
        <v>0</v>
      </c>
      <c r="D325">
        <v>40.24</v>
      </c>
      <c r="E325">
        <v>47.22</v>
      </c>
      <c r="F325">
        <v>47.22</v>
      </c>
      <c r="G325">
        <v>47.22</v>
      </c>
      <c r="H325">
        <v>0</v>
      </c>
      <c r="I325">
        <v>0</v>
      </c>
      <c r="J325">
        <v>7</v>
      </c>
    </row>
    <row r="326" spans="1:10" x14ac:dyDescent="0.2">
      <c r="A326" t="s">
        <v>2046</v>
      </c>
      <c r="B326" t="s">
        <v>1873</v>
      </c>
      <c r="C326">
        <v>0</v>
      </c>
      <c r="D326">
        <v>50.98</v>
      </c>
      <c r="E326">
        <v>55.8</v>
      </c>
      <c r="F326">
        <v>55.8</v>
      </c>
      <c r="G326">
        <v>55.8</v>
      </c>
      <c r="H326">
        <v>0</v>
      </c>
      <c r="I326">
        <v>0</v>
      </c>
      <c r="J326">
        <v>8</v>
      </c>
    </row>
    <row r="327" spans="1:10" x14ac:dyDescent="0.2">
      <c r="A327" t="s">
        <v>2047</v>
      </c>
      <c r="B327" t="s">
        <v>1873</v>
      </c>
      <c r="C327">
        <v>0</v>
      </c>
      <c r="D327">
        <v>65.73</v>
      </c>
      <c r="E327">
        <v>73.78</v>
      </c>
      <c r="F327">
        <v>73.78</v>
      </c>
      <c r="G327">
        <v>73.78</v>
      </c>
      <c r="H327">
        <v>0</v>
      </c>
      <c r="I327">
        <v>0</v>
      </c>
      <c r="J327">
        <v>9</v>
      </c>
    </row>
    <row r="328" spans="1:10" x14ac:dyDescent="0.2">
      <c r="A328" t="s">
        <v>2048</v>
      </c>
      <c r="B328" t="s">
        <v>1873</v>
      </c>
      <c r="C328">
        <v>0</v>
      </c>
      <c r="D328">
        <v>73.78</v>
      </c>
      <c r="E328">
        <v>85.32</v>
      </c>
      <c r="F328">
        <v>85.32</v>
      </c>
      <c r="G328">
        <v>85.32</v>
      </c>
      <c r="H328">
        <v>0</v>
      </c>
      <c r="I328">
        <v>0</v>
      </c>
      <c r="J328">
        <v>10</v>
      </c>
    </row>
    <row r="329" spans="1:10" x14ac:dyDescent="0.2">
      <c r="A329" t="s">
        <v>2049</v>
      </c>
      <c r="B329" t="s">
        <v>1873</v>
      </c>
      <c r="C329">
        <v>0</v>
      </c>
      <c r="D329">
        <v>84.51</v>
      </c>
      <c r="E329">
        <v>98.73</v>
      </c>
      <c r="F329">
        <v>98.73</v>
      </c>
      <c r="G329">
        <v>98.73</v>
      </c>
      <c r="H329">
        <v>0</v>
      </c>
      <c r="I329">
        <v>0</v>
      </c>
      <c r="J329">
        <v>11</v>
      </c>
    </row>
    <row r="330" spans="1:10" x14ac:dyDescent="0.2">
      <c r="A330" t="s">
        <v>1689</v>
      </c>
      <c r="B330" t="s">
        <v>1874</v>
      </c>
      <c r="C330">
        <v>0</v>
      </c>
      <c r="D330">
        <v>33.54</v>
      </c>
      <c r="E330">
        <v>36.49</v>
      </c>
      <c r="F330">
        <v>36.49</v>
      </c>
      <c r="G330">
        <v>36.49</v>
      </c>
      <c r="H330">
        <v>0</v>
      </c>
      <c r="I330">
        <v>0</v>
      </c>
      <c r="J330">
        <v>4</v>
      </c>
    </row>
    <row r="331" spans="1:10" x14ac:dyDescent="0.2">
      <c r="A331" t="s">
        <v>1690</v>
      </c>
      <c r="B331" t="s">
        <v>1874</v>
      </c>
      <c r="C331">
        <v>0</v>
      </c>
      <c r="D331">
        <v>36.22</v>
      </c>
      <c r="E331">
        <v>38.9</v>
      </c>
      <c r="F331">
        <v>38.9</v>
      </c>
      <c r="G331">
        <v>38.9</v>
      </c>
      <c r="H331">
        <v>0</v>
      </c>
      <c r="I331">
        <v>0</v>
      </c>
      <c r="J331">
        <v>5</v>
      </c>
    </row>
    <row r="332" spans="1:10" x14ac:dyDescent="0.2">
      <c r="A332" t="s">
        <v>1691</v>
      </c>
      <c r="B332" t="s">
        <v>1874</v>
      </c>
      <c r="C332">
        <v>0</v>
      </c>
      <c r="D332">
        <v>38.9</v>
      </c>
      <c r="E332">
        <v>41.59</v>
      </c>
      <c r="F332">
        <v>41.59</v>
      </c>
      <c r="G332">
        <v>41.59</v>
      </c>
      <c r="H332">
        <v>0</v>
      </c>
      <c r="I332">
        <v>0</v>
      </c>
      <c r="J332">
        <v>6</v>
      </c>
    </row>
    <row r="333" spans="1:10" x14ac:dyDescent="0.2">
      <c r="A333" t="s">
        <v>1692</v>
      </c>
      <c r="B333" t="s">
        <v>1874</v>
      </c>
      <c r="C333">
        <v>0</v>
      </c>
      <c r="D333">
        <v>41.59</v>
      </c>
      <c r="E333">
        <v>44.27</v>
      </c>
      <c r="F333">
        <v>44.27</v>
      </c>
      <c r="G333">
        <v>44.27</v>
      </c>
      <c r="H333">
        <v>0</v>
      </c>
      <c r="I333">
        <v>0</v>
      </c>
      <c r="J333">
        <v>7</v>
      </c>
    </row>
    <row r="334" spans="1:10" x14ac:dyDescent="0.2">
      <c r="A334" t="s">
        <v>2050</v>
      </c>
      <c r="B334" t="s">
        <v>1875</v>
      </c>
      <c r="C334">
        <v>0</v>
      </c>
      <c r="D334">
        <v>44.8</v>
      </c>
      <c r="E334">
        <v>50.17</v>
      </c>
      <c r="F334">
        <v>50.17</v>
      </c>
      <c r="G334">
        <v>50.17</v>
      </c>
      <c r="H334">
        <v>0</v>
      </c>
      <c r="I334">
        <v>0</v>
      </c>
      <c r="J334">
        <v>8</v>
      </c>
    </row>
    <row r="335" spans="1:10" x14ac:dyDescent="0.2">
      <c r="A335" t="s">
        <v>2051</v>
      </c>
      <c r="B335" t="s">
        <v>1875</v>
      </c>
      <c r="C335">
        <v>0</v>
      </c>
      <c r="D335">
        <v>56.34</v>
      </c>
      <c r="E335">
        <v>61.17</v>
      </c>
      <c r="F335">
        <v>61.17</v>
      </c>
      <c r="G335">
        <v>61.17</v>
      </c>
      <c r="H335">
        <v>0</v>
      </c>
      <c r="I335">
        <v>0</v>
      </c>
      <c r="J335">
        <v>9</v>
      </c>
    </row>
    <row r="336" spans="1:10" x14ac:dyDescent="0.2">
      <c r="A336" t="s">
        <v>2052</v>
      </c>
      <c r="B336" t="s">
        <v>1875</v>
      </c>
      <c r="C336">
        <v>0</v>
      </c>
      <c r="D336">
        <v>68.41</v>
      </c>
      <c r="E336">
        <v>79.150000000000006</v>
      </c>
      <c r="F336">
        <v>79.150000000000006</v>
      </c>
      <c r="G336">
        <v>79.150000000000006</v>
      </c>
      <c r="H336">
        <v>0</v>
      </c>
      <c r="I336">
        <v>0</v>
      </c>
      <c r="J336">
        <v>10</v>
      </c>
    </row>
    <row r="337" spans="1:10" x14ac:dyDescent="0.2">
      <c r="A337" t="s">
        <v>2053</v>
      </c>
      <c r="B337" t="s">
        <v>1875</v>
      </c>
      <c r="C337">
        <v>0</v>
      </c>
      <c r="D337">
        <v>76.459999999999994</v>
      </c>
      <c r="E337">
        <v>88</v>
      </c>
      <c r="F337">
        <v>88</v>
      </c>
      <c r="G337">
        <v>88</v>
      </c>
      <c r="H337">
        <v>0</v>
      </c>
      <c r="I337">
        <v>0</v>
      </c>
      <c r="J337">
        <v>11</v>
      </c>
    </row>
    <row r="338" spans="1:10" x14ac:dyDescent="0.2">
      <c r="A338" t="s">
        <v>2054</v>
      </c>
      <c r="B338" t="s">
        <v>1875</v>
      </c>
      <c r="C338">
        <v>0</v>
      </c>
      <c r="D338">
        <v>87.2</v>
      </c>
      <c r="E338">
        <v>101.41</v>
      </c>
      <c r="F338">
        <v>101.41</v>
      </c>
      <c r="G338">
        <v>101.41</v>
      </c>
      <c r="H338">
        <v>0</v>
      </c>
      <c r="I338">
        <v>0</v>
      </c>
      <c r="J338">
        <v>12</v>
      </c>
    </row>
    <row r="339" spans="1:10" x14ac:dyDescent="0.2">
      <c r="B339" t="s">
        <v>1007</v>
      </c>
    </row>
    <row r="340" spans="1:10" x14ac:dyDescent="0.2">
      <c r="A340" t="s">
        <v>2557</v>
      </c>
      <c r="B340" t="s">
        <v>2558</v>
      </c>
      <c r="C340">
        <v>0</v>
      </c>
      <c r="D340">
        <v>20.12</v>
      </c>
      <c r="E340">
        <v>28.17</v>
      </c>
      <c r="F340">
        <v>28.17</v>
      </c>
      <c r="G340">
        <v>28.17</v>
      </c>
      <c r="H340">
        <v>0</v>
      </c>
      <c r="I340">
        <v>0</v>
      </c>
      <c r="J340">
        <v>13</v>
      </c>
    </row>
    <row r="341" spans="1:10" x14ac:dyDescent="0.2">
      <c r="A341" t="s">
        <v>2055</v>
      </c>
      <c r="B341" t="s">
        <v>1877</v>
      </c>
      <c r="C341">
        <v>0</v>
      </c>
      <c r="D341">
        <v>24.15</v>
      </c>
      <c r="E341">
        <v>36.22</v>
      </c>
      <c r="F341">
        <v>36.22</v>
      </c>
      <c r="G341">
        <v>36.22</v>
      </c>
      <c r="H341">
        <v>0</v>
      </c>
      <c r="I341">
        <v>0</v>
      </c>
      <c r="J341">
        <v>14</v>
      </c>
    </row>
    <row r="342" spans="1:10" x14ac:dyDescent="0.2">
      <c r="A342" t="s">
        <v>2768</v>
      </c>
      <c r="B342" t="s">
        <v>2769</v>
      </c>
      <c r="C342">
        <v>0</v>
      </c>
      <c r="D342">
        <v>25.49</v>
      </c>
      <c r="E342">
        <v>38.9</v>
      </c>
      <c r="F342">
        <v>38.9</v>
      </c>
      <c r="G342">
        <v>38.9</v>
      </c>
      <c r="H342">
        <v>0</v>
      </c>
      <c r="I342">
        <v>0</v>
      </c>
      <c r="J342">
        <v>16</v>
      </c>
    </row>
    <row r="343" spans="1:10" x14ac:dyDescent="0.2">
      <c r="A343" t="s">
        <v>2056</v>
      </c>
      <c r="B343" t="s">
        <v>1878</v>
      </c>
      <c r="C343">
        <v>0</v>
      </c>
      <c r="D343">
        <v>26.02</v>
      </c>
      <c r="E343">
        <v>41.59</v>
      </c>
      <c r="F343">
        <v>41.59</v>
      </c>
      <c r="G343">
        <v>41.59</v>
      </c>
      <c r="H343">
        <v>0</v>
      </c>
      <c r="I343">
        <v>0</v>
      </c>
      <c r="J343">
        <v>17</v>
      </c>
    </row>
    <row r="344" spans="1:10" x14ac:dyDescent="0.2">
      <c r="A344" t="s">
        <v>2057</v>
      </c>
      <c r="B344" t="s">
        <v>1879</v>
      </c>
      <c r="C344">
        <v>0</v>
      </c>
      <c r="D344">
        <v>27.9</v>
      </c>
      <c r="E344">
        <v>44.27</v>
      </c>
      <c r="F344">
        <v>44.27</v>
      </c>
      <c r="G344">
        <v>44.27</v>
      </c>
      <c r="H344">
        <v>0</v>
      </c>
      <c r="I344">
        <v>0</v>
      </c>
      <c r="J344">
        <v>19</v>
      </c>
    </row>
    <row r="345" spans="1:10" x14ac:dyDescent="0.2">
      <c r="A345" t="s">
        <v>2058</v>
      </c>
      <c r="B345" t="s">
        <v>1880</v>
      </c>
      <c r="C345">
        <v>0</v>
      </c>
      <c r="D345">
        <v>29.78</v>
      </c>
      <c r="E345">
        <v>49.1</v>
      </c>
      <c r="F345">
        <v>49.1</v>
      </c>
      <c r="G345">
        <v>49.1</v>
      </c>
      <c r="H345">
        <v>0</v>
      </c>
      <c r="I345">
        <v>0</v>
      </c>
      <c r="J345">
        <v>21</v>
      </c>
    </row>
    <row r="346" spans="1:10" x14ac:dyDescent="0.2">
      <c r="A346" t="s">
        <v>2059</v>
      </c>
      <c r="B346" t="s">
        <v>1881</v>
      </c>
      <c r="C346">
        <v>0</v>
      </c>
      <c r="D346">
        <v>31.66</v>
      </c>
      <c r="E346">
        <v>53.12</v>
      </c>
      <c r="F346">
        <v>53.12</v>
      </c>
      <c r="G346">
        <v>53.12</v>
      </c>
      <c r="H346">
        <v>0</v>
      </c>
      <c r="I346">
        <v>0</v>
      </c>
      <c r="J346">
        <v>23</v>
      </c>
    </row>
    <row r="347" spans="1:10" x14ac:dyDescent="0.2">
      <c r="A347" t="s">
        <v>2060</v>
      </c>
      <c r="B347" t="s">
        <v>1882</v>
      </c>
      <c r="C347">
        <v>0</v>
      </c>
      <c r="D347">
        <v>33.54</v>
      </c>
      <c r="E347">
        <v>57.68</v>
      </c>
      <c r="F347">
        <v>57.68</v>
      </c>
      <c r="G347">
        <v>57.68</v>
      </c>
      <c r="H347">
        <v>0</v>
      </c>
      <c r="I347">
        <v>0</v>
      </c>
      <c r="J347">
        <v>25</v>
      </c>
    </row>
    <row r="348" spans="1:10" x14ac:dyDescent="0.2">
      <c r="A348" t="s">
        <v>1999</v>
      </c>
      <c r="D348">
        <f t="array" ref="D348">SUM(D8:D347*'GROUP G3'!$A$5:$A$344)</f>
        <v>0</v>
      </c>
      <c r="E348">
        <f t="array" ref="E348">SUM(E8:E347*'GROUP G3'!$A$5:$A$344)</f>
        <v>0</v>
      </c>
      <c r="F348">
        <f t="array" ref="F348">SUM(F8:F347*'GROUP G3'!$A$5:$A$344)</f>
        <v>0</v>
      </c>
      <c r="G348">
        <f t="array" ref="G348">SUM(G8:G347*'GROUP G3'!$A$5:$A$344)</f>
        <v>0</v>
      </c>
      <c r="H348">
        <f t="array" ref="H348">SUM(H8:H347*'GROUP G3'!$A$5:$A$344)</f>
        <v>0</v>
      </c>
      <c r="I348">
        <f t="array" ref="I348">SUM(I8:I347*'GROUP G3'!$A$5:$A$344)</f>
        <v>0</v>
      </c>
      <c r="J348">
        <f t="array" ref="J348">SUM(J8:J347*'GROUP G3'!$A$5:$A$344)</f>
        <v>0</v>
      </c>
    </row>
  </sheetData>
  <sheetProtection password="D824" sheet="1" objects="1" scenarios="1" formatRows="0" autoFilter="0"/>
  <pageMargins left="0.7" right="0.7" top="0.75" bottom="0.75" header="0.3" footer="0.3"/>
  <legacyDrawing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A1:F344"/>
  <sheetViews>
    <sheetView showGridLines="0" showRowColHeaders="0" zoomScaleNormal="100" workbookViewId="0">
      <pane ySplit="3" topLeftCell="A4" activePane="bottomLeft" state="frozen"/>
      <selection activeCell="C2" sqref="C2"/>
      <selection pane="bottomLeft" activeCell="A5" sqref="A5"/>
    </sheetView>
  </sheetViews>
  <sheetFormatPr defaultColWidth="9.140625" defaultRowHeight="15" x14ac:dyDescent="0.25"/>
  <cols>
    <col min="1" max="1" width="5.7109375" style="34" customWidth="1"/>
    <col min="2" max="2" width="20.7109375" style="34" customWidth="1"/>
    <col min="3" max="3" width="69.7109375" style="34" customWidth="1"/>
    <col min="4" max="4" width="9.7109375" style="34" customWidth="1"/>
    <col min="5" max="5" width="14.7109375" style="34" customWidth="1"/>
    <col min="6" max="6" width="1.7109375" style="34" customWidth="1"/>
    <col min="7" max="16384" width="9.140625" style="34"/>
  </cols>
  <sheetData>
    <row r="1" spans="1:6" s="33" customFormat="1" ht="35.1" customHeight="1" x14ac:dyDescent="0.55000000000000004">
      <c r="A1" s="83"/>
      <c r="C1" s="130" t="str">
        <f>DWOFtype&amp;" Direct Order Form"</f>
        <v>Dealer Direct Order Form</v>
      </c>
      <c r="D1" s="83"/>
    </row>
    <row r="2" spans="1:6" s="33" customFormat="1" ht="24.95" customHeight="1" x14ac:dyDescent="0.4">
      <c r="A2" s="89"/>
      <c r="C2" s="131" t="str">
        <f>INDEX(GroupMIStyles,GroupMIindex)</f>
        <v>Please select door style</v>
      </c>
      <c r="D2" s="89"/>
    </row>
    <row r="3" spans="1:6" ht="15" customHeight="1" thickBot="1" x14ac:dyDescent="0.3">
      <c r="A3" s="114" t="s">
        <v>5</v>
      </c>
      <c r="B3" s="36" t="s">
        <v>4</v>
      </c>
      <c r="C3" s="88" t="str">
        <f>"Group MI, "&amp;TEXT(ModificationDate,"mm/dd/yyyy")</f>
        <v>Group MI, 04/10/2018</v>
      </c>
      <c r="D3" s="36" t="s">
        <v>643</v>
      </c>
      <c r="E3" s="35" t="s">
        <v>7</v>
      </c>
    </row>
    <row r="4" spans="1:6" ht="15" customHeight="1" thickBot="1" x14ac:dyDescent="0.3">
      <c r="A4" s="364"/>
      <c r="B4" s="318" t="str">
        <f>IF(ISBLANK(MIprices!A18),"",MIprices!A18)</f>
        <v/>
      </c>
      <c r="C4" s="320" t="str">
        <f>MIprices!B18</f>
        <v>Standard Bases</v>
      </c>
      <c r="D4" s="318"/>
      <c r="E4" s="318"/>
      <c r="F4" s="319"/>
    </row>
    <row r="5" spans="1:6" ht="15" customHeight="1" thickBot="1" x14ac:dyDescent="0.3">
      <c r="A5" s="352"/>
      <c r="B5" s="121" t="str">
        <f>IF(ISBLANK(MIprices!A19),"",MIprices!A19)</f>
        <v>B12</v>
      </c>
      <c r="C5" s="116" t="str">
        <f>MIprices!B19</f>
        <v>Single Door / Single Drawer Base Cabinets</v>
      </c>
      <c r="D5" s="117">
        <f>IF(B5="","",INDEX(MIprices!C19:U19,1,GroupMIindex))</f>
        <v>0</v>
      </c>
      <c r="E5" s="118" t="str">
        <f t="shared" ref="E5:E68" si="0">IF(B5="","",IF(D5=0,NotAvailable,A5*D5))</f>
        <v>N/A</v>
      </c>
      <c r="F5" s="353"/>
    </row>
    <row r="6" spans="1:6" ht="15" customHeight="1" thickBot="1" x14ac:dyDescent="0.3">
      <c r="A6" s="352"/>
      <c r="B6" s="121" t="str">
        <f>IF(ISBLANK(MIprices!A20),"",MIprices!A20)</f>
        <v>B15</v>
      </c>
      <c r="C6" s="116" t="str">
        <f>MIprices!B20</f>
        <v>Single Door / Single Drawer Base Cabinets</v>
      </c>
      <c r="D6" s="117">
        <f>IF(B6="","",INDEX(MIprices!C20:U20,1,GroupMIindex))</f>
        <v>0</v>
      </c>
      <c r="E6" s="118" t="str">
        <f t="shared" si="0"/>
        <v>N/A</v>
      </c>
      <c r="F6" s="353"/>
    </row>
    <row r="7" spans="1:6" ht="15" customHeight="1" thickBot="1" x14ac:dyDescent="0.3">
      <c r="A7" s="352"/>
      <c r="B7" s="121" t="str">
        <f>IF(ISBLANK(MIprices!A21),"",MIprices!A21)</f>
        <v>B18</v>
      </c>
      <c r="C7" s="116" t="str">
        <f>MIprices!B21</f>
        <v>Single Door / Single Drawer Base Cabinets</v>
      </c>
      <c r="D7" s="117">
        <f>IF(B7="","",INDEX(MIprices!C21:U21,1,GroupMIindex))</f>
        <v>0</v>
      </c>
      <c r="E7" s="118" t="str">
        <f t="shared" si="0"/>
        <v>N/A</v>
      </c>
      <c r="F7" s="353"/>
    </row>
    <row r="8" spans="1:6" ht="15" customHeight="1" thickBot="1" x14ac:dyDescent="0.3">
      <c r="A8" s="352"/>
      <c r="B8" s="121" t="str">
        <f>IF(ISBLANK(MIprices!A22),"",MIprices!A22)</f>
        <v>B21</v>
      </c>
      <c r="C8" s="116" t="str">
        <f>MIprices!B22</f>
        <v>Single Door / Single Drawer Base Cabinets</v>
      </c>
      <c r="D8" s="117">
        <f>IF(B8="","",INDEX(MIprices!C22:U22,1,GroupMIindex))</f>
        <v>0</v>
      </c>
      <c r="E8" s="118" t="str">
        <f t="shared" si="0"/>
        <v>N/A</v>
      </c>
      <c r="F8" s="353"/>
    </row>
    <row r="9" spans="1:6" ht="15" customHeight="1" thickBot="1" x14ac:dyDescent="0.3">
      <c r="A9" s="352"/>
      <c r="B9" s="121" t="str">
        <f>IF(ISBLANK(MIprices!A23),"",MIprices!A23)</f>
        <v>B24</v>
      </c>
      <c r="C9" s="116" t="str">
        <f>MIprices!B23</f>
        <v>Double Door / Single Drawer Base Cabinets</v>
      </c>
      <c r="D9" s="117">
        <f>IF(B9="","",INDEX(MIprices!C23:U23,1,GroupMIindex))</f>
        <v>0</v>
      </c>
      <c r="E9" s="118" t="str">
        <f t="shared" si="0"/>
        <v>N/A</v>
      </c>
      <c r="F9" s="353"/>
    </row>
    <row r="10" spans="1:6" ht="15" customHeight="1" thickBot="1" x14ac:dyDescent="0.3">
      <c r="A10" s="352"/>
      <c r="B10" s="121" t="str">
        <f>IF(ISBLANK(MIprices!A24),"",MIprices!A24)</f>
        <v>B27</v>
      </c>
      <c r="C10" s="116" t="str">
        <f>MIprices!B24</f>
        <v>Double Door / Single Drawer Base Cabinets</v>
      </c>
      <c r="D10" s="117">
        <f>IF(B10="","",INDEX(MIprices!C24:U24,1,GroupMIindex))</f>
        <v>0</v>
      </c>
      <c r="E10" s="118" t="str">
        <f t="shared" si="0"/>
        <v>N/A</v>
      </c>
      <c r="F10" s="353"/>
    </row>
    <row r="11" spans="1:6" ht="15" customHeight="1" thickBot="1" x14ac:dyDescent="0.3">
      <c r="A11" s="352"/>
      <c r="B11" s="121" t="str">
        <f>IF(ISBLANK(MIprices!A25),"",MIprices!A25)</f>
        <v>B30</v>
      </c>
      <c r="C11" s="116" t="str">
        <f>MIprices!B25</f>
        <v>Double Door / Single Drawer Base Cabinets</v>
      </c>
      <c r="D11" s="117">
        <f>IF(B11="","",INDEX(MIprices!C25:U25,1,GroupMIindex))</f>
        <v>0</v>
      </c>
      <c r="E11" s="118" t="str">
        <f t="shared" si="0"/>
        <v>N/A</v>
      </c>
      <c r="F11" s="353"/>
    </row>
    <row r="12" spans="1:6" ht="15" customHeight="1" thickBot="1" x14ac:dyDescent="0.3">
      <c r="A12" s="352"/>
      <c r="B12" s="121" t="str">
        <f>IF(ISBLANK(MIprices!A26),"",MIprices!A26)</f>
        <v>B33</v>
      </c>
      <c r="C12" s="116" t="str">
        <f>MIprices!B26</f>
        <v>Double Door / Double Drawer Base Cabinets</v>
      </c>
      <c r="D12" s="117">
        <f>IF(B12="","",INDEX(MIprices!C26:U26,1,GroupMIindex))</f>
        <v>0</v>
      </c>
      <c r="E12" s="118" t="str">
        <f t="shared" si="0"/>
        <v>N/A</v>
      </c>
      <c r="F12" s="353"/>
    </row>
    <row r="13" spans="1:6" ht="15" customHeight="1" thickBot="1" x14ac:dyDescent="0.3">
      <c r="A13" s="352"/>
      <c r="B13" s="121" t="str">
        <f>IF(ISBLANK(MIprices!A27),"",MIprices!A27)</f>
        <v>B36</v>
      </c>
      <c r="C13" s="116" t="str">
        <f>MIprices!B27</f>
        <v>Double Door / Double Drawer Base Cabinets</v>
      </c>
      <c r="D13" s="117">
        <f>IF(B13="","",INDEX(MIprices!C27:U27,1,GroupMIindex))</f>
        <v>0</v>
      </c>
      <c r="E13" s="118" t="str">
        <f t="shared" si="0"/>
        <v>N/A</v>
      </c>
      <c r="F13" s="353"/>
    </row>
    <row r="14" spans="1:6" ht="15" customHeight="1" thickBot="1" x14ac:dyDescent="0.3">
      <c r="A14" s="352"/>
      <c r="B14" s="121" t="str">
        <f>IF(ISBLANK(MIprices!A28),"",MIprices!A28)</f>
        <v>B39</v>
      </c>
      <c r="C14" s="116" t="str">
        <f>MIprices!B28</f>
        <v>Double Door / Double Drawer Base Cabinets</v>
      </c>
      <c r="D14" s="117">
        <f>IF(B14="","",INDEX(MIprices!C28:U28,1,GroupMIindex))</f>
        <v>0</v>
      </c>
      <c r="E14" s="118" t="str">
        <f t="shared" si="0"/>
        <v>N/A</v>
      </c>
      <c r="F14" s="353"/>
    </row>
    <row r="15" spans="1:6" ht="15" customHeight="1" thickBot="1" x14ac:dyDescent="0.3">
      <c r="A15" s="352"/>
      <c r="B15" s="121" t="str">
        <f>IF(ISBLANK(MIprices!A29),"",MIprices!A29)</f>
        <v>B42</v>
      </c>
      <c r="C15" s="116" t="str">
        <f>MIprices!B29</f>
        <v>Double Door / Double Drawer Base Cabinets</v>
      </c>
      <c r="D15" s="117">
        <f>IF(B15="","",INDEX(MIprices!C29:U29,1,GroupMIindex))</f>
        <v>0</v>
      </c>
      <c r="E15" s="118" t="str">
        <f t="shared" si="0"/>
        <v>N/A</v>
      </c>
      <c r="F15" s="353"/>
    </row>
    <row r="16" spans="1:6" ht="15" customHeight="1" thickBot="1" x14ac:dyDescent="0.3">
      <c r="A16" s="352"/>
      <c r="B16" s="121" t="str">
        <f>IF(ISBLANK(MIprices!A30),"",MIprices!A30)</f>
        <v/>
      </c>
      <c r="C16" s="116" t="str">
        <f>MIprices!B30</f>
        <v>Full Height Door Bases</v>
      </c>
      <c r="D16" s="117" t="str">
        <f>IF(B16="","",INDEX(MIprices!C30:U30,1,GroupMIindex))</f>
        <v/>
      </c>
      <c r="E16" s="118" t="str">
        <f t="shared" si="0"/>
        <v/>
      </c>
      <c r="F16" s="353"/>
    </row>
    <row r="17" spans="1:6" ht="15" customHeight="1" thickBot="1" x14ac:dyDescent="0.3">
      <c r="A17" s="352"/>
      <c r="B17" s="124" t="str">
        <f>IF(ISBLANK(MIprices!A31),"",MIprices!A31)</f>
        <v>B9FHD</v>
      </c>
      <c r="C17" s="116" t="str">
        <f>MIprices!B31</f>
        <v>Base Full Height Door</v>
      </c>
      <c r="D17" s="117">
        <f>IF(B17="","",INDEX(MIprices!C31:U31,1,GroupMIindex))</f>
        <v>0</v>
      </c>
      <c r="E17" s="118" t="str">
        <f t="shared" si="0"/>
        <v>N/A</v>
      </c>
      <c r="F17" s="353"/>
    </row>
    <row r="18" spans="1:6" ht="15" customHeight="1" thickBot="1" x14ac:dyDescent="0.3">
      <c r="A18" s="352"/>
      <c r="B18" s="121" t="str">
        <f>IF(ISBLANK(MIprices!A32),"",MIprices!A32)</f>
        <v>B12FHD</v>
      </c>
      <c r="C18" s="116" t="str">
        <f>MIprices!B32</f>
        <v>Base Full Height Door</v>
      </c>
      <c r="D18" s="117">
        <f>IF(B18="","",INDEX(MIprices!C32:U32,1,GroupMIindex))</f>
        <v>0</v>
      </c>
      <c r="E18" s="118" t="str">
        <f t="shared" si="0"/>
        <v>N/A</v>
      </c>
      <c r="F18" s="353"/>
    </row>
    <row r="19" spans="1:6" ht="15" customHeight="1" thickBot="1" x14ac:dyDescent="0.3">
      <c r="A19" s="352"/>
      <c r="B19" s="121" t="str">
        <f>IF(ISBLANK(MIprices!A33),"",MIprices!A33)</f>
        <v>B18FHD</v>
      </c>
      <c r="C19" s="116" t="str">
        <f>MIprices!B33</f>
        <v>Base Full Height Door</v>
      </c>
      <c r="D19" s="117">
        <f>IF(B19="","",INDEX(MIprices!C33:U33,1,GroupMIindex))</f>
        <v>0</v>
      </c>
      <c r="E19" s="118" t="str">
        <f t="shared" si="0"/>
        <v>N/A</v>
      </c>
      <c r="F19" s="353"/>
    </row>
    <row r="20" spans="1:6" ht="15" customHeight="1" thickBot="1" x14ac:dyDescent="0.3">
      <c r="A20" s="352"/>
      <c r="B20" s="121" t="str">
        <f>IF(ISBLANK(MIprices!A34),"",MIprices!A34)</f>
        <v>B24FHD</v>
      </c>
      <c r="C20" s="116" t="str">
        <f>MIprices!B34</f>
        <v>Base Full Height Door</v>
      </c>
      <c r="D20" s="117">
        <f>IF(B20="","",INDEX(MIprices!C34:U34,1,GroupMIindex))</f>
        <v>0</v>
      </c>
      <c r="E20" s="118" t="str">
        <f t="shared" si="0"/>
        <v>N/A</v>
      </c>
      <c r="F20" s="353"/>
    </row>
    <row r="21" spans="1:6" ht="15" customHeight="1" thickBot="1" x14ac:dyDescent="0.3">
      <c r="A21" s="352"/>
      <c r="B21" s="121" t="str">
        <f>IF(ISBLANK(MIprices!A35),"",MIprices!A35)</f>
        <v/>
      </c>
      <c r="C21" s="116" t="str">
        <f>MIprices!B35</f>
        <v>Roll Out Shelves</v>
      </c>
      <c r="D21" s="117" t="str">
        <f>IF(B21="","",INDEX(MIprices!C35:U35,1,GroupMIindex))</f>
        <v/>
      </c>
      <c r="E21" s="118" t="str">
        <f t="shared" si="0"/>
        <v/>
      </c>
      <c r="F21" s="353"/>
    </row>
    <row r="22" spans="1:6" ht="15" customHeight="1" thickBot="1" x14ac:dyDescent="0.3">
      <c r="A22" s="352"/>
      <c r="B22" s="121" t="str">
        <f>IF(ISBLANK(MIprices!A36),"",MIprices!A36)</f>
        <v>RS15</v>
      </c>
      <c r="C22" s="116" t="str">
        <f>MIprices!B36</f>
        <v>Rollout Tray</v>
      </c>
      <c r="D22" s="117">
        <f>IF(B22="","",INDEX(MIprices!C36:U36,1,GroupMIindex))</f>
        <v>0</v>
      </c>
      <c r="E22" s="118" t="str">
        <f t="shared" si="0"/>
        <v>N/A</v>
      </c>
      <c r="F22" s="353"/>
    </row>
    <row r="23" spans="1:6" ht="15" customHeight="1" thickBot="1" x14ac:dyDescent="0.3">
      <c r="A23" s="352"/>
      <c r="B23" s="121" t="str">
        <f>IF(ISBLANK(MIprices!A37),"",MIprices!A37)</f>
        <v>RS18</v>
      </c>
      <c r="C23" s="116" t="str">
        <f>MIprices!B37</f>
        <v>Rollout Tray</v>
      </c>
      <c r="D23" s="117">
        <f>IF(B23="","",INDEX(MIprices!C37:U37,1,GroupMIindex))</f>
        <v>0</v>
      </c>
      <c r="E23" s="118" t="str">
        <f t="shared" si="0"/>
        <v>N/A</v>
      </c>
      <c r="F23" s="353"/>
    </row>
    <row r="24" spans="1:6" ht="15" customHeight="1" thickBot="1" x14ac:dyDescent="0.3">
      <c r="A24" s="352"/>
      <c r="B24" s="121" t="str">
        <f>IF(ISBLANK(MIprices!A38),"",MIprices!A38)</f>
        <v>RS21</v>
      </c>
      <c r="C24" s="116" t="str">
        <f>MIprices!B38</f>
        <v>Rollout Tray</v>
      </c>
      <c r="D24" s="117">
        <f>IF(B24="","",INDEX(MIprices!C38:U38,1,GroupMIindex))</f>
        <v>0</v>
      </c>
      <c r="E24" s="118" t="str">
        <f t="shared" si="0"/>
        <v>N/A</v>
      </c>
      <c r="F24" s="353"/>
    </row>
    <row r="25" spans="1:6" ht="15" customHeight="1" thickBot="1" x14ac:dyDescent="0.3">
      <c r="A25" s="352"/>
      <c r="B25" s="121" t="str">
        <f>IF(ISBLANK(MIprices!A39),"",MIprices!A39)</f>
        <v>RS24</v>
      </c>
      <c r="C25" s="116" t="str">
        <f>MIprices!B39</f>
        <v>Rollout Tray</v>
      </c>
      <c r="D25" s="117">
        <f>IF(B25="","",INDEX(MIprices!C39:U39,1,GroupMIindex))</f>
        <v>0</v>
      </c>
      <c r="E25" s="118" t="str">
        <f t="shared" si="0"/>
        <v>N/A</v>
      </c>
      <c r="F25" s="353"/>
    </row>
    <row r="26" spans="1:6" ht="15" customHeight="1" thickBot="1" x14ac:dyDescent="0.3">
      <c r="A26" s="352"/>
      <c r="B26" s="121" t="str">
        <f>IF(ISBLANK(MIprices!A40),"",MIprices!A40)</f>
        <v>RS27</v>
      </c>
      <c r="C26" s="116" t="str">
        <f>MIprices!B40</f>
        <v>Rollout Tray</v>
      </c>
      <c r="D26" s="117">
        <f>IF(B26="","",INDEX(MIprices!C40:U40,1,GroupMIindex))</f>
        <v>0</v>
      </c>
      <c r="E26" s="118" t="str">
        <f t="shared" si="0"/>
        <v>N/A</v>
      </c>
      <c r="F26" s="353"/>
    </row>
    <row r="27" spans="1:6" ht="15" customHeight="1" thickBot="1" x14ac:dyDescent="0.3">
      <c r="A27" s="352"/>
      <c r="B27" s="121" t="str">
        <f>IF(ISBLANK(MIprices!A41),"",MIprices!A41)</f>
        <v>RS30</v>
      </c>
      <c r="C27" s="116" t="str">
        <f>MIprices!B41</f>
        <v>Rollout Tray</v>
      </c>
      <c r="D27" s="117">
        <f>IF(B27="","",INDEX(MIprices!C41:U41,1,GroupMIindex))</f>
        <v>0</v>
      </c>
      <c r="E27" s="118" t="str">
        <f t="shared" si="0"/>
        <v>N/A</v>
      </c>
      <c r="F27" s="353"/>
    </row>
    <row r="28" spans="1:6" ht="15" customHeight="1" thickBot="1" x14ac:dyDescent="0.3">
      <c r="A28" s="352"/>
      <c r="B28" s="121" t="str">
        <f>IF(ISBLANK(MIprices!A42),"",MIprices!A42)</f>
        <v>RS33</v>
      </c>
      <c r="C28" s="116" t="str">
        <f>MIprices!B42</f>
        <v>Rollout Tray</v>
      </c>
      <c r="D28" s="117">
        <f>IF(B28="","",INDEX(MIprices!C42:U42,1,GroupMIindex))</f>
        <v>0</v>
      </c>
      <c r="E28" s="118" t="str">
        <f t="shared" si="0"/>
        <v>N/A</v>
      </c>
      <c r="F28" s="353"/>
    </row>
    <row r="29" spans="1:6" ht="15" customHeight="1" thickBot="1" x14ac:dyDescent="0.3">
      <c r="A29" s="352"/>
      <c r="B29" s="121" t="str">
        <f>IF(ISBLANK(MIprices!A43),"",MIprices!A43)</f>
        <v>RS36</v>
      </c>
      <c r="C29" s="116" t="str">
        <f>MIprices!B43</f>
        <v>Rollout Tray</v>
      </c>
      <c r="D29" s="117">
        <f>IF(B29="","",INDEX(MIprices!C43:U43,1,GroupMIindex))</f>
        <v>0</v>
      </c>
      <c r="E29" s="118" t="str">
        <f t="shared" si="0"/>
        <v>N/A</v>
      </c>
      <c r="F29" s="353"/>
    </row>
    <row r="30" spans="1:6" ht="15" customHeight="1" thickBot="1" x14ac:dyDescent="0.3">
      <c r="A30" s="352"/>
      <c r="B30" s="121" t="str">
        <f>IF(ISBLANK(MIprices!A44),"",MIprices!A44)</f>
        <v/>
      </c>
      <c r="C30" s="116" t="str">
        <f>MIprices!B44</f>
        <v>Drawer Bases</v>
      </c>
      <c r="D30" s="117" t="str">
        <f>IF(B30="","",INDEX(MIprices!C44:U44,1,GroupMIindex))</f>
        <v/>
      </c>
      <c r="E30" s="118" t="str">
        <f t="shared" si="0"/>
        <v/>
      </c>
      <c r="F30" s="353"/>
    </row>
    <row r="31" spans="1:6" ht="15" customHeight="1" thickBot="1" x14ac:dyDescent="0.3">
      <c r="A31" s="352"/>
      <c r="B31" s="121" t="str">
        <f>IF(ISBLANK(MIprices!A45),"",MIprices!A45)</f>
        <v>DB24-2</v>
      </c>
      <c r="C31" s="116" t="str">
        <f>MIprices!B45</f>
        <v>Two Drawer Base Cabinet</v>
      </c>
      <c r="D31" s="117">
        <f>IF(B31="","",INDEX(MIprices!C45:U45,1,GroupMIindex))</f>
        <v>0</v>
      </c>
      <c r="E31" s="118" t="str">
        <f t="shared" si="0"/>
        <v>N/A</v>
      </c>
      <c r="F31" s="353"/>
    </row>
    <row r="32" spans="1:6" ht="15" customHeight="1" thickBot="1" x14ac:dyDescent="0.3">
      <c r="A32" s="352"/>
      <c r="B32" s="121" t="str">
        <f>IF(ISBLANK(MIprices!A46),"",MIprices!A46)</f>
        <v>DB36-2</v>
      </c>
      <c r="C32" s="116" t="str">
        <f>MIprices!B46</f>
        <v>Two Drawer Base Cabinet</v>
      </c>
      <c r="D32" s="117">
        <f>IF(B32="","",INDEX(MIprices!C46:U46,1,GroupMIindex))</f>
        <v>0</v>
      </c>
      <c r="E32" s="118" t="str">
        <f t="shared" si="0"/>
        <v>N/A</v>
      </c>
      <c r="F32" s="353"/>
    </row>
    <row r="33" spans="1:6" ht="15" customHeight="1" thickBot="1" x14ac:dyDescent="0.3">
      <c r="A33" s="352"/>
      <c r="B33" s="121" t="str">
        <f>IF(ISBLANK(MIprices!A47),"",MIprices!A47)</f>
        <v>DB12-3</v>
      </c>
      <c r="C33" s="116" t="str">
        <f>MIprices!B47</f>
        <v>Three Drawer Base Cabinet</v>
      </c>
      <c r="D33" s="117">
        <f>IF(B33="","",INDEX(MIprices!C47:U47,1,GroupMIindex))</f>
        <v>0</v>
      </c>
      <c r="E33" s="118" t="str">
        <f t="shared" si="0"/>
        <v>N/A</v>
      </c>
      <c r="F33" s="353"/>
    </row>
    <row r="34" spans="1:6" ht="15" customHeight="1" thickBot="1" x14ac:dyDescent="0.3">
      <c r="A34" s="352"/>
      <c r="B34" s="121" t="str">
        <f>IF(ISBLANK(MIprices!A48),"",MIprices!A48)</f>
        <v>DB15-3</v>
      </c>
      <c r="C34" s="116" t="str">
        <f>MIprices!B48</f>
        <v>Three Drawer Base Cabinet</v>
      </c>
      <c r="D34" s="117">
        <f>IF(B34="","",INDEX(MIprices!C48:U48,1,GroupMIindex))</f>
        <v>0</v>
      </c>
      <c r="E34" s="118" t="str">
        <f t="shared" si="0"/>
        <v>N/A</v>
      </c>
      <c r="F34" s="353"/>
    </row>
    <row r="35" spans="1:6" ht="15" customHeight="1" thickBot="1" x14ac:dyDescent="0.3">
      <c r="A35" s="352"/>
      <c r="B35" s="121" t="str">
        <f>IF(ISBLANK(MIprices!A49),"",MIprices!A49)</f>
        <v>DB18-3</v>
      </c>
      <c r="C35" s="116" t="str">
        <f>MIprices!B49</f>
        <v>Three Drawer Base Cabinet</v>
      </c>
      <c r="D35" s="117">
        <f>IF(B35="","",INDEX(MIprices!C49:U49,1,GroupMIindex))</f>
        <v>0</v>
      </c>
      <c r="E35" s="118" t="str">
        <f t="shared" si="0"/>
        <v>N/A</v>
      </c>
      <c r="F35" s="353"/>
    </row>
    <row r="36" spans="1:6" ht="15" customHeight="1" thickBot="1" x14ac:dyDescent="0.3">
      <c r="A36" s="352"/>
      <c r="B36" s="121" t="str">
        <f>IF(ISBLANK(MIprices!A50),"",MIprices!A50)</f>
        <v>DB21-3</v>
      </c>
      <c r="C36" s="116" t="str">
        <f>MIprices!B50</f>
        <v>Three Drawer Base Cabinet</v>
      </c>
      <c r="D36" s="117">
        <f>IF(B36="","",INDEX(MIprices!C50:U50,1,GroupMIindex))</f>
        <v>0</v>
      </c>
      <c r="E36" s="118" t="str">
        <f t="shared" si="0"/>
        <v>N/A</v>
      </c>
      <c r="F36" s="353"/>
    </row>
    <row r="37" spans="1:6" ht="15" customHeight="1" thickBot="1" x14ac:dyDescent="0.3">
      <c r="A37" s="352"/>
      <c r="B37" s="121" t="str">
        <f>IF(ISBLANK(MIprices!A51),"",MIprices!A51)</f>
        <v>DB24-3</v>
      </c>
      <c r="C37" s="116" t="str">
        <f>MIprices!B51</f>
        <v>Three Drawer Base Cabinet</v>
      </c>
      <c r="D37" s="117">
        <f>IF(B37="","",INDEX(MIprices!C51:U51,1,GroupMIindex))</f>
        <v>0</v>
      </c>
      <c r="E37" s="118" t="str">
        <f t="shared" si="0"/>
        <v>N/A</v>
      </c>
      <c r="F37" s="353"/>
    </row>
    <row r="38" spans="1:6" ht="15" customHeight="1" thickBot="1" x14ac:dyDescent="0.3">
      <c r="A38" s="352"/>
      <c r="B38" s="121" t="str">
        <f>IF(ISBLANK(MIprices!A52),"",MIprices!A52)</f>
        <v>DB30-3</v>
      </c>
      <c r="C38" s="116" t="str">
        <f>MIprices!B52</f>
        <v>Three Drawer Base Cabinet</v>
      </c>
      <c r="D38" s="117">
        <f>IF(B38="","",INDEX(MIprices!C52:U52,1,GroupMIindex))</f>
        <v>0</v>
      </c>
      <c r="E38" s="118" t="str">
        <f t="shared" si="0"/>
        <v>N/A</v>
      </c>
      <c r="F38" s="353"/>
    </row>
    <row r="39" spans="1:6" ht="15" customHeight="1" thickBot="1" x14ac:dyDescent="0.3">
      <c r="A39" s="352"/>
      <c r="B39" s="121" t="str">
        <f>IF(ISBLANK(MIprices!A53),"",MIprices!A53)</f>
        <v>DB36-3</v>
      </c>
      <c r="C39" s="116" t="str">
        <f>MIprices!B53</f>
        <v>Three Drawer Base Cabinet</v>
      </c>
      <c r="D39" s="117">
        <f>IF(B39="","",INDEX(MIprices!C53:U53,1,GroupMIindex))</f>
        <v>0</v>
      </c>
      <c r="E39" s="118" t="str">
        <f t="shared" si="0"/>
        <v>N/A</v>
      </c>
      <c r="F39" s="353"/>
    </row>
    <row r="40" spans="1:6" ht="15" customHeight="1" thickBot="1" x14ac:dyDescent="0.3">
      <c r="A40" s="352"/>
      <c r="B40" s="121" t="str">
        <f>IF(ISBLANK(MIprices!A54),"",MIprices!A54)</f>
        <v/>
      </c>
      <c r="C40" s="116" t="str">
        <f>MIprices!B54</f>
        <v>Corner Bases</v>
      </c>
      <c r="D40" s="117" t="str">
        <f>IF(B40="","",INDEX(MIprices!C54:U54,1,GroupMIindex))</f>
        <v/>
      </c>
      <c r="E40" s="118" t="str">
        <f t="shared" si="0"/>
        <v/>
      </c>
      <c r="F40" s="353"/>
    </row>
    <row r="41" spans="1:6" ht="15" customHeight="1" thickBot="1" x14ac:dyDescent="0.3">
      <c r="A41" s="352"/>
      <c r="B41" s="121" t="str">
        <f>IF(ISBLANK(MIprices!A55),"",MIprices!A55)</f>
        <v>BLB36/39-L</v>
      </c>
      <c r="C41" s="116" t="str">
        <f>MIprices!B55</f>
        <v>Blind LEFT Base Cabinet</v>
      </c>
      <c r="D41" s="117">
        <f>IF(B41="","",INDEX(MIprices!C55:U55,1,GroupMIindex))</f>
        <v>0</v>
      </c>
      <c r="E41" s="118" t="str">
        <f t="shared" si="0"/>
        <v>N/A</v>
      </c>
      <c r="F41" s="353"/>
    </row>
    <row r="42" spans="1:6" ht="15" customHeight="1" thickBot="1" x14ac:dyDescent="0.3">
      <c r="A42" s="352"/>
      <c r="B42" s="121" t="str">
        <f>IF(ISBLANK(MIprices!A56),"",MIprices!A56)</f>
        <v>BLB42/45-L</v>
      </c>
      <c r="C42" s="116" t="str">
        <f>MIprices!B56</f>
        <v>Blind LEFT Base Cabinet</v>
      </c>
      <c r="D42" s="117">
        <f>IF(B42="","",INDEX(MIprices!C56:U56,1,GroupMIindex))</f>
        <v>0</v>
      </c>
      <c r="E42" s="118" t="str">
        <f t="shared" si="0"/>
        <v>N/A</v>
      </c>
      <c r="F42" s="353"/>
    </row>
    <row r="43" spans="1:6" ht="15" customHeight="1" thickBot="1" x14ac:dyDescent="0.3">
      <c r="A43" s="352"/>
      <c r="B43" s="121" t="str">
        <f>IF(ISBLANK(MIprices!A57),"",MIprices!A57)</f>
        <v>BLB36/39-R</v>
      </c>
      <c r="C43" s="116" t="str">
        <f>MIprices!B57</f>
        <v>Blind RIGHT Base Cabinet</v>
      </c>
      <c r="D43" s="117">
        <f>IF(B43="","",INDEX(MIprices!C57:U57,1,GroupMIindex))</f>
        <v>0</v>
      </c>
      <c r="E43" s="118" t="str">
        <f t="shared" si="0"/>
        <v>N/A</v>
      </c>
      <c r="F43" s="353"/>
    </row>
    <row r="44" spans="1:6" ht="15" customHeight="1" thickBot="1" x14ac:dyDescent="0.3">
      <c r="A44" s="352"/>
      <c r="B44" s="121" t="str">
        <f>IF(ISBLANK(MIprices!A58),"",MIprices!A58)</f>
        <v>BLB42/45-R</v>
      </c>
      <c r="C44" s="116" t="str">
        <f>MIprices!B58</f>
        <v>Blind RIGHT Base Cabinet</v>
      </c>
      <c r="D44" s="117">
        <f>IF(B44="","",INDEX(MIprices!C58:U58,1,GroupMIindex))</f>
        <v>0</v>
      </c>
      <c r="E44" s="118" t="str">
        <f t="shared" si="0"/>
        <v>N/A</v>
      </c>
      <c r="F44" s="353"/>
    </row>
    <row r="45" spans="1:6" ht="15" customHeight="1" thickBot="1" x14ac:dyDescent="0.3">
      <c r="A45" s="352"/>
      <c r="B45" s="121" t="str">
        <f>IF(ISBLANK(MIprices!A59),"",MIprices!A59)</f>
        <v>LS33</v>
      </c>
      <c r="C45" s="116" t="str">
        <f>MIprices!B59</f>
        <v>Lazy Susan Corner Base Cabinet</v>
      </c>
      <c r="D45" s="117">
        <f>IF(B45="","",INDEX(MIprices!C59:U59,1,GroupMIindex))</f>
        <v>0</v>
      </c>
      <c r="E45" s="118" t="str">
        <f t="shared" si="0"/>
        <v>N/A</v>
      </c>
      <c r="F45" s="353"/>
    </row>
    <row r="46" spans="1:6" ht="15" customHeight="1" thickBot="1" x14ac:dyDescent="0.3">
      <c r="A46" s="352"/>
      <c r="B46" s="121" t="str">
        <f>IF(ISBLANK(MIprices!A60),"",MIprices!A60)</f>
        <v>LS36</v>
      </c>
      <c r="C46" s="116" t="str">
        <f>MIprices!B60</f>
        <v>Lazy Susan Corner Base Cabinet</v>
      </c>
      <c r="D46" s="117">
        <f>IF(B46="","",INDEX(MIprices!C60:U60,1,GroupMIindex))</f>
        <v>0</v>
      </c>
      <c r="E46" s="118" t="str">
        <f t="shared" si="0"/>
        <v>N/A</v>
      </c>
      <c r="F46" s="353"/>
    </row>
    <row r="47" spans="1:6" ht="15" customHeight="1" thickBot="1" x14ac:dyDescent="0.3">
      <c r="A47" s="352"/>
      <c r="B47" s="121" t="str">
        <f>IF(ISBLANK(MIprices!A61),"",MIprices!A61)</f>
        <v/>
      </c>
      <c r="C47" s="116" t="str">
        <f>MIprices!B61</f>
        <v>Sink Bases</v>
      </c>
      <c r="D47" s="117" t="str">
        <f>IF(B47="","",INDEX(MIprices!C61:U61,1,GroupMIindex))</f>
        <v/>
      </c>
      <c r="E47" s="118" t="str">
        <f t="shared" si="0"/>
        <v/>
      </c>
      <c r="F47" s="353"/>
    </row>
    <row r="48" spans="1:6" ht="15" customHeight="1" thickBot="1" x14ac:dyDescent="0.3">
      <c r="A48" s="352"/>
      <c r="B48" s="121" t="str">
        <f>IF(ISBLANK(MIprices!A62),"",MIprices!A62)</f>
        <v>CSB36</v>
      </c>
      <c r="C48" s="116" t="str">
        <f>MIprices!B62</f>
        <v>Corner Sink Base Cabinet</v>
      </c>
      <c r="D48" s="117">
        <f>IF(B48="","",INDEX(MIprices!C62:U62,1,GroupMIindex))</f>
        <v>0</v>
      </c>
      <c r="E48" s="118" t="str">
        <f t="shared" si="0"/>
        <v>N/A</v>
      </c>
      <c r="F48" s="353"/>
    </row>
    <row r="49" spans="1:6" ht="15" customHeight="1" thickBot="1" x14ac:dyDescent="0.3">
      <c r="A49" s="352"/>
      <c r="B49" s="121" t="str">
        <f>IF(ISBLANK(MIprices!A63),"",MIprices!A63)</f>
        <v>CSB42</v>
      </c>
      <c r="C49" s="116" t="str">
        <f>MIprices!B63</f>
        <v>Corner Sink Base Cabinet</v>
      </c>
      <c r="D49" s="117">
        <f>IF(B49="","",INDEX(MIprices!C63:U63,1,GroupMIindex))</f>
        <v>0</v>
      </c>
      <c r="E49" s="118" t="str">
        <f t="shared" si="0"/>
        <v>N/A</v>
      </c>
      <c r="F49" s="353"/>
    </row>
    <row r="50" spans="1:6" ht="15" customHeight="1" thickBot="1" x14ac:dyDescent="0.3">
      <c r="A50" s="352"/>
      <c r="B50" s="121" t="str">
        <f>IF(ISBLANK(MIprices!A64),"",MIprices!A64)</f>
        <v>FSB36</v>
      </c>
      <c r="C50" s="116" t="str">
        <f>MIprices!B64</f>
        <v>36" Farm Sink Base Cabinet: 2 butt doors</v>
      </c>
      <c r="D50" s="117">
        <f>IF(B50="","",INDEX(MIprices!C64:U64,1,GroupMIindex))</f>
        <v>0</v>
      </c>
      <c r="E50" s="118" t="str">
        <f t="shared" si="0"/>
        <v>N/A</v>
      </c>
      <c r="F50" s="353"/>
    </row>
    <row r="51" spans="1:6" ht="15" customHeight="1" thickBot="1" x14ac:dyDescent="0.3">
      <c r="A51" s="352"/>
      <c r="B51" s="121" t="str">
        <f>IF(ISBLANK(MIprices!A65),"",MIprices!A65)</f>
        <v>SB24</v>
      </c>
      <c r="C51" s="125" t="str">
        <f>MIprices!B65</f>
        <v xml:space="preserve">Double Door Double False Drawer Sink Base </v>
      </c>
      <c r="D51" s="117">
        <f>IF(B51="","",INDEX(MIprices!C65:U65,1,GroupMIindex))</f>
        <v>0</v>
      </c>
      <c r="E51" s="118" t="str">
        <f t="shared" si="0"/>
        <v>N/A</v>
      </c>
      <c r="F51" s="353"/>
    </row>
    <row r="52" spans="1:6" ht="15" customHeight="1" thickBot="1" x14ac:dyDescent="0.3">
      <c r="A52" s="352"/>
      <c r="B52" s="121" t="str">
        <f>IF(ISBLANK(MIprices!A66),"",MIprices!A66)</f>
        <v>SB27</v>
      </c>
      <c r="C52" s="125" t="str">
        <f>MIprices!B66</f>
        <v xml:space="preserve">Double Door Double False Drawer Sink Base </v>
      </c>
      <c r="D52" s="117">
        <f>IF(B52="","",INDEX(MIprices!C66:U66,1,GroupMIindex))</f>
        <v>0</v>
      </c>
      <c r="E52" s="118" t="str">
        <f t="shared" si="0"/>
        <v>N/A</v>
      </c>
      <c r="F52" s="353"/>
    </row>
    <row r="53" spans="1:6" ht="15" customHeight="1" thickBot="1" x14ac:dyDescent="0.3">
      <c r="A53" s="352"/>
      <c r="B53" s="121" t="str">
        <f>IF(ISBLANK(MIprices!A67),"",MIprices!A67)</f>
        <v>SB30</v>
      </c>
      <c r="C53" s="125" t="str">
        <f>MIprices!B67</f>
        <v xml:space="preserve">Double Door Double False Drawer Sink Base </v>
      </c>
      <c r="D53" s="117">
        <f>IF(B53="","",INDEX(MIprices!C67:U67,1,GroupMIindex))</f>
        <v>0</v>
      </c>
      <c r="E53" s="118" t="str">
        <f t="shared" si="0"/>
        <v>N/A</v>
      </c>
      <c r="F53" s="353"/>
    </row>
    <row r="54" spans="1:6" ht="15" customHeight="1" thickBot="1" x14ac:dyDescent="0.3">
      <c r="A54" s="352"/>
      <c r="B54" s="121" t="str">
        <f>IF(ISBLANK(MIprices!A68),"",MIprices!A68)</f>
        <v>SB33</v>
      </c>
      <c r="C54" s="125" t="str">
        <f>MIprices!B68</f>
        <v xml:space="preserve">Double Door Double False Drawer Sink Base </v>
      </c>
      <c r="D54" s="117">
        <f>IF(B54="","",INDEX(MIprices!C68:U68,1,GroupMIindex))</f>
        <v>0</v>
      </c>
      <c r="E54" s="118" t="str">
        <f t="shared" si="0"/>
        <v>N/A</v>
      </c>
      <c r="F54" s="353"/>
    </row>
    <row r="55" spans="1:6" ht="15" customHeight="1" thickBot="1" x14ac:dyDescent="0.3">
      <c r="A55" s="352"/>
      <c r="B55" s="121" t="str">
        <f>IF(ISBLANK(MIprices!A69),"",MIprices!A69)</f>
        <v>SB36</v>
      </c>
      <c r="C55" s="125" t="str">
        <f>MIprices!B69</f>
        <v xml:space="preserve">Double Door Double False Drawer Sink Base </v>
      </c>
      <c r="D55" s="117">
        <f>IF(B55="","",INDEX(MIprices!C69:U69,1,GroupMIindex))</f>
        <v>0</v>
      </c>
      <c r="E55" s="118" t="str">
        <f t="shared" si="0"/>
        <v>N/A</v>
      </c>
      <c r="F55" s="353"/>
    </row>
    <row r="56" spans="1:6" ht="15" customHeight="1" thickBot="1" x14ac:dyDescent="0.3">
      <c r="A56" s="352"/>
      <c r="B56" s="121" t="str">
        <f>IF(ISBLANK(MIprices!A70),"",MIprices!A70)</f>
        <v>SB39</v>
      </c>
      <c r="C56" s="125" t="str">
        <f>MIprices!B70</f>
        <v xml:space="preserve">Double Door Double False Drawer Sink Base </v>
      </c>
      <c r="D56" s="117">
        <f>IF(B56="","",INDEX(MIprices!C70:U70,1,GroupMIindex))</f>
        <v>0</v>
      </c>
      <c r="E56" s="118" t="str">
        <f t="shared" si="0"/>
        <v>N/A</v>
      </c>
      <c r="F56" s="353"/>
    </row>
    <row r="57" spans="1:6" ht="15" customHeight="1" thickBot="1" x14ac:dyDescent="0.3">
      <c r="A57" s="352"/>
      <c r="B57" s="121" t="str">
        <f>IF(ISBLANK(MIprices!A71),"",MIprices!A71)</f>
        <v>SB42</v>
      </c>
      <c r="C57" s="125" t="str">
        <f>MIprices!B71</f>
        <v xml:space="preserve">Double Door Double False Drawer Sink Base </v>
      </c>
      <c r="D57" s="117">
        <f>IF(B57="","",INDEX(MIprices!C71:U71,1,GroupMIindex))</f>
        <v>0</v>
      </c>
      <c r="E57" s="118" t="str">
        <f t="shared" si="0"/>
        <v>N/A</v>
      </c>
      <c r="F57" s="353"/>
    </row>
    <row r="58" spans="1:6" ht="15" customHeight="1" thickBot="1" x14ac:dyDescent="0.3">
      <c r="A58" s="352"/>
      <c r="B58" s="121" t="str">
        <f>IF(ISBLANK(MIprices!A72),"",MIprices!A72)</f>
        <v/>
      </c>
      <c r="C58" s="116" t="str">
        <f>MIprices!B72</f>
        <v>Specialty Bases</v>
      </c>
      <c r="D58" s="117" t="str">
        <f>IF(B58="","",INDEX(MIprices!C72:U72,1,GroupMIindex))</f>
        <v/>
      </c>
      <c r="E58" s="118" t="str">
        <f t="shared" si="0"/>
        <v/>
      </c>
      <c r="F58" s="353"/>
    </row>
    <row r="59" spans="1:6" ht="15" customHeight="1" thickBot="1" x14ac:dyDescent="0.3">
      <c r="A59" s="352"/>
      <c r="B59" s="121" t="str">
        <f>IF(ISBLANK(MIprices!A73),"",MIprices!A73)</f>
        <v>AB24</v>
      </c>
      <c r="C59" s="116" t="str">
        <f>MIprices!B73</f>
        <v>Angle Base Cabinet</v>
      </c>
      <c r="D59" s="117">
        <f>IF(B59="","",INDEX(MIprices!C73:U73,1,GroupMIindex))</f>
        <v>0</v>
      </c>
      <c r="E59" s="118" t="str">
        <f t="shared" si="0"/>
        <v>N/A</v>
      </c>
      <c r="F59" s="353"/>
    </row>
    <row r="60" spans="1:6" ht="15" customHeight="1" thickBot="1" x14ac:dyDescent="0.3">
      <c r="A60" s="352"/>
      <c r="B60" s="121" t="str">
        <f>IF(ISBLANK(MIprices!A74),"",MIprices!A74)</f>
        <v>BES24-L</v>
      </c>
      <c r="C60" s="116" t="str">
        <f>MIprices!B74</f>
        <v>Base End Shelf Left</v>
      </c>
      <c r="D60" s="117">
        <f>IF(B60="","",INDEX(MIprices!C74:U74,1,GroupMIindex))</f>
        <v>0</v>
      </c>
      <c r="E60" s="118" t="str">
        <f t="shared" si="0"/>
        <v>N/A</v>
      </c>
      <c r="F60" s="353"/>
    </row>
    <row r="61" spans="1:6" ht="15" customHeight="1" thickBot="1" x14ac:dyDescent="0.3">
      <c r="A61" s="352"/>
      <c r="B61" s="121" t="str">
        <f>IF(ISBLANK(MIprices!A75),"",MIprices!A75)</f>
        <v>BES24-R</v>
      </c>
      <c r="C61" s="116" t="str">
        <f>MIprices!B75</f>
        <v>Base End Shelf Right</v>
      </c>
      <c r="D61" s="117">
        <f>IF(B61="","",INDEX(MIprices!C75:U75,1,GroupMIindex))</f>
        <v>0</v>
      </c>
      <c r="E61" s="118" t="str">
        <f t="shared" si="0"/>
        <v>N/A</v>
      </c>
      <c r="F61" s="353"/>
    </row>
    <row r="62" spans="1:6" ht="15" customHeight="1" thickBot="1" x14ac:dyDescent="0.3">
      <c r="A62" s="352"/>
      <c r="B62" s="121" t="str">
        <f>IF(ISBLANK(MIprices!A76),"",MIprices!A76)</f>
        <v>BSDC6</v>
      </c>
      <c r="C62" s="116" t="str">
        <f>MIprices!B76</f>
        <v>Base Spice Drawer Cabinet</v>
      </c>
      <c r="D62" s="117">
        <f>IF(B62="","",INDEX(MIprices!C76:U76,1,GroupMIindex))</f>
        <v>0</v>
      </c>
      <c r="E62" s="118" t="str">
        <f t="shared" si="0"/>
        <v>N/A</v>
      </c>
      <c r="F62" s="353"/>
    </row>
    <row r="63" spans="1:6" ht="15" customHeight="1" thickBot="1" x14ac:dyDescent="0.3">
      <c r="A63" s="352"/>
      <c r="B63" s="121" t="str">
        <f>IF(ISBLANK(MIprices!A77),"",MIprices!A77)</f>
        <v>DFB18-2</v>
      </c>
      <c r="C63" s="116" t="str">
        <f>MIprices!B77</f>
        <v>Drawer File Base</v>
      </c>
      <c r="D63" s="117">
        <f>IF(B63="","",INDEX(MIprices!C77:U77,1,GroupMIindex))</f>
        <v>0</v>
      </c>
      <c r="E63" s="118" t="str">
        <f t="shared" si="0"/>
        <v>N/A</v>
      </c>
      <c r="F63" s="353"/>
    </row>
    <row r="64" spans="1:6" ht="15" customHeight="1" thickBot="1" x14ac:dyDescent="0.3">
      <c r="A64" s="352"/>
      <c r="B64" s="121" t="str">
        <f>IF(ISBLANK(MIprices!A78),"",MIprices!A78)</f>
        <v>MB30</v>
      </c>
      <c r="C64" s="122" t="str">
        <f>MIprices!B78</f>
        <v>Microwave Base Cabinet, 30" w, 34.5" h, 24" d, 1 drawer, 30" w X 17" h opening</v>
      </c>
      <c r="D64" s="117">
        <f>IF(B64="","",INDEX(MIprices!C78:U78,1,GroupMIindex))</f>
        <v>0</v>
      </c>
      <c r="E64" s="118" t="str">
        <f t="shared" si="0"/>
        <v>N/A</v>
      </c>
      <c r="F64" s="353"/>
    </row>
    <row r="65" spans="1:6" ht="15" customHeight="1" thickBot="1" x14ac:dyDescent="0.3">
      <c r="A65" s="352"/>
      <c r="B65" s="121" t="str">
        <f>IF(ISBLANK(MIprices!A79),"",MIprices!A79)</f>
        <v/>
      </c>
      <c r="C65" s="116" t="str">
        <f>MIprices!B79</f>
        <v>Single Door Walls</v>
      </c>
      <c r="D65" s="117" t="str">
        <f>IF(B65="","",INDEX(MIprices!C79:U79,1,GroupMIindex))</f>
        <v/>
      </c>
      <c r="E65" s="118" t="str">
        <f t="shared" si="0"/>
        <v/>
      </c>
      <c r="F65" s="353"/>
    </row>
    <row r="66" spans="1:6" ht="15" customHeight="1" thickBot="1" x14ac:dyDescent="0.3">
      <c r="A66" s="352"/>
      <c r="B66" s="121" t="str">
        <f>IF(ISBLANK(MIprices!A80),"",MIprices!A80)</f>
        <v>W0930</v>
      </c>
      <c r="C66" s="116" t="str">
        <f>MIprices!B80</f>
        <v>Single Door Wall Cabinet</v>
      </c>
      <c r="D66" s="117">
        <f>IF(B66="","",INDEX(MIprices!C80:U80,1,GroupMIindex))</f>
        <v>0</v>
      </c>
      <c r="E66" s="118" t="str">
        <f t="shared" si="0"/>
        <v>N/A</v>
      </c>
      <c r="F66" s="353"/>
    </row>
    <row r="67" spans="1:6" ht="15" customHeight="1" thickBot="1" x14ac:dyDescent="0.3">
      <c r="A67" s="352"/>
      <c r="B67" s="121" t="str">
        <f>IF(ISBLANK(MIprices!A81),"",MIprices!A81)</f>
        <v>W0936</v>
      </c>
      <c r="C67" s="116" t="str">
        <f>MIprices!B81</f>
        <v>Single Door Wall Cabinet</v>
      </c>
      <c r="D67" s="117">
        <f>IF(B67="","",INDEX(MIprices!C81:U81,1,GroupMIindex))</f>
        <v>0</v>
      </c>
      <c r="E67" s="118" t="str">
        <f t="shared" si="0"/>
        <v>N/A</v>
      </c>
      <c r="F67" s="353"/>
    </row>
    <row r="68" spans="1:6" ht="15" customHeight="1" thickBot="1" x14ac:dyDescent="0.3">
      <c r="A68" s="352"/>
      <c r="B68" s="121" t="str">
        <f>IF(ISBLANK(MIprices!A82),"",MIprices!A82)</f>
        <v>W0942</v>
      </c>
      <c r="C68" s="116" t="str">
        <f>MIprices!B82</f>
        <v>Single Door Wall Cabinet</v>
      </c>
      <c r="D68" s="117">
        <f>IF(B68="","",INDEX(MIprices!C82:U82,1,GroupMIindex))</f>
        <v>0</v>
      </c>
      <c r="E68" s="118" t="str">
        <f t="shared" si="0"/>
        <v>N/A</v>
      </c>
      <c r="F68" s="353"/>
    </row>
    <row r="69" spans="1:6" ht="15" customHeight="1" thickBot="1" x14ac:dyDescent="0.3">
      <c r="A69" s="352"/>
      <c r="B69" s="121" t="str">
        <f>IF(ISBLANK(MIprices!A83),"",MIprices!A83)</f>
        <v>W1230</v>
      </c>
      <c r="C69" s="116" t="str">
        <f>MIprices!B83</f>
        <v>Single Door Wall Cabinet</v>
      </c>
      <c r="D69" s="117">
        <f>IF(B69="","",INDEX(MIprices!C83:U83,1,GroupMIindex))</f>
        <v>0</v>
      </c>
      <c r="E69" s="118" t="str">
        <f t="shared" ref="E69:E132" si="1">IF(B69="","",IF(D69=0,NotAvailable,A69*D69))</f>
        <v>N/A</v>
      </c>
      <c r="F69" s="353"/>
    </row>
    <row r="70" spans="1:6" ht="15" customHeight="1" thickBot="1" x14ac:dyDescent="0.3">
      <c r="A70" s="352"/>
      <c r="B70" s="121" t="str">
        <f>IF(ISBLANK(MIprices!A84),"",MIprices!A84)</f>
        <v>W1236</v>
      </c>
      <c r="C70" s="116" t="str">
        <f>MIprices!B84</f>
        <v>Single Door Wall Cabinet</v>
      </c>
      <c r="D70" s="117">
        <f>IF(B70="","",INDEX(MIprices!C84:U84,1,GroupMIindex))</f>
        <v>0</v>
      </c>
      <c r="E70" s="118" t="str">
        <f t="shared" si="1"/>
        <v>N/A</v>
      </c>
      <c r="F70" s="353"/>
    </row>
    <row r="71" spans="1:6" ht="15" customHeight="1" thickBot="1" x14ac:dyDescent="0.3">
      <c r="A71" s="352"/>
      <c r="B71" s="121" t="str">
        <f>IF(ISBLANK(MIprices!A85),"",MIprices!A85)</f>
        <v>W1242</v>
      </c>
      <c r="C71" s="116" t="str">
        <f>MIprices!B85</f>
        <v>Single Door Wall Cabinet</v>
      </c>
      <c r="D71" s="117">
        <f>IF(B71="","",INDEX(MIprices!C85:U85,1,GroupMIindex))</f>
        <v>0</v>
      </c>
      <c r="E71" s="118" t="str">
        <f t="shared" si="1"/>
        <v>N/A</v>
      </c>
      <c r="F71" s="353"/>
    </row>
    <row r="72" spans="1:6" ht="15" customHeight="1" thickBot="1" x14ac:dyDescent="0.3">
      <c r="A72" s="352"/>
      <c r="B72" s="121" t="str">
        <f>IF(ISBLANK(MIprices!A86),"",MIprices!A86)</f>
        <v>W1530</v>
      </c>
      <c r="C72" s="116" t="str">
        <f>MIprices!B86</f>
        <v>Single Door Wall Cabinet</v>
      </c>
      <c r="D72" s="117">
        <f>IF(B72="","",INDEX(MIprices!C86:U86,1,GroupMIindex))</f>
        <v>0</v>
      </c>
      <c r="E72" s="118" t="str">
        <f t="shared" si="1"/>
        <v>N/A</v>
      </c>
      <c r="F72" s="353"/>
    </row>
    <row r="73" spans="1:6" ht="15" customHeight="1" thickBot="1" x14ac:dyDescent="0.3">
      <c r="A73" s="352"/>
      <c r="B73" s="121" t="str">
        <f>IF(ISBLANK(MIprices!A87),"",MIprices!A87)</f>
        <v>W1536</v>
      </c>
      <c r="C73" s="116" t="str">
        <f>MIprices!B87</f>
        <v>Single Door Wall Cabinet</v>
      </c>
      <c r="D73" s="117">
        <f>IF(B73="","",INDEX(MIprices!C87:U87,1,GroupMIindex))</f>
        <v>0</v>
      </c>
      <c r="E73" s="118" t="str">
        <f t="shared" si="1"/>
        <v>N/A</v>
      </c>
      <c r="F73" s="353"/>
    </row>
    <row r="74" spans="1:6" ht="15" customHeight="1" thickBot="1" x14ac:dyDescent="0.3">
      <c r="A74" s="352"/>
      <c r="B74" s="121" t="str">
        <f>IF(ISBLANK(MIprices!A88),"",MIprices!A88)</f>
        <v>W1542</v>
      </c>
      <c r="C74" s="116" t="str">
        <f>MIprices!B88</f>
        <v>Single Door Wall Cabinet</v>
      </c>
      <c r="D74" s="117">
        <f>IF(B74="","",INDEX(MIprices!C88:U88,1,GroupMIindex))</f>
        <v>0</v>
      </c>
      <c r="E74" s="118" t="str">
        <f t="shared" si="1"/>
        <v>N/A</v>
      </c>
      <c r="F74" s="353"/>
    </row>
    <row r="75" spans="1:6" ht="15" customHeight="1" thickBot="1" x14ac:dyDescent="0.3">
      <c r="A75" s="352"/>
      <c r="B75" s="121" t="str">
        <f>IF(ISBLANK(MIprices!A89),"",MIprices!A89)</f>
        <v>W1830</v>
      </c>
      <c r="C75" s="116" t="str">
        <f>MIprices!B89</f>
        <v>Single Door Wall Cabinet</v>
      </c>
      <c r="D75" s="117">
        <f>IF(B75="","",INDEX(MIprices!C89:U89,1,GroupMIindex))</f>
        <v>0</v>
      </c>
      <c r="E75" s="118" t="str">
        <f t="shared" si="1"/>
        <v>N/A</v>
      </c>
      <c r="F75" s="353"/>
    </row>
    <row r="76" spans="1:6" ht="15" customHeight="1" thickBot="1" x14ac:dyDescent="0.3">
      <c r="A76" s="352"/>
      <c r="B76" s="121" t="str">
        <f>IF(ISBLANK(MIprices!A90),"",MIprices!A90)</f>
        <v>W1836</v>
      </c>
      <c r="C76" s="116" t="str">
        <f>MIprices!B90</f>
        <v>Single Door Wall Cabinet</v>
      </c>
      <c r="D76" s="117">
        <f>IF(B76="","",INDEX(MIprices!C90:U90,1,GroupMIindex))</f>
        <v>0</v>
      </c>
      <c r="E76" s="118" t="str">
        <f t="shared" si="1"/>
        <v>N/A</v>
      </c>
      <c r="F76" s="353"/>
    </row>
    <row r="77" spans="1:6" ht="15" customHeight="1" thickBot="1" x14ac:dyDescent="0.3">
      <c r="A77" s="352"/>
      <c r="B77" s="121" t="str">
        <f>IF(ISBLANK(MIprices!A91),"",MIprices!A91)</f>
        <v>W1842</v>
      </c>
      <c r="C77" s="116" t="str">
        <f>MIprices!B91</f>
        <v>Single Door Wall Cabinet</v>
      </c>
      <c r="D77" s="117">
        <f>IF(B77="","",INDEX(MIprices!C91:U91,1,GroupMIindex))</f>
        <v>0</v>
      </c>
      <c r="E77" s="118" t="str">
        <f t="shared" si="1"/>
        <v>N/A</v>
      </c>
      <c r="F77" s="353"/>
    </row>
    <row r="78" spans="1:6" ht="15" customHeight="1" thickBot="1" x14ac:dyDescent="0.3">
      <c r="A78" s="352"/>
      <c r="B78" s="121" t="str">
        <f>IF(ISBLANK(MIprices!A92),"",MIprices!A92)</f>
        <v>W2130</v>
      </c>
      <c r="C78" s="116" t="str">
        <f>MIprices!B92</f>
        <v>Single Door Wall Cabinet</v>
      </c>
      <c r="D78" s="117">
        <f>IF(B78="","",INDEX(MIprices!C92:U92,1,GroupMIindex))</f>
        <v>0</v>
      </c>
      <c r="E78" s="118" t="str">
        <f t="shared" si="1"/>
        <v>N/A</v>
      </c>
      <c r="F78" s="353"/>
    </row>
    <row r="79" spans="1:6" ht="15" customHeight="1" thickBot="1" x14ac:dyDescent="0.3">
      <c r="A79" s="352"/>
      <c r="B79" s="121" t="str">
        <f>IF(ISBLANK(MIprices!A93),"",MIprices!A93)</f>
        <v>W2136</v>
      </c>
      <c r="C79" s="116" t="str">
        <f>MIprices!B93</f>
        <v>Single Door Wall Cabinet</v>
      </c>
      <c r="D79" s="117">
        <f>IF(B79="","",INDEX(MIprices!C93:U93,1,GroupMIindex))</f>
        <v>0</v>
      </c>
      <c r="E79" s="118" t="str">
        <f t="shared" si="1"/>
        <v>N/A</v>
      </c>
      <c r="F79" s="353"/>
    </row>
    <row r="80" spans="1:6" ht="15" customHeight="1" thickBot="1" x14ac:dyDescent="0.3">
      <c r="A80" s="352"/>
      <c r="B80" s="121" t="str">
        <f>IF(ISBLANK(MIprices!A94),"",MIprices!A94)</f>
        <v>W2142</v>
      </c>
      <c r="C80" s="116" t="str">
        <f>MIprices!B94</f>
        <v>Single Door Wall Cabinet</v>
      </c>
      <c r="D80" s="117">
        <f>IF(B80="","",INDEX(MIprices!C94:U94,1,GroupMIindex))</f>
        <v>0</v>
      </c>
      <c r="E80" s="118" t="str">
        <f t="shared" si="1"/>
        <v>N/A</v>
      </c>
      <c r="F80" s="353"/>
    </row>
    <row r="81" spans="1:6" ht="15" customHeight="1" thickBot="1" x14ac:dyDescent="0.3">
      <c r="A81" s="352"/>
      <c r="B81" s="121" t="str">
        <f>IF(ISBLANK(MIprices!A95),"",MIprices!A95)</f>
        <v/>
      </c>
      <c r="C81" s="116" t="str">
        <f>MIprices!B95</f>
        <v>Double Door Walls</v>
      </c>
      <c r="D81" s="117" t="str">
        <f>IF(B81="","",INDEX(MIprices!C95:U95,1,GroupMIindex))</f>
        <v/>
      </c>
      <c r="E81" s="118" t="str">
        <f t="shared" si="1"/>
        <v/>
      </c>
      <c r="F81" s="353"/>
    </row>
    <row r="82" spans="1:6" ht="15" customHeight="1" thickBot="1" x14ac:dyDescent="0.3">
      <c r="A82" s="352"/>
      <c r="B82" s="121" t="str">
        <f>IF(ISBLANK(MIprices!A96),"",MIprices!A96)</f>
        <v>W2430</v>
      </c>
      <c r="C82" s="116" t="str">
        <f>MIprices!B96</f>
        <v>Double Door Wall Cabinet</v>
      </c>
      <c r="D82" s="117">
        <f>IF(B82="","",INDEX(MIprices!C96:U96,1,GroupMIindex))</f>
        <v>0</v>
      </c>
      <c r="E82" s="118" t="str">
        <f t="shared" si="1"/>
        <v>N/A</v>
      </c>
      <c r="F82" s="353"/>
    </row>
    <row r="83" spans="1:6" ht="15" customHeight="1" thickBot="1" x14ac:dyDescent="0.3">
      <c r="A83" s="352"/>
      <c r="B83" s="121" t="str">
        <f>IF(ISBLANK(MIprices!A97),"",MIprices!A97)</f>
        <v>W2436</v>
      </c>
      <c r="C83" s="116" t="str">
        <f>MIprices!B97</f>
        <v>Double Door Wall Cabinet</v>
      </c>
      <c r="D83" s="117">
        <f>IF(B83="","",INDEX(MIprices!C97:U97,1,GroupMIindex))</f>
        <v>0</v>
      </c>
      <c r="E83" s="118" t="str">
        <f t="shared" si="1"/>
        <v>N/A</v>
      </c>
      <c r="F83" s="353"/>
    </row>
    <row r="84" spans="1:6" ht="15" customHeight="1" thickBot="1" x14ac:dyDescent="0.3">
      <c r="A84" s="352"/>
      <c r="B84" s="121" t="str">
        <f>IF(ISBLANK(MIprices!A98),"",MIprices!A98)</f>
        <v>W2442</v>
      </c>
      <c r="C84" s="116" t="str">
        <f>MIprices!B98</f>
        <v>Double Door Wall Cabinet</v>
      </c>
      <c r="D84" s="117">
        <f>IF(B84="","",INDEX(MIprices!C98:U98,1,GroupMIindex))</f>
        <v>0</v>
      </c>
      <c r="E84" s="118" t="str">
        <f t="shared" si="1"/>
        <v>N/A</v>
      </c>
      <c r="F84" s="353"/>
    </row>
    <row r="85" spans="1:6" ht="15" customHeight="1" thickBot="1" x14ac:dyDescent="0.3">
      <c r="A85" s="352"/>
      <c r="B85" s="121" t="str">
        <f>IF(ISBLANK(MIprices!A99),"",MIprices!A99)</f>
        <v>W2730</v>
      </c>
      <c r="C85" s="116" t="str">
        <f>MIprices!B99</f>
        <v>Double Door Wall Cabinet</v>
      </c>
      <c r="D85" s="117">
        <f>IF(B85="","",INDEX(MIprices!C99:U99,1,GroupMIindex))</f>
        <v>0</v>
      </c>
      <c r="E85" s="118" t="str">
        <f t="shared" si="1"/>
        <v>N/A</v>
      </c>
      <c r="F85" s="353"/>
    </row>
    <row r="86" spans="1:6" ht="15" customHeight="1" thickBot="1" x14ac:dyDescent="0.3">
      <c r="A86" s="352"/>
      <c r="B86" s="121" t="str">
        <f>IF(ISBLANK(MIprices!A100),"",MIprices!A100)</f>
        <v>W2736</v>
      </c>
      <c r="C86" s="116" t="str">
        <f>MIprices!B100</f>
        <v>Double Door Wall Cabinet</v>
      </c>
      <c r="D86" s="117">
        <f>IF(B86="","",INDEX(MIprices!C100:U100,1,GroupMIindex))</f>
        <v>0</v>
      </c>
      <c r="E86" s="118" t="str">
        <f t="shared" si="1"/>
        <v>N/A</v>
      </c>
      <c r="F86" s="353"/>
    </row>
    <row r="87" spans="1:6" ht="15" customHeight="1" thickBot="1" x14ac:dyDescent="0.3">
      <c r="A87" s="352"/>
      <c r="B87" s="121" t="str">
        <f>IF(ISBLANK(MIprices!A101),"",MIprices!A101)</f>
        <v>W2742</v>
      </c>
      <c r="C87" s="116" t="str">
        <f>MIprices!B101</f>
        <v>Double Door Wall Cabinet</v>
      </c>
      <c r="D87" s="117">
        <f>IF(B87="","",INDEX(MIprices!C101:U101,1,GroupMIindex))</f>
        <v>0</v>
      </c>
      <c r="E87" s="118" t="str">
        <f t="shared" si="1"/>
        <v>N/A</v>
      </c>
      <c r="F87" s="353"/>
    </row>
    <row r="88" spans="1:6" ht="15" customHeight="1" thickBot="1" x14ac:dyDescent="0.3">
      <c r="A88" s="352"/>
      <c r="B88" s="121" t="str">
        <f>IF(ISBLANK(MIprices!A102),"",MIprices!A102)</f>
        <v>W3030</v>
      </c>
      <c r="C88" s="116" t="str">
        <f>MIprices!B102</f>
        <v>Double Door Wall Cabinet</v>
      </c>
      <c r="D88" s="117">
        <f>IF(B88="","",INDEX(MIprices!C102:U102,1,GroupMIindex))</f>
        <v>0</v>
      </c>
      <c r="E88" s="118" t="str">
        <f t="shared" si="1"/>
        <v>N/A</v>
      </c>
      <c r="F88" s="353"/>
    </row>
    <row r="89" spans="1:6" ht="15" customHeight="1" thickBot="1" x14ac:dyDescent="0.3">
      <c r="A89" s="352"/>
      <c r="B89" s="121" t="str">
        <f>IF(ISBLANK(MIprices!A103),"",MIprices!A103)</f>
        <v>W3036</v>
      </c>
      <c r="C89" s="116" t="str">
        <f>MIprices!B103</f>
        <v>Double Door Wall Cabinet</v>
      </c>
      <c r="D89" s="117">
        <f>IF(B89="","",INDEX(MIprices!C103:U103,1,GroupMIindex))</f>
        <v>0</v>
      </c>
      <c r="E89" s="118" t="str">
        <f t="shared" si="1"/>
        <v>N/A</v>
      </c>
      <c r="F89" s="353"/>
    </row>
    <row r="90" spans="1:6" ht="15" customHeight="1" thickBot="1" x14ac:dyDescent="0.3">
      <c r="A90" s="352"/>
      <c r="B90" s="121" t="str">
        <f>IF(ISBLANK(MIprices!A104),"",MIprices!A104)</f>
        <v>W3042</v>
      </c>
      <c r="C90" s="116" t="str">
        <f>MIprices!B104</f>
        <v>Double Door Wall Cabinet</v>
      </c>
      <c r="D90" s="117">
        <f>IF(B90="","",INDEX(MIprices!C104:U104,1,GroupMIindex))</f>
        <v>0</v>
      </c>
      <c r="E90" s="118" t="str">
        <f t="shared" si="1"/>
        <v>N/A</v>
      </c>
      <c r="F90" s="353"/>
    </row>
    <row r="91" spans="1:6" ht="15" customHeight="1" thickBot="1" x14ac:dyDescent="0.3">
      <c r="A91" s="352"/>
      <c r="B91" s="121" t="str">
        <f>IF(ISBLANK(MIprices!A105),"",MIprices!A105)</f>
        <v>W3330</v>
      </c>
      <c r="C91" s="116" t="str">
        <f>MIprices!B105</f>
        <v>Double Door Wall Cabinet</v>
      </c>
      <c r="D91" s="117">
        <f>IF(B91="","",INDEX(MIprices!C105:U105,1,GroupMIindex))</f>
        <v>0</v>
      </c>
      <c r="E91" s="118" t="str">
        <f t="shared" si="1"/>
        <v>N/A</v>
      </c>
      <c r="F91" s="353"/>
    </row>
    <row r="92" spans="1:6" ht="15" customHeight="1" thickBot="1" x14ac:dyDescent="0.3">
      <c r="A92" s="352"/>
      <c r="B92" s="121" t="str">
        <f>IF(ISBLANK(MIprices!A106),"",MIprices!A106)</f>
        <v>W3336</v>
      </c>
      <c r="C92" s="116" t="str">
        <f>MIprices!B106</f>
        <v>Double Door Wall Cabinet</v>
      </c>
      <c r="D92" s="117">
        <f>IF(B92="","",INDEX(MIprices!C106:U106,1,GroupMIindex))</f>
        <v>0</v>
      </c>
      <c r="E92" s="118" t="str">
        <f t="shared" si="1"/>
        <v>N/A</v>
      </c>
      <c r="F92" s="353"/>
    </row>
    <row r="93" spans="1:6" ht="15" customHeight="1" thickBot="1" x14ac:dyDescent="0.3">
      <c r="A93" s="352"/>
      <c r="B93" s="121" t="str">
        <f>IF(ISBLANK(MIprices!A107),"",MIprices!A107)</f>
        <v>W3342</v>
      </c>
      <c r="C93" s="116" t="str">
        <f>MIprices!B107</f>
        <v>Double Door Wall Cabinet</v>
      </c>
      <c r="D93" s="117">
        <f>IF(B93="","",INDEX(MIprices!C107:U107,1,GroupMIindex))</f>
        <v>0</v>
      </c>
      <c r="E93" s="118" t="str">
        <f t="shared" si="1"/>
        <v>N/A</v>
      </c>
      <c r="F93" s="353"/>
    </row>
    <row r="94" spans="1:6" ht="15" customHeight="1" thickBot="1" x14ac:dyDescent="0.3">
      <c r="A94" s="352"/>
      <c r="B94" s="121" t="str">
        <f>IF(ISBLANK(MIprices!A108),"",MIprices!A108)</f>
        <v>W3630</v>
      </c>
      <c r="C94" s="116" t="str">
        <f>MIprices!B108</f>
        <v>Double Door Wall Cabinet</v>
      </c>
      <c r="D94" s="117">
        <f>IF(B94="","",INDEX(MIprices!C108:U108,1,GroupMIindex))</f>
        <v>0</v>
      </c>
      <c r="E94" s="118" t="str">
        <f t="shared" si="1"/>
        <v>N/A</v>
      </c>
      <c r="F94" s="353"/>
    </row>
    <row r="95" spans="1:6" ht="15" customHeight="1" thickBot="1" x14ac:dyDescent="0.3">
      <c r="A95" s="352"/>
      <c r="B95" s="121" t="str">
        <f>IF(ISBLANK(MIprices!A109),"",MIprices!A109)</f>
        <v>W3636</v>
      </c>
      <c r="C95" s="116" t="str">
        <f>MIprices!B109</f>
        <v>Double Door Wall Cabinet</v>
      </c>
      <c r="D95" s="117">
        <f>IF(B95="","",INDEX(MIprices!C109:U109,1,GroupMIindex))</f>
        <v>0</v>
      </c>
      <c r="E95" s="118" t="str">
        <f t="shared" si="1"/>
        <v>N/A</v>
      </c>
      <c r="F95" s="353"/>
    </row>
    <row r="96" spans="1:6" ht="15" customHeight="1" thickBot="1" x14ac:dyDescent="0.3">
      <c r="A96" s="352"/>
      <c r="B96" s="121" t="str">
        <f>IF(ISBLANK(MIprices!A110),"",MIprices!A110)</f>
        <v>W3642</v>
      </c>
      <c r="C96" s="116" t="str">
        <f>MIprices!B110</f>
        <v>Double Door Wall Cabinet</v>
      </c>
      <c r="D96" s="117">
        <f>IF(B96="","",INDEX(MIprices!C110:U110,1,GroupMIindex))</f>
        <v>0</v>
      </c>
      <c r="E96" s="118" t="str">
        <f t="shared" si="1"/>
        <v>N/A</v>
      </c>
      <c r="F96" s="353"/>
    </row>
    <row r="97" spans="1:6" ht="15" customHeight="1" thickBot="1" x14ac:dyDescent="0.3">
      <c r="A97" s="352"/>
      <c r="B97" s="121" t="str">
        <f>IF(ISBLANK(MIprices!A111),"",MIprices!A111)</f>
        <v>W3930</v>
      </c>
      <c r="C97" s="116" t="str">
        <f>MIprices!B111</f>
        <v>Double Door Wall Cabinet</v>
      </c>
      <c r="D97" s="117">
        <f>IF(B97="","",INDEX(MIprices!C111:U111,1,GroupMIindex))</f>
        <v>0</v>
      </c>
      <c r="E97" s="118" t="str">
        <f t="shared" si="1"/>
        <v>N/A</v>
      </c>
      <c r="F97" s="353"/>
    </row>
    <row r="98" spans="1:6" ht="15" customHeight="1" thickBot="1" x14ac:dyDescent="0.3">
      <c r="A98" s="352"/>
      <c r="B98" s="121" t="str">
        <f>IF(ISBLANK(MIprices!A112),"",MIprices!A112)</f>
        <v>W3936</v>
      </c>
      <c r="C98" s="116" t="str">
        <f>MIprices!B112</f>
        <v>Double Door Wall Cabinet</v>
      </c>
      <c r="D98" s="117">
        <f>IF(B98="","",INDEX(MIprices!C112:U112,1,GroupMIindex))</f>
        <v>0</v>
      </c>
      <c r="E98" s="118" t="str">
        <f t="shared" si="1"/>
        <v>N/A</v>
      </c>
      <c r="F98" s="353"/>
    </row>
    <row r="99" spans="1:6" ht="15" customHeight="1" thickBot="1" x14ac:dyDescent="0.3">
      <c r="A99" s="352"/>
      <c r="B99" s="121" t="str">
        <f>IF(ISBLANK(MIprices!A113),"",MIprices!A113)</f>
        <v>W3942</v>
      </c>
      <c r="C99" s="116" t="str">
        <f>MIprices!B113</f>
        <v>Double Door Wall Cabinet</v>
      </c>
      <c r="D99" s="117">
        <f>IF(B99="","",INDEX(MIprices!C113:U113,1,GroupMIindex))</f>
        <v>0</v>
      </c>
      <c r="E99" s="118" t="str">
        <f t="shared" si="1"/>
        <v>N/A</v>
      </c>
      <c r="F99" s="353"/>
    </row>
    <row r="100" spans="1:6" ht="15" customHeight="1" thickBot="1" x14ac:dyDescent="0.3">
      <c r="A100" s="352"/>
      <c r="B100" s="121" t="str">
        <f>IF(ISBLANK(MIprices!A114),"",MIprices!A114)</f>
        <v/>
      </c>
      <c r="C100" s="116" t="str">
        <f>MIprices!B114</f>
        <v>Bridge Walls</v>
      </c>
      <c r="D100" s="117" t="str">
        <f>IF(B100="","",INDEX(MIprices!C114:U114,1,GroupMIindex))</f>
        <v/>
      </c>
      <c r="E100" s="118" t="str">
        <f t="shared" si="1"/>
        <v/>
      </c>
      <c r="F100" s="353"/>
    </row>
    <row r="101" spans="1:6" ht="15" customHeight="1" thickBot="1" x14ac:dyDescent="0.3">
      <c r="A101" s="352"/>
      <c r="B101" s="121" t="str">
        <f>IF(ISBLANK(MIprices!A115),"",MIprices!A115)</f>
        <v>W2112</v>
      </c>
      <c r="C101" s="116" t="str">
        <f>MIprices!B115</f>
        <v>Single Door Wall Cabinet</v>
      </c>
      <c r="D101" s="117">
        <f>IF(B101="","",INDEX(MIprices!C115:U115,1,GroupMIindex))</f>
        <v>0</v>
      </c>
      <c r="E101" s="118" t="str">
        <f t="shared" si="1"/>
        <v>N/A</v>
      </c>
      <c r="F101" s="353"/>
    </row>
    <row r="102" spans="1:6" ht="15" customHeight="1" thickBot="1" x14ac:dyDescent="0.3">
      <c r="A102" s="352"/>
      <c r="B102" s="121" t="str">
        <f>IF(ISBLANK(MIprices!A116),"",MIprices!A116)</f>
        <v>W2124</v>
      </c>
      <c r="C102" s="116" t="str">
        <f>MIprices!B116</f>
        <v>Single Door Wall Cabinet</v>
      </c>
      <c r="D102" s="117">
        <f>IF(B102="","",INDEX(MIprices!C116:U116,1,GroupMIindex))</f>
        <v>0</v>
      </c>
      <c r="E102" s="118" t="str">
        <f t="shared" si="1"/>
        <v>N/A</v>
      </c>
      <c r="F102" s="353"/>
    </row>
    <row r="103" spans="1:6" ht="15" customHeight="1" thickBot="1" x14ac:dyDescent="0.3">
      <c r="A103" s="352"/>
      <c r="B103" s="121" t="str">
        <f>IF(ISBLANK(MIprices!A117),"",MIprices!A117)</f>
        <v>W2415</v>
      </c>
      <c r="C103" s="116" t="str">
        <f>MIprices!B117</f>
        <v>Double Door Wall Cabinet</v>
      </c>
      <c r="D103" s="117">
        <f>IF(B103="","",INDEX(MIprices!C117:U117,1,GroupMIindex))</f>
        <v>0</v>
      </c>
      <c r="E103" s="118" t="str">
        <f t="shared" si="1"/>
        <v>N/A</v>
      </c>
      <c r="F103" s="353"/>
    </row>
    <row r="104" spans="1:6" ht="15" customHeight="1" thickBot="1" x14ac:dyDescent="0.3">
      <c r="A104" s="352"/>
      <c r="B104" s="121" t="str">
        <f>IF(ISBLANK(MIprices!A118),"",MIprices!A118)</f>
        <v>W2418</v>
      </c>
      <c r="C104" s="116" t="str">
        <f>MIprices!B118</f>
        <v>Double Door Wall Cabinet</v>
      </c>
      <c r="D104" s="117">
        <f>IF(B104="","",INDEX(MIprices!C118:U118,1,GroupMIindex))</f>
        <v>0</v>
      </c>
      <c r="E104" s="118" t="str">
        <f t="shared" si="1"/>
        <v>N/A</v>
      </c>
      <c r="F104" s="353"/>
    </row>
    <row r="105" spans="1:6" ht="15" customHeight="1" thickBot="1" x14ac:dyDescent="0.3">
      <c r="A105" s="352"/>
      <c r="B105" s="121" t="str">
        <f>IF(ISBLANK(MIprices!A119),"",MIprices!A119)</f>
        <v>W2424</v>
      </c>
      <c r="C105" s="116" t="str">
        <f>MIprices!B119</f>
        <v>Double Door Wall Cabinet</v>
      </c>
      <c r="D105" s="117">
        <f>IF(B105="","",INDEX(MIprices!C119:U119,1,GroupMIindex))</f>
        <v>0</v>
      </c>
      <c r="E105" s="118" t="str">
        <f t="shared" si="1"/>
        <v>N/A</v>
      </c>
      <c r="F105" s="353"/>
    </row>
    <row r="106" spans="1:6" ht="15" customHeight="1" thickBot="1" x14ac:dyDescent="0.3">
      <c r="A106" s="352"/>
      <c r="B106" s="121" t="str">
        <f>IF(ISBLANK(MIprices!A120),"",MIprices!A120)</f>
        <v>W3012</v>
      </c>
      <c r="C106" s="116" t="str">
        <f>MIprices!B120</f>
        <v>Double Door Wall Cabinet</v>
      </c>
      <c r="D106" s="117">
        <f>IF(B106="","",INDEX(MIprices!C120:U120,1,GroupMIindex))</f>
        <v>0</v>
      </c>
      <c r="E106" s="118" t="str">
        <f t="shared" si="1"/>
        <v>N/A</v>
      </c>
      <c r="F106" s="353"/>
    </row>
    <row r="107" spans="1:6" ht="15" customHeight="1" thickBot="1" x14ac:dyDescent="0.3">
      <c r="A107" s="352"/>
      <c r="B107" s="121" t="str">
        <f>IF(ISBLANK(MIprices!A121),"",MIprices!A121)</f>
        <v>W3015</v>
      </c>
      <c r="C107" s="116" t="str">
        <f>MIprices!B121</f>
        <v>Double Door Wall Cabinet</v>
      </c>
      <c r="D107" s="117">
        <f>IF(B107="","",INDEX(MIprices!C121:U121,1,GroupMIindex))</f>
        <v>0</v>
      </c>
      <c r="E107" s="118" t="str">
        <f t="shared" si="1"/>
        <v>N/A</v>
      </c>
      <c r="F107" s="353"/>
    </row>
    <row r="108" spans="1:6" ht="15" customHeight="1" thickBot="1" x14ac:dyDescent="0.3">
      <c r="A108" s="352"/>
      <c r="B108" s="121" t="str">
        <f>IF(ISBLANK(MIprices!A122),"",MIprices!A122)</f>
        <v>W3018</v>
      </c>
      <c r="C108" s="116" t="str">
        <f>MIprices!B122</f>
        <v>Double Door Wall Cabinet</v>
      </c>
      <c r="D108" s="117">
        <f>IF(B108="","",INDEX(MIprices!C122:U122,1,GroupMIindex))</f>
        <v>0</v>
      </c>
      <c r="E108" s="118" t="str">
        <f t="shared" si="1"/>
        <v>N/A</v>
      </c>
      <c r="F108" s="353"/>
    </row>
    <row r="109" spans="1:6" ht="15" customHeight="1" thickBot="1" x14ac:dyDescent="0.3">
      <c r="A109" s="352"/>
      <c r="B109" s="121" t="str">
        <f>IF(ISBLANK(MIprices!A123),"",MIprices!A123)</f>
        <v>W3024</v>
      </c>
      <c r="C109" s="116" t="str">
        <f>MIprices!B123</f>
        <v>Double Door Wall Cabinet</v>
      </c>
      <c r="D109" s="117">
        <f>IF(B109="","",INDEX(MIprices!C123:U123,1,GroupMIindex))</f>
        <v>0</v>
      </c>
      <c r="E109" s="118" t="str">
        <f t="shared" si="1"/>
        <v>N/A</v>
      </c>
      <c r="F109" s="353"/>
    </row>
    <row r="110" spans="1:6" ht="15" customHeight="1" thickBot="1" x14ac:dyDescent="0.3">
      <c r="A110" s="352"/>
      <c r="B110" s="121" t="str">
        <f>IF(ISBLANK(MIprices!A124),"",MIprices!A124)</f>
        <v>W3312</v>
      </c>
      <c r="C110" s="116" t="str">
        <f>MIprices!B124</f>
        <v>Double Door Wall Cabinet</v>
      </c>
      <c r="D110" s="117">
        <f>IF(B110="","",INDEX(MIprices!C124:U124,1,GroupMIindex))</f>
        <v>0</v>
      </c>
      <c r="E110" s="118" t="str">
        <f t="shared" si="1"/>
        <v>N/A</v>
      </c>
      <c r="F110" s="353"/>
    </row>
    <row r="111" spans="1:6" ht="15" customHeight="1" thickBot="1" x14ac:dyDescent="0.3">
      <c r="A111" s="352"/>
      <c r="B111" s="121" t="str">
        <f>IF(ISBLANK(MIprices!A125),"",MIprices!A125)</f>
        <v>W3315</v>
      </c>
      <c r="C111" s="116" t="str">
        <f>MIprices!B125</f>
        <v>Double Door Wall Cabinet</v>
      </c>
      <c r="D111" s="117">
        <f>IF(B111="","",INDEX(MIprices!C125:U125,1,GroupMIindex))</f>
        <v>0</v>
      </c>
      <c r="E111" s="118" t="str">
        <f t="shared" si="1"/>
        <v>N/A</v>
      </c>
      <c r="F111" s="353"/>
    </row>
    <row r="112" spans="1:6" ht="15" customHeight="1" thickBot="1" x14ac:dyDescent="0.3">
      <c r="A112" s="352"/>
      <c r="B112" s="121" t="str">
        <f>IF(ISBLANK(MIprices!A126),"",MIprices!A126)</f>
        <v>W3318</v>
      </c>
      <c r="C112" s="116" t="str">
        <f>MIprices!B126</f>
        <v>Double Door Wall Cabinet</v>
      </c>
      <c r="D112" s="117">
        <f>IF(B112="","",INDEX(MIprices!C126:U126,1,GroupMIindex))</f>
        <v>0</v>
      </c>
      <c r="E112" s="118" t="str">
        <f t="shared" si="1"/>
        <v>N/A</v>
      </c>
      <c r="F112" s="353"/>
    </row>
    <row r="113" spans="1:6" ht="15" customHeight="1" thickBot="1" x14ac:dyDescent="0.3">
      <c r="A113" s="352"/>
      <c r="B113" s="121" t="str">
        <f>IF(ISBLANK(MIprices!A127),"",MIprices!A127)</f>
        <v>W3324</v>
      </c>
      <c r="C113" s="116" t="str">
        <f>MIprices!B127</f>
        <v>Double Door Wall Cabinet</v>
      </c>
      <c r="D113" s="117">
        <f>IF(B113="","",INDEX(MIprices!C127:U127,1,GroupMIindex))</f>
        <v>0</v>
      </c>
      <c r="E113" s="118" t="str">
        <f t="shared" si="1"/>
        <v>N/A</v>
      </c>
      <c r="F113" s="353"/>
    </row>
    <row r="114" spans="1:6" ht="15" customHeight="1" thickBot="1" x14ac:dyDescent="0.3">
      <c r="A114" s="352"/>
      <c r="B114" s="121" t="str">
        <f>IF(ISBLANK(MIprices!A128),"",MIprices!A128)</f>
        <v>W3612</v>
      </c>
      <c r="C114" s="116" t="str">
        <f>MIprices!B128</f>
        <v>Double Door Wall Cabinet</v>
      </c>
      <c r="D114" s="117">
        <f>IF(B114="","",INDEX(MIprices!C128:U128,1,GroupMIindex))</f>
        <v>0</v>
      </c>
      <c r="E114" s="118" t="str">
        <f t="shared" si="1"/>
        <v>N/A</v>
      </c>
      <c r="F114" s="353"/>
    </row>
    <row r="115" spans="1:6" ht="15" customHeight="1" thickBot="1" x14ac:dyDescent="0.3">
      <c r="A115" s="352"/>
      <c r="B115" s="121" t="str">
        <f>IF(ISBLANK(MIprices!A129),"",MIprices!A129)</f>
        <v>W3615</v>
      </c>
      <c r="C115" s="116" t="str">
        <f>MIprices!B129</f>
        <v>Double Door Wall Cabinet</v>
      </c>
      <c r="D115" s="117">
        <f>IF(B115="","",INDEX(MIprices!C129:U129,1,GroupMIindex))</f>
        <v>0</v>
      </c>
      <c r="E115" s="118" t="str">
        <f t="shared" si="1"/>
        <v>N/A</v>
      </c>
      <c r="F115" s="353"/>
    </row>
    <row r="116" spans="1:6" ht="15" customHeight="1" thickBot="1" x14ac:dyDescent="0.3">
      <c r="A116" s="352"/>
      <c r="B116" s="121" t="str">
        <f>IF(ISBLANK(MIprices!A130),"",MIprices!A130)</f>
        <v>W3618</v>
      </c>
      <c r="C116" s="116" t="str">
        <f>MIprices!B130</f>
        <v>Double Door Wall Cabinet</v>
      </c>
      <c r="D116" s="117">
        <f>IF(B116="","",INDEX(MIprices!C130:U130,1,GroupMIindex))</f>
        <v>0</v>
      </c>
      <c r="E116" s="118" t="str">
        <f t="shared" si="1"/>
        <v>N/A</v>
      </c>
      <c r="F116" s="353"/>
    </row>
    <row r="117" spans="1:6" ht="15" customHeight="1" thickBot="1" x14ac:dyDescent="0.3">
      <c r="A117" s="352"/>
      <c r="B117" s="121" t="str">
        <f>IF(ISBLANK(MIprices!A131),"",MIprices!A131)</f>
        <v>W3624</v>
      </c>
      <c r="C117" s="116" t="str">
        <f>MIprices!B131</f>
        <v>Double Door Wall Cabinet</v>
      </c>
      <c r="D117" s="117">
        <f>IF(B117="","",INDEX(MIprices!C131:U131,1,GroupMIindex))</f>
        <v>0</v>
      </c>
      <c r="E117" s="118" t="str">
        <f t="shared" si="1"/>
        <v>N/A</v>
      </c>
      <c r="F117" s="353"/>
    </row>
    <row r="118" spans="1:6" ht="15" customHeight="1" thickBot="1" x14ac:dyDescent="0.3">
      <c r="A118" s="352"/>
      <c r="B118" s="121" t="str">
        <f>IF(ISBLANK(MIprices!A132),"",MIprices!A132)</f>
        <v>WD1818</v>
      </c>
      <c r="C118" s="122" t="str">
        <f>MIprices!B132</f>
        <v>18" Three Drawer Wall Cabinet</v>
      </c>
      <c r="D118" s="117">
        <f>IF(B118="","",INDEX(MIprices!C132:U132,1,GroupMIindex))</f>
        <v>0</v>
      </c>
      <c r="E118" s="118" t="str">
        <f t="shared" si="1"/>
        <v>N/A</v>
      </c>
      <c r="F118" s="353"/>
    </row>
    <row r="119" spans="1:6" ht="15" customHeight="1" thickBot="1" x14ac:dyDescent="0.3">
      <c r="A119" s="352"/>
      <c r="B119" s="121" t="str">
        <f>IF(ISBLANK(MIprices!A133),"",MIprices!A133)</f>
        <v/>
      </c>
      <c r="C119" s="116" t="str">
        <f>MIprices!B133</f>
        <v>Range Hoods</v>
      </c>
      <c r="D119" s="117" t="str">
        <f>IF(B119="","",INDEX(MIprices!C133:U133,1,GroupMIindex))</f>
        <v/>
      </c>
      <c r="E119" s="118" t="str">
        <f t="shared" si="1"/>
        <v/>
      </c>
      <c r="F119" s="353"/>
    </row>
    <row r="120" spans="1:6" ht="15" customHeight="1" thickBot="1" x14ac:dyDescent="0.3">
      <c r="A120" s="352"/>
      <c r="B120" s="121" t="str">
        <f>IF(ISBLANK(MIprices!A134),"",MIprices!A134)</f>
        <v>RGH30</v>
      </c>
      <c r="C120" s="116" t="str">
        <f>MIprices!B134</f>
        <v>Range Hood Cover</v>
      </c>
      <c r="D120" s="117">
        <f>IF(B120="","",INDEX(MIprices!C134:U134,1,GroupMIindex))</f>
        <v>0</v>
      </c>
      <c r="E120" s="118" t="str">
        <f t="shared" si="1"/>
        <v>N/A</v>
      </c>
      <c r="F120" s="353"/>
    </row>
    <row r="121" spans="1:6" ht="15" customHeight="1" thickBot="1" x14ac:dyDescent="0.3">
      <c r="A121" s="352"/>
      <c r="B121" s="121" t="str">
        <f>IF(ISBLANK(MIprices!A135),"",MIprices!A135)</f>
        <v>RGH36</v>
      </c>
      <c r="C121" s="116" t="str">
        <f>MIprices!B135</f>
        <v>Range Hood Cover</v>
      </c>
      <c r="D121" s="117">
        <f>IF(B121="","",INDEX(MIprices!C135:U135,1,GroupMIindex))</f>
        <v>0</v>
      </c>
      <c r="E121" s="118" t="str">
        <f t="shared" si="1"/>
        <v>N/A</v>
      </c>
      <c r="F121" s="353"/>
    </row>
    <row r="122" spans="1:6" ht="15" customHeight="1" thickBot="1" x14ac:dyDescent="0.3">
      <c r="A122" s="352"/>
      <c r="B122" s="121" t="str">
        <f>IF(ISBLANK(MIprices!A136),"",MIprices!A136)</f>
        <v/>
      </c>
      <c r="C122" s="116" t="str">
        <f>MIprices!B136</f>
        <v>Refrigerator Walls</v>
      </c>
      <c r="D122" s="117" t="str">
        <f>IF(B122="","",INDEX(MIprices!C136:U136,1,GroupMIindex))</f>
        <v/>
      </c>
      <c r="E122" s="118" t="str">
        <f t="shared" si="1"/>
        <v/>
      </c>
      <c r="F122" s="353"/>
    </row>
    <row r="123" spans="1:6" ht="15" customHeight="1" thickBot="1" x14ac:dyDescent="0.3">
      <c r="A123" s="352"/>
      <c r="B123" s="121" t="str">
        <f>IF(ISBLANK(MIprices!A137),"",MIprices!A137)</f>
        <v>W331224</v>
      </c>
      <c r="C123" s="116" t="str">
        <f>MIprices!B137</f>
        <v>Double Door Wall Cabinet</v>
      </c>
      <c r="D123" s="117">
        <f>IF(B123="","",INDEX(MIprices!C137:U137,1,GroupMIindex))</f>
        <v>0</v>
      </c>
      <c r="E123" s="118" t="str">
        <f t="shared" si="1"/>
        <v>N/A</v>
      </c>
      <c r="F123" s="353"/>
    </row>
    <row r="124" spans="1:6" ht="15" customHeight="1" thickBot="1" x14ac:dyDescent="0.3">
      <c r="A124" s="352"/>
      <c r="B124" s="121" t="str">
        <f>IF(ISBLANK(MIprices!A138),"",MIprices!A138)</f>
        <v>W331824</v>
      </c>
      <c r="C124" s="116" t="str">
        <f>MIprices!B138</f>
        <v>Refrigerator Wall Cabinet</v>
      </c>
      <c r="D124" s="117">
        <f>IF(B124="","",INDEX(MIprices!C138:U138,1,GroupMIindex))</f>
        <v>0</v>
      </c>
      <c r="E124" s="118" t="str">
        <f t="shared" si="1"/>
        <v>N/A</v>
      </c>
      <c r="F124" s="353"/>
    </row>
    <row r="125" spans="1:6" ht="15" customHeight="1" thickBot="1" x14ac:dyDescent="0.3">
      <c r="A125" s="352"/>
      <c r="B125" s="121" t="str">
        <f>IF(ISBLANK(MIprices!A139),"",MIprices!A139)</f>
        <v>W332424</v>
      </c>
      <c r="C125" s="116" t="str">
        <f>MIprices!B139</f>
        <v>Refrigerator Wall Cabinet</v>
      </c>
      <c r="D125" s="117">
        <f>IF(B125="","",INDEX(MIprices!C139:U139,1,GroupMIindex))</f>
        <v>0</v>
      </c>
      <c r="E125" s="118" t="str">
        <f t="shared" si="1"/>
        <v>N/A</v>
      </c>
      <c r="F125" s="353"/>
    </row>
    <row r="126" spans="1:6" ht="15" customHeight="1" thickBot="1" x14ac:dyDescent="0.3">
      <c r="A126" s="352"/>
      <c r="B126" s="121" t="str">
        <f>IF(ISBLANK(MIprices!A140),"",MIprices!A140)</f>
        <v>W361224</v>
      </c>
      <c r="C126" s="116" t="str">
        <f>MIprices!B140</f>
        <v>Refrigerator Wall Cabinet</v>
      </c>
      <c r="D126" s="117">
        <f>IF(B126="","",INDEX(MIprices!C140:U140,1,GroupMIindex))</f>
        <v>0</v>
      </c>
      <c r="E126" s="118" t="str">
        <f t="shared" si="1"/>
        <v>N/A</v>
      </c>
      <c r="F126" s="353"/>
    </row>
    <row r="127" spans="1:6" ht="15" customHeight="1" thickBot="1" x14ac:dyDescent="0.3">
      <c r="A127" s="352"/>
      <c r="B127" s="121" t="str">
        <f>IF(ISBLANK(MIprices!A141),"",MIprices!A141)</f>
        <v>W361524</v>
      </c>
      <c r="C127" s="116" t="str">
        <f>MIprices!B141</f>
        <v>Refrigerator Wall Cabinet</v>
      </c>
      <c r="D127" s="117">
        <f>IF(B127="","",INDEX(MIprices!C141:U141,1,GroupMIindex))</f>
        <v>0</v>
      </c>
      <c r="E127" s="118" t="str">
        <f t="shared" si="1"/>
        <v>N/A</v>
      </c>
      <c r="F127" s="353"/>
    </row>
    <row r="128" spans="1:6" ht="15" customHeight="1" thickBot="1" x14ac:dyDescent="0.3">
      <c r="A128" s="352"/>
      <c r="B128" s="121" t="str">
        <f>IF(ISBLANK(MIprices!A142),"",MIprices!A142)</f>
        <v>W361824</v>
      </c>
      <c r="C128" s="116" t="str">
        <f>MIprices!B142</f>
        <v>Refrigerator Wall Cabinet</v>
      </c>
      <c r="D128" s="117">
        <f>IF(B128="","",INDEX(MIprices!C142:U142,1,GroupMIindex))</f>
        <v>0</v>
      </c>
      <c r="E128" s="118" t="str">
        <f t="shared" si="1"/>
        <v>N/A</v>
      </c>
      <c r="F128" s="353"/>
    </row>
    <row r="129" spans="1:6" ht="15" customHeight="1" thickBot="1" x14ac:dyDescent="0.3">
      <c r="A129" s="352"/>
      <c r="B129" s="121" t="str">
        <f>IF(ISBLANK(MIprices!A143),"",MIprices!A143)</f>
        <v>W362424</v>
      </c>
      <c r="C129" s="116" t="str">
        <f>MIprices!B143</f>
        <v>Refrigerator Wall Cabinet</v>
      </c>
      <c r="D129" s="117">
        <f>IF(B129="","",INDEX(MIprices!C143:U143,1,GroupMIindex))</f>
        <v>0</v>
      </c>
      <c r="E129" s="118" t="str">
        <f t="shared" si="1"/>
        <v>N/A</v>
      </c>
      <c r="F129" s="353"/>
    </row>
    <row r="130" spans="1:6" ht="15" customHeight="1" thickBot="1" x14ac:dyDescent="0.3">
      <c r="A130" s="352"/>
      <c r="B130" s="121" t="str">
        <f>IF(ISBLANK(MIprices!A144),"",MIprices!A144)</f>
        <v/>
      </c>
      <c r="C130" s="116" t="str">
        <f>MIprices!B144</f>
        <v>Corner Walls</v>
      </c>
      <c r="D130" s="117" t="str">
        <f>IF(B130="","",INDEX(MIprices!C144:U144,1,GroupMIindex))</f>
        <v/>
      </c>
      <c r="E130" s="118" t="str">
        <f t="shared" si="1"/>
        <v/>
      </c>
      <c r="F130" s="353"/>
    </row>
    <row r="131" spans="1:6" ht="15" customHeight="1" thickBot="1" x14ac:dyDescent="0.3">
      <c r="A131" s="352"/>
      <c r="B131" s="121" t="str">
        <f>IF(ISBLANK(MIprices!A145),"",MIprices!A145)</f>
        <v>WDC2412BGFI</v>
      </c>
      <c r="C131" s="122" t="str">
        <f>MIprices!B145</f>
        <v>Wall Diagonal Glass Door Cabinet with Finished Interior (24"W X 12"H X 24"D)</v>
      </c>
      <c r="D131" s="117">
        <f>IF(B131="","",INDEX(MIprices!C145:U145,1,GroupMIindex))</f>
        <v>0</v>
      </c>
      <c r="E131" s="118" t="str">
        <f t="shared" si="1"/>
        <v>N/A</v>
      </c>
      <c r="F131" s="353"/>
    </row>
    <row r="132" spans="1:6" ht="15" customHeight="1" thickBot="1" x14ac:dyDescent="0.3">
      <c r="A132" s="352"/>
      <c r="B132" s="121" t="str">
        <f>IF(ISBLANK(MIprices!A146),"",MIprices!A146)</f>
        <v>WDC2430</v>
      </c>
      <c r="C132" s="116" t="str">
        <f>MIprices!B146</f>
        <v>Diagonal Corner Wall Cabinet</v>
      </c>
      <c r="D132" s="117">
        <f>IF(B132="","",INDEX(MIprices!C146:U146,1,GroupMIindex))</f>
        <v>0</v>
      </c>
      <c r="E132" s="118" t="str">
        <f t="shared" si="1"/>
        <v>N/A</v>
      </c>
      <c r="F132" s="353"/>
    </row>
    <row r="133" spans="1:6" ht="15" customHeight="1" thickBot="1" x14ac:dyDescent="0.3">
      <c r="A133" s="352"/>
      <c r="B133" s="121" t="str">
        <f>IF(ISBLANK(MIprices!A147),"",MIprices!A147)</f>
        <v>WDC2436</v>
      </c>
      <c r="C133" s="116" t="str">
        <f>MIprices!B147</f>
        <v>Diagonal Corner Wall Cabinet</v>
      </c>
      <c r="D133" s="117">
        <f>IF(B133="","",INDEX(MIprices!C147:U147,1,GroupMIindex))</f>
        <v>0</v>
      </c>
      <c r="E133" s="118" t="str">
        <f t="shared" ref="E133:E196" si="2">IF(B133="","",IF(D133=0,NotAvailable,A133*D133))</f>
        <v>N/A</v>
      </c>
      <c r="F133" s="353"/>
    </row>
    <row r="134" spans="1:6" ht="15" customHeight="1" thickBot="1" x14ac:dyDescent="0.3">
      <c r="A134" s="352"/>
      <c r="B134" s="121" t="str">
        <f>IF(ISBLANK(MIprices!A148),"",MIprices!A148)</f>
        <v>WDC2442</v>
      </c>
      <c r="C134" s="116" t="str">
        <f>MIprices!B148</f>
        <v>Diagonal Corner Wall Cabinet</v>
      </c>
      <c r="D134" s="117">
        <f>IF(B134="","",INDEX(MIprices!C148:U148,1,GroupMIindex))</f>
        <v>0</v>
      </c>
      <c r="E134" s="118" t="str">
        <f t="shared" si="2"/>
        <v>N/A</v>
      </c>
      <c r="F134" s="353"/>
    </row>
    <row r="135" spans="1:6" ht="15" customHeight="1" thickBot="1" x14ac:dyDescent="0.3">
      <c r="A135" s="352"/>
      <c r="B135" s="121" t="str">
        <f>IF(ISBLANK(MIprices!A149),"",MIprices!A149)</f>
        <v>WDC273615</v>
      </c>
      <c r="C135" s="122" t="str">
        <f>MIprices!B149</f>
        <v>Wall Diagonal Corner Cabinet - 27"W X 36"H X 27"D-1D-2S</v>
      </c>
      <c r="D135" s="117">
        <f>IF(B135="","",INDEX(MIprices!C149:U149,1,GroupMIindex))</f>
        <v>0</v>
      </c>
      <c r="E135" s="118" t="str">
        <f t="shared" si="2"/>
        <v>N/A</v>
      </c>
      <c r="F135" s="353"/>
    </row>
    <row r="136" spans="1:6" ht="15" customHeight="1" thickBot="1" x14ac:dyDescent="0.3">
      <c r="A136" s="352"/>
      <c r="B136" s="121" t="str">
        <f>IF(ISBLANK(MIprices!A150),"",MIprices!A150)</f>
        <v>WDC274215</v>
      </c>
      <c r="C136" s="116" t="str">
        <f>MIprices!B150</f>
        <v>Wall Diagonal Corner Cabinet</v>
      </c>
      <c r="D136" s="117">
        <f>IF(B136="","",INDEX(MIprices!C150:U150,1,GroupMIindex))</f>
        <v>0</v>
      </c>
      <c r="E136" s="118" t="str">
        <f t="shared" si="2"/>
        <v>N/A</v>
      </c>
      <c r="F136" s="353"/>
    </row>
    <row r="137" spans="1:6" ht="15" customHeight="1" thickBot="1" x14ac:dyDescent="0.3">
      <c r="A137" s="352"/>
      <c r="B137" s="121" t="str">
        <f>IF(ISBLANK(MIprices!A151),"",MIprices!A151)</f>
        <v>BLW2730</v>
      </c>
      <c r="C137" s="116" t="str">
        <f>MIprices!B151</f>
        <v>30\ H Blind Corner Wall Cabinets</v>
      </c>
      <c r="D137" s="117">
        <f>IF(B137="","",INDEX(MIprices!C151:U151,1,GroupMIindex))</f>
        <v>0</v>
      </c>
      <c r="E137" s="118" t="str">
        <f t="shared" si="2"/>
        <v>N/A</v>
      </c>
      <c r="F137" s="353"/>
    </row>
    <row r="138" spans="1:6" ht="15" customHeight="1" thickBot="1" x14ac:dyDescent="0.3">
      <c r="A138" s="352"/>
      <c r="B138" s="121" t="str">
        <f>IF(ISBLANK(MIprices!A152),"",MIprices!A152)</f>
        <v>BLW2736</v>
      </c>
      <c r="C138" s="116" t="str">
        <f>MIprices!B152</f>
        <v>36\ H Blind Corner Wall Cabinets</v>
      </c>
      <c r="D138" s="117">
        <f>IF(B138="","",INDEX(MIprices!C152:U152,1,GroupMIindex))</f>
        <v>0</v>
      </c>
      <c r="E138" s="118" t="str">
        <f t="shared" si="2"/>
        <v>N/A</v>
      </c>
      <c r="F138" s="353"/>
    </row>
    <row r="139" spans="1:6" ht="15" customHeight="1" thickBot="1" x14ac:dyDescent="0.3">
      <c r="A139" s="352"/>
      <c r="B139" s="121" t="str">
        <f>IF(ISBLANK(MIprices!A153),"",MIprices!A153)</f>
        <v>BLW2742</v>
      </c>
      <c r="C139" s="116" t="str">
        <f>MIprices!B153</f>
        <v>42\ H Blind Corner Wall Cabinets</v>
      </c>
      <c r="D139" s="117">
        <f>IF(B139="","",INDEX(MIprices!C153:U153,1,GroupMIindex))</f>
        <v>0</v>
      </c>
      <c r="E139" s="118" t="str">
        <f t="shared" si="2"/>
        <v>N/A</v>
      </c>
      <c r="F139" s="353"/>
    </row>
    <row r="140" spans="1:6" ht="15" customHeight="1" thickBot="1" x14ac:dyDescent="0.3">
      <c r="A140" s="352"/>
      <c r="B140" s="121" t="str">
        <f>IF(ISBLANK(MIprices!A154),"",MIprices!A154)</f>
        <v/>
      </c>
      <c r="C140" s="116" t="str">
        <f>MIprices!B154</f>
        <v>Glass Door Walls</v>
      </c>
      <c r="D140" s="117" t="str">
        <f>IF(B140="","",INDEX(MIprices!C154:U154,1,GroupMIindex))</f>
        <v/>
      </c>
      <c r="E140" s="118" t="str">
        <f t="shared" si="2"/>
        <v/>
      </c>
      <c r="F140" s="353"/>
    </row>
    <row r="141" spans="1:6" ht="15" customHeight="1" thickBot="1" x14ac:dyDescent="0.3">
      <c r="A141" s="352"/>
      <c r="B141" s="121" t="str">
        <f>IF(ISBLANK(MIprices!A155),"",MIprices!A155)</f>
        <v>W1212BGFI</v>
      </c>
      <c r="C141" s="116" t="str">
        <f>MIprices!B155</f>
        <v>Wall Glass Door Cabinet with Finished Interior - 12"W X 12"H X 12"D-1D</v>
      </c>
      <c r="D141" s="117">
        <f>IF(B141="","",INDEX(MIprices!C155:U155,1,GroupMIindex))</f>
        <v>0</v>
      </c>
      <c r="E141" s="118" t="str">
        <f t="shared" si="2"/>
        <v>N/A</v>
      </c>
      <c r="F141" s="353"/>
    </row>
    <row r="142" spans="1:6" ht="15" customHeight="1" thickBot="1" x14ac:dyDescent="0.3">
      <c r="A142" s="352"/>
      <c r="B142" s="121" t="str">
        <f>IF(ISBLANK(MIprices!A156),"",MIprices!A156)</f>
        <v>W1512BGFI</v>
      </c>
      <c r="C142" s="116" t="str">
        <f>MIprices!B156</f>
        <v>Wall Glass Door Cabinet with Finished Interior - 15"W X 12"H X 12"D-1D</v>
      </c>
      <c r="D142" s="117">
        <f>IF(B142="","",INDEX(MIprices!C156:U156,1,GroupMIindex))</f>
        <v>0</v>
      </c>
      <c r="E142" s="118" t="str">
        <f t="shared" si="2"/>
        <v>N/A</v>
      </c>
      <c r="F142" s="353"/>
    </row>
    <row r="143" spans="1:6" ht="15" customHeight="1" thickBot="1" x14ac:dyDescent="0.3">
      <c r="A143" s="352"/>
      <c r="B143" s="121" t="str">
        <f>IF(ISBLANK(MIprices!A157),"",MIprices!A157)</f>
        <v>W1812BGFI</v>
      </c>
      <c r="C143" s="116" t="str">
        <f>MIprices!B157</f>
        <v>Single Door Beveled Glass Wall Cabinet</v>
      </c>
      <c r="D143" s="117">
        <f>IF(B143="","",INDEX(MIprices!C157:U157,1,GroupMIindex))</f>
        <v>0</v>
      </c>
      <c r="E143" s="118" t="str">
        <f t="shared" si="2"/>
        <v>N/A</v>
      </c>
      <c r="F143" s="353"/>
    </row>
    <row r="144" spans="1:6" ht="15" customHeight="1" thickBot="1" x14ac:dyDescent="0.3">
      <c r="A144" s="352"/>
      <c r="B144" s="121" t="str">
        <f>IF(ISBLANK(MIprices!A158),"",MIprices!A158)</f>
        <v>W2112BGFI</v>
      </c>
      <c r="C144" s="116" t="str">
        <f>MIprices!B158</f>
        <v>Single Door Beveled Glass Wall Cabinet</v>
      </c>
      <c r="D144" s="117">
        <f>IF(B144="","",INDEX(MIprices!C158:U158,1,GroupMIindex))</f>
        <v>0</v>
      </c>
      <c r="E144" s="118" t="str">
        <f t="shared" si="2"/>
        <v>N/A</v>
      </c>
      <c r="F144" s="353"/>
    </row>
    <row r="145" spans="1:6" ht="15" customHeight="1" thickBot="1" x14ac:dyDescent="0.3">
      <c r="A145" s="352"/>
      <c r="B145" s="121" t="str">
        <f>IF(ISBLANK(MIprices!A159),"",MIprices!A159)</f>
        <v>W2412BGFI</v>
      </c>
      <c r="C145" s="116" t="str">
        <f>MIprices!B159</f>
        <v>Wall Glass Door Cabinet with Finished Interior - 24"W X 12"H X 12"D-2D</v>
      </c>
      <c r="D145" s="117">
        <f>IF(B145="","",INDEX(MIprices!C159:U159,1,GroupMIindex))</f>
        <v>0</v>
      </c>
      <c r="E145" s="118" t="str">
        <f t="shared" si="2"/>
        <v>N/A</v>
      </c>
      <c r="F145" s="353"/>
    </row>
    <row r="146" spans="1:6" ht="15" customHeight="1" thickBot="1" x14ac:dyDescent="0.3">
      <c r="A146" s="352"/>
      <c r="B146" s="121" t="str">
        <f>IF(ISBLANK(MIprices!A160),"",MIprices!A160)</f>
        <v>W2712BGFI</v>
      </c>
      <c r="C146" s="116" t="str">
        <f>MIprices!B160</f>
        <v>Wall Glass Door Cabinet with Finished Interior - 27"W X 12"H X 12"D-2D</v>
      </c>
      <c r="D146" s="117">
        <f>IF(B146="","",INDEX(MIprices!C160:U160,1,GroupMIindex))</f>
        <v>0</v>
      </c>
      <c r="E146" s="118" t="str">
        <f t="shared" si="2"/>
        <v>N/A</v>
      </c>
      <c r="F146" s="353"/>
    </row>
    <row r="147" spans="1:6" ht="15" customHeight="1" thickBot="1" x14ac:dyDescent="0.3">
      <c r="A147" s="352"/>
      <c r="B147" s="121" t="str">
        <f>IF(ISBLANK(MIprices!A161),"",MIprices!A161)</f>
        <v>W3012BGFI</v>
      </c>
      <c r="C147" s="116" t="str">
        <f>MIprices!B161</f>
        <v>Double Door Beveled Glass Wall Cabinet</v>
      </c>
      <c r="D147" s="117">
        <f>IF(B147="","",INDEX(MIprices!C161:U161,1,GroupMIindex))</f>
        <v>0</v>
      </c>
      <c r="E147" s="118" t="str">
        <f t="shared" si="2"/>
        <v>N/A</v>
      </c>
      <c r="F147" s="353"/>
    </row>
    <row r="148" spans="1:6" ht="15" customHeight="1" thickBot="1" x14ac:dyDescent="0.3">
      <c r="A148" s="352"/>
      <c r="B148" s="121" t="str">
        <f>IF(ISBLANK(MIprices!A162),"",MIprices!A162)</f>
        <v>W3312BGFI</v>
      </c>
      <c r="C148" s="122" t="str">
        <f>MIprices!B162</f>
        <v>Wall Glass Door Cabinet with Finished Interior - 33"W X 12"H X 12"D-2D</v>
      </c>
      <c r="D148" s="117">
        <f>IF(B148="","",INDEX(MIprices!C162:U162,1,GroupMIindex))</f>
        <v>0</v>
      </c>
      <c r="E148" s="118" t="str">
        <f t="shared" si="2"/>
        <v>N/A</v>
      </c>
      <c r="F148" s="353"/>
    </row>
    <row r="149" spans="1:6" ht="15" customHeight="1" thickBot="1" x14ac:dyDescent="0.3">
      <c r="A149" s="352"/>
      <c r="B149" s="121" t="str">
        <f>IF(ISBLANK(MIprices!A163),"",MIprices!A163)</f>
        <v>W3612BGFI</v>
      </c>
      <c r="C149" s="116" t="str">
        <f>MIprices!B163</f>
        <v>Double Door Beveled Glass Wall Cabinet</v>
      </c>
      <c r="D149" s="117">
        <f>IF(B149="","",INDEX(MIprices!C163:U163,1,GroupMIindex))</f>
        <v>0</v>
      </c>
      <c r="E149" s="118" t="str">
        <f t="shared" si="2"/>
        <v>N/A</v>
      </c>
      <c r="F149" s="353"/>
    </row>
    <row r="150" spans="1:6" ht="15" customHeight="1" thickBot="1" x14ac:dyDescent="0.3">
      <c r="A150" s="352"/>
      <c r="B150" s="121" t="str">
        <f>IF(ISBLANK(MIprices!A164),"",MIprices!A164)</f>
        <v>WM1530GDFI</v>
      </c>
      <c r="C150" s="116" t="str">
        <f>MIprices!B164</f>
        <v>Single Door Glass Wall Cabinet</v>
      </c>
      <c r="D150" s="117">
        <f>IF(B150="","",INDEX(MIprices!C164:U164,1,GroupMIindex))</f>
        <v>0</v>
      </c>
      <c r="E150" s="118" t="str">
        <f t="shared" si="2"/>
        <v>N/A</v>
      </c>
      <c r="F150" s="353"/>
    </row>
    <row r="151" spans="1:6" ht="15" customHeight="1" thickBot="1" x14ac:dyDescent="0.3">
      <c r="A151" s="352"/>
      <c r="B151" s="121" t="str">
        <f>IF(ISBLANK(MIprices!A165),"",MIprices!A165)</f>
        <v>WM1536GDFI</v>
      </c>
      <c r="C151" s="116" t="str">
        <f>MIprices!B165</f>
        <v>Single Door Glass Wall Cabinet</v>
      </c>
      <c r="D151" s="117">
        <f>IF(B151="","",INDEX(MIprices!C165:U165,1,GroupMIindex))</f>
        <v>0</v>
      </c>
      <c r="E151" s="118" t="str">
        <f t="shared" si="2"/>
        <v>N/A</v>
      </c>
      <c r="F151" s="353"/>
    </row>
    <row r="152" spans="1:6" ht="15" customHeight="1" thickBot="1" x14ac:dyDescent="0.3">
      <c r="A152" s="352"/>
      <c r="B152" s="121" t="str">
        <f>IF(ISBLANK(MIprices!A166),"",MIprices!A166)</f>
        <v>WM1542GDFI</v>
      </c>
      <c r="C152" s="116" t="str">
        <f>MIprices!B166</f>
        <v>Single Door Glass Wall Cabinet</v>
      </c>
      <c r="D152" s="117">
        <f>IF(B152="","",INDEX(MIprices!C166:U166,1,GroupMIindex))</f>
        <v>0</v>
      </c>
      <c r="E152" s="118" t="str">
        <f t="shared" si="2"/>
        <v>N/A</v>
      </c>
      <c r="F152" s="353"/>
    </row>
    <row r="153" spans="1:6" ht="15" customHeight="1" thickBot="1" x14ac:dyDescent="0.3">
      <c r="A153" s="352"/>
      <c r="B153" s="121" t="str">
        <f>IF(ISBLANK(MIprices!A167),"",MIprices!A167)</f>
        <v>WM1830GDFI</v>
      </c>
      <c r="C153" s="116" t="str">
        <f>MIprices!B167</f>
        <v>Single Door Glass Wall Cabinet</v>
      </c>
      <c r="D153" s="117">
        <f>IF(B153="","",INDEX(MIprices!C167:U167,1,GroupMIindex))</f>
        <v>0</v>
      </c>
      <c r="E153" s="118" t="str">
        <f t="shared" si="2"/>
        <v>N/A</v>
      </c>
      <c r="F153" s="353"/>
    </row>
    <row r="154" spans="1:6" ht="15" customHeight="1" thickBot="1" x14ac:dyDescent="0.3">
      <c r="A154" s="352"/>
      <c r="B154" s="121" t="str">
        <f>IF(ISBLANK(MIprices!A168),"",MIprices!A168)</f>
        <v>WM1836GDFI</v>
      </c>
      <c r="C154" s="116" t="str">
        <f>MIprices!B168</f>
        <v>Single Door Glass Wall Cabinet</v>
      </c>
      <c r="D154" s="117">
        <f>IF(B154="","",INDEX(MIprices!C168:U168,1,GroupMIindex))</f>
        <v>0</v>
      </c>
      <c r="E154" s="118" t="str">
        <f t="shared" si="2"/>
        <v>N/A</v>
      </c>
      <c r="F154" s="353"/>
    </row>
    <row r="155" spans="1:6" ht="15" customHeight="1" thickBot="1" x14ac:dyDescent="0.3">
      <c r="A155" s="352"/>
      <c r="B155" s="121" t="str">
        <f>IF(ISBLANK(MIprices!A169),"",MIprices!A169)</f>
        <v>WM1842GDFI</v>
      </c>
      <c r="C155" s="116" t="str">
        <f>MIprices!B169</f>
        <v>Single Door Glass Wall Cabinet</v>
      </c>
      <c r="D155" s="117">
        <f>IF(B155="","",INDEX(MIprices!C169:U169,1,GroupMIindex))</f>
        <v>0</v>
      </c>
      <c r="E155" s="118" t="str">
        <f t="shared" si="2"/>
        <v>N/A</v>
      </c>
      <c r="F155" s="353"/>
    </row>
    <row r="156" spans="1:6" ht="15" customHeight="1" thickBot="1" x14ac:dyDescent="0.3">
      <c r="A156" s="352"/>
      <c r="B156" s="121" t="str">
        <f>IF(ISBLANK(MIprices!A170),"",MIprices!A170)</f>
        <v>WM2430GDFI</v>
      </c>
      <c r="C156" s="116" t="str">
        <f>MIprices!B170</f>
        <v>Double Door Glass Wall Cabinet</v>
      </c>
      <c r="D156" s="117">
        <f>IF(B156="","",INDEX(MIprices!C170:U170,1,GroupMIindex))</f>
        <v>0</v>
      </c>
      <c r="E156" s="118" t="str">
        <f t="shared" si="2"/>
        <v>N/A</v>
      </c>
      <c r="F156" s="353"/>
    </row>
    <row r="157" spans="1:6" ht="15" customHeight="1" thickBot="1" x14ac:dyDescent="0.3">
      <c r="A157" s="352"/>
      <c r="B157" s="121" t="str">
        <f>IF(ISBLANK(MIprices!A171),"",MIprices!A171)</f>
        <v>WM2436GDFI</v>
      </c>
      <c r="C157" s="116" t="str">
        <f>MIprices!B171</f>
        <v>Double Door Glass Wall Cabinet</v>
      </c>
      <c r="D157" s="117">
        <f>IF(B157="","",INDEX(MIprices!C171:U171,1,GroupMIindex))</f>
        <v>0</v>
      </c>
      <c r="E157" s="118" t="str">
        <f t="shared" si="2"/>
        <v>N/A</v>
      </c>
      <c r="F157" s="353"/>
    </row>
    <row r="158" spans="1:6" ht="15" customHeight="1" thickBot="1" x14ac:dyDescent="0.3">
      <c r="A158" s="352"/>
      <c r="B158" s="121" t="str">
        <f>IF(ISBLANK(MIprices!A172),"",MIprices!A172)</f>
        <v>WM2442GDFI</v>
      </c>
      <c r="C158" s="116" t="str">
        <f>MIprices!B172</f>
        <v>Double Door Glass Wall Cabinet</v>
      </c>
      <c r="D158" s="117">
        <f>IF(B158="","",INDEX(MIprices!C172:U172,1,GroupMIindex))</f>
        <v>0</v>
      </c>
      <c r="E158" s="118" t="str">
        <f t="shared" si="2"/>
        <v>N/A</v>
      </c>
      <c r="F158" s="353"/>
    </row>
    <row r="159" spans="1:6" ht="15" customHeight="1" thickBot="1" x14ac:dyDescent="0.3">
      <c r="A159" s="352"/>
      <c r="B159" s="121" t="str">
        <f>IF(ISBLANK(MIprices!A173),"",MIprices!A173)</f>
        <v>WM3030GDFI</v>
      </c>
      <c r="C159" s="116" t="str">
        <f>MIprices!B173</f>
        <v>Double Door Glass Wall Cabinet</v>
      </c>
      <c r="D159" s="117">
        <f>IF(B159="","",INDEX(MIprices!C173:U173,1,GroupMIindex))</f>
        <v>0</v>
      </c>
      <c r="E159" s="118" t="str">
        <f t="shared" si="2"/>
        <v>N/A</v>
      </c>
      <c r="F159" s="353"/>
    </row>
    <row r="160" spans="1:6" ht="15" customHeight="1" thickBot="1" x14ac:dyDescent="0.3">
      <c r="A160" s="352"/>
      <c r="B160" s="121" t="str">
        <f>IF(ISBLANK(MIprices!A174),"",MIprices!A174)</f>
        <v>WM3036GDFI</v>
      </c>
      <c r="C160" s="116" t="str">
        <f>MIprices!B174</f>
        <v>Double Door Glass Wall Cabinet</v>
      </c>
      <c r="D160" s="117">
        <f>IF(B160="","",INDEX(MIprices!C174:U174,1,GroupMIindex))</f>
        <v>0</v>
      </c>
      <c r="E160" s="118" t="str">
        <f t="shared" si="2"/>
        <v>N/A</v>
      </c>
      <c r="F160" s="353"/>
    </row>
    <row r="161" spans="1:6" ht="15" customHeight="1" thickBot="1" x14ac:dyDescent="0.3">
      <c r="A161" s="352"/>
      <c r="B161" s="121" t="str">
        <f>IF(ISBLANK(MIprices!A175),"",MIprices!A175)</f>
        <v>WM3042GDFI</v>
      </c>
      <c r="C161" s="116" t="str">
        <f>MIprices!B175</f>
        <v>Double Door Glass Wall Cabinet</v>
      </c>
      <c r="D161" s="117">
        <f>IF(B161="","",INDEX(MIprices!C175:U175,1,GroupMIindex))</f>
        <v>0</v>
      </c>
      <c r="E161" s="118" t="str">
        <f t="shared" si="2"/>
        <v>N/A</v>
      </c>
      <c r="F161" s="353"/>
    </row>
    <row r="162" spans="1:6" ht="15" customHeight="1" thickBot="1" x14ac:dyDescent="0.3">
      <c r="A162" s="352"/>
      <c r="B162" s="121" t="str">
        <f>IF(ISBLANK(MIprices!A176),"",MIprices!A176)</f>
        <v>WM3630GDFI</v>
      </c>
      <c r="C162" s="116" t="str">
        <f>MIprices!B176</f>
        <v>Double Door Glass Wall Cabinet</v>
      </c>
      <c r="D162" s="117">
        <f>IF(B162="","",INDEX(MIprices!C176:U176,1,GroupMIindex))</f>
        <v>0</v>
      </c>
      <c r="E162" s="118" t="str">
        <f t="shared" si="2"/>
        <v>N/A</v>
      </c>
      <c r="F162" s="353"/>
    </row>
    <row r="163" spans="1:6" ht="15" customHeight="1" thickBot="1" x14ac:dyDescent="0.3">
      <c r="A163" s="352"/>
      <c r="B163" s="121" t="str">
        <f>IF(ISBLANK(MIprices!A177),"",MIprices!A177)</f>
        <v>WM3636GDFI</v>
      </c>
      <c r="C163" s="116" t="str">
        <f>MIprices!B177</f>
        <v>Double Door Glass Wall Cabinet</v>
      </c>
      <c r="D163" s="117">
        <f>IF(B163="","",INDEX(MIprices!C177:U177,1,GroupMIindex))</f>
        <v>0</v>
      </c>
      <c r="E163" s="118" t="str">
        <f t="shared" si="2"/>
        <v>N/A</v>
      </c>
      <c r="F163" s="353"/>
    </row>
    <row r="164" spans="1:6" ht="15" customHeight="1" thickBot="1" x14ac:dyDescent="0.3">
      <c r="A164" s="352"/>
      <c r="B164" s="121" t="str">
        <f>IF(ISBLANK(MIprices!A178),"",MIprices!A178)</f>
        <v>WM3642GDFI</v>
      </c>
      <c r="C164" s="116" t="str">
        <f>MIprices!B178</f>
        <v>Double Door Glass Wall Cabinet</v>
      </c>
      <c r="D164" s="117">
        <f>IF(B164="","",INDEX(MIprices!C178:U178,1,GroupMIindex))</f>
        <v>0</v>
      </c>
      <c r="E164" s="118" t="str">
        <f t="shared" si="2"/>
        <v>N/A</v>
      </c>
      <c r="F164" s="353"/>
    </row>
    <row r="165" spans="1:6" ht="15" customHeight="1" thickBot="1" x14ac:dyDescent="0.3">
      <c r="A165" s="352"/>
      <c r="B165" s="121" t="str">
        <f>IF(ISBLANK(MIprices!A179),"",MIprices!A179)</f>
        <v>WMDC2430GDFI</v>
      </c>
      <c r="C165" s="116" t="str">
        <f>MIprices!B179</f>
        <v>Wall Diagonal Glass Door Cabinet</v>
      </c>
      <c r="D165" s="117">
        <f>IF(B165="","",INDEX(MIprices!C179:U179,1,GroupMIindex))</f>
        <v>0</v>
      </c>
      <c r="E165" s="118" t="str">
        <f t="shared" si="2"/>
        <v>N/A</v>
      </c>
      <c r="F165" s="353"/>
    </row>
    <row r="166" spans="1:6" ht="15" customHeight="1" thickBot="1" x14ac:dyDescent="0.3">
      <c r="A166" s="352"/>
      <c r="B166" s="121" t="str">
        <f>IF(ISBLANK(MIprices!A180),"",MIprices!A180)</f>
        <v>WMDC2436GDFI</v>
      </c>
      <c r="C166" s="116" t="str">
        <f>MIprices!B180</f>
        <v>Wall Diagonal Glass Door Cabinet</v>
      </c>
      <c r="D166" s="117">
        <f>IF(B166="","",INDEX(MIprices!C180:U180,1,GroupMIindex))</f>
        <v>0</v>
      </c>
      <c r="E166" s="118" t="str">
        <f t="shared" si="2"/>
        <v>N/A</v>
      </c>
      <c r="F166" s="353"/>
    </row>
    <row r="167" spans="1:6" ht="15" customHeight="1" thickBot="1" x14ac:dyDescent="0.3">
      <c r="A167" s="352"/>
      <c r="B167" s="121" t="str">
        <f>IF(ISBLANK(MIprices!A181),"",MIprices!A181)</f>
        <v>WMDC2442GDFI</v>
      </c>
      <c r="C167" s="116" t="str">
        <f>MIprices!B181</f>
        <v>Wall Diagonal Glass Door Cabinet</v>
      </c>
      <c r="D167" s="117">
        <f>IF(B167="","",INDEX(MIprices!C181:U181,1,GroupMIindex))</f>
        <v>0</v>
      </c>
      <c r="E167" s="118" t="str">
        <f t="shared" si="2"/>
        <v>N/A</v>
      </c>
      <c r="F167" s="353"/>
    </row>
    <row r="168" spans="1:6" ht="15" customHeight="1" thickBot="1" x14ac:dyDescent="0.3">
      <c r="A168" s="352"/>
      <c r="B168" s="121" t="str">
        <f>IF(ISBLANK(MIprices!A182),"",MIprices!A182)</f>
        <v>WMDC274215GDFI</v>
      </c>
      <c r="C168" s="116" t="str">
        <f>MIprices!B182</f>
        <v>Wall Diagonal Glass Door Cabinet</v>
      </c>
      <c r="D168" s="117">
        <f>IF(B168="","",INDEX(MIprices!C182:U182,1,GroupMIindex))</f>
        <v>0</v>
      </c>
      <c r="E168" s="118" t="str">
        <f t="shared" si="2"/>
        <v>N/A</v>
      </c>
      <c r="F168" s="353"/>
    </row>
    <row r="169" spans="1:6" ht="15" customHeight="1" thickBot="1" x14ac:dyDescent="0.3">
      <c r="A169" s="352"/>
      <c r="B169" s="121" t="str">
        <f>IF(ISBLANK(MIprices!A183),"",MIprices!A183)</f>
        <v/>
      </c>
      <c r="C169" s="116" t="str">
        <f>MIprices!B183</f>
        <v>Wall Modification Kits</v>
      </c>
      <c r="D169" s="117" t="str">
        <f>IF(B169="","",INDEX(MIprices!C183:U183,1,GroupMIindex))</f>
        <v/>
      </c>
      <c r="E169" s="118" t="str">
        <f t="shared" si="2"/>
        <v/>
      </c>
      <c r="F169" s="353"/>
    </row>
    <row r="170" spans="1:6" ht="15" customHeight="1" thickBot="1" x14ac:dyDescent="0.3">
      <c r="A170" s="352"/>
      <c r="B170" s="121" t="str">
        <f>IF(ISBLANK(MIprices!A184),"",MIprices!A184)</f>
        <v>WKIT30</v>
      </c>
      <c r="C170" s="116" t="str">
        <f>MIprices!B184</f>
        <v>Wall Modification Kit</v>
      </c>
      <c r="D170" s="117">
        <f>IF(B170="","",INDEX(MIprices!C184:U184,1,GroupMIindex))</f>
        <v>0</v>
      </c>
      <c r="E170" s="118" t="str">
        <f t="shared" si="2"/>
        <v>N/A</v>
      </c>
      <c r="F170" s="353"/>
    </row>
    <row r="171" spans="1:6" ht="15" customHeight="1" thickBot="1" x14ac:dyDescent="0.3">
      <c r="A171" s="352"/>
      <c r="B171" s="121" t="str">
        <f>IF(ISBLANK(MIprices!A185),"",MIprices!A185)</f>
        <v>WKIT36</v>
      </c>
      <c r="C171" s="116" t="str">
        <f>MIprices!B185</f>
        <v>Wall Modification Kit</v>
      </c>
      <c r="D171" s="117">
        <f>IF(B171="","",INDEX(MIprices!C185:U185,1,GroupMIindex))</f>
        <v>0</v>
      </c>
      <c r="E171" s="118" t="str">
        <f t="shared" si="2"/>
        <v>N/A</v>
      </c>
      <c r="F171" s="353"/>
    </row>
    <row r="172" spans="1:6" ht="15" customHeight="1" thickBot="1" x14ac:dyDescent="0.3">
      <c r="A172" s="352"/>
      <c r="B172" s="121" t="str">
        <f>IF(ISBLANK(MIprices!A186),"",MIprices!A186)</f>
        <v>WKIT42</v>
      </c>
      <c r="C172" s="116" t="str">
        <f>MIprices!B186</f>
        <v>Wall Modification Kit</v>
      </c>
      <c r="D172" s="117">
        <f>IF(B172="","",INDEX(MIprices!C186:U186,1,GroupMIindex))</f>
        <v>0</v>
      </c>
      <c r="E172" s="118" t="str">
        <f t="shared" si="2"/>
        <v>N/A</v>
      </c>
      <c r="F172" s="353"/>
    </row>
    <row r="173" spans="1:6" ht="15" customHeight="1" thickBot="1" x14ac:dyDescent="0.3">
      <c r="A173" s="352"/>
      <c r="B173" s="121" t="str">
        <f>IF(ISBLANK(MIprices!A187),"",MIprices!A187)</f>
        <v>SKIT24</v>
      </c>
      <c r="C173" s="116" t="str">
        <f>MIprices!B187</f>
        <v>Shelf Kit</v>
      </c>
      <c r="D173" s="117">
        <f>IF(B173="","",INDEX(MIprices!C187:U187,1,GroupMIindex))</f>
        <v>0</v>
      </c>
      <c r="E173" s="118" t="str">
        <f t="shared" si="2"/>
        <v>N/A</v>
      </c>
      <c r="F173" s="353"/>
    </row>
    <row r="174" spans="1:6" ht="15" customHeight="1" thickBot="1" x14ac:dyDescent="0.3">
      <c r="A174" s="352"/>
      <c r="B174" s="121" t="str">
        <f>IF(ISBLANK(MIprices!A188),"",MIprices!A188)</f>
        <v/>
      </c>
      <c r="C174" s="116" t="str">
        <f>MIprices!B188</f>
        <v>Microwave Walls</v>
      </c>
      <c r="D174" s="117" t="str">
        <f>IF(B174="","",INDEX(MIprices!C188:U188,1,GroupMIindex))</f>
        <v/>
      </c>
      <c r="E174" s="118" t="str">
        <f t="shared" si="2"/>
        <v/>
      </c>
      <c r="F174" s="353"/>
    </row>
    <row r="175" spans="1:6" ht="15" customHeight="1" thickBot="1" x14ac:dyDescent="0.3">
      <c r="A175" s="352"/>
      <c r="B175" s="121" t="str">
        <f>IF(ISBLANK(MIprices!A189),"",MIprices!A189)</f>
        <v>MS3018</v>
      </c>
      <c r="C175" s="116" t="str">
        <f>MIprices!B189</f>
        <v>Microwave Shelf</v>
      </c>
      <c r="D175" s="117">
        <f>IF(B175="","",INDEX(MIprices!C189:U189,1,GroupMIindex))</f>
        <v>0</v>
      </c>
      <c r="E175" s="118" t="str">
        <f t="shared" si="2"/>
        <v>N/A</v>
      </c>
      <c r="F175" s="353"/>
    </row>
    <row r="176" spans="1:6" ht="15" customHeight="1" thickBot="1" x14ac:dyDescent="0.3">
      <c r="A176" s="352"/>
      <c r="B176" s="121" t="str">
        <f>IF(ISBLANK(MIprices!A190),"",MIprices!A190)</f>
        <v>MO3030</v>
      </c>
      <c r="C176" s="116" t="str">
        <f>MIprices!B190</f>
        <v>Microwave Wall Cabinet</v>
      </c>
      <c r="D176" s="117">
        <f>IF(B176="","",INDEX(MIprices!C190:U190,1,GroupMIindex))</f>
        <v>0</v>
      </c>
      <c r="E176" s="118" t="str">
        <f t="shared" si="2"/>
        <v>N/A</v>
      </c>
      <c r="F176" s="353"/>
    </row>
    <row r="177" spans="1:6" ht="15" customHeight="1" thickBot="1" x14ac:dyDescent="0.3">
      <c r="A177" s="352"/>
      <c r="B177" s="121" t="str">
        <f>IF(ISBLANK(MIprices!A191),"",MIprices!A191)</f>
        <v>MO3036</v>
      </c>
      <c r="C177" s="116" t="str">
        <f>MIprices!B191</f>
        <v>Microwave Wall Cabinet</v>
      </c>
      <c r="D177" s="117">
        <f>IF(B177="","",INDEX(MIprices!C191:U191,1,GroupMIindex))</f>
        <v>0</v>
      </c>
      <c r="E177" s="118" t="str">
        <f t="shared" si="2"/>
        <v>N/A</v>
      </c>
      <c r="F177" s="353"/>
    </row>
    <row r="178" spans="1:6" ht="15" customHeight="1" thickBot="1" x14ac:dyDescent="0.3">
      <c r="A178" s="352"/>
      <c r="B178" s="121" t="str">
        <f>IF(ISBLANK(MIprices!A192),"",MIprices!A192)</f>
        <v>MO3042</v>
      </c>
      <c r="C178" s="116" t="str">
        <f>MIprices!B192</f>
        <v>Microwave Wall Cabinet</v>
      </c>
      <c r="D178" s="117">
        <f>IF(B178="","",INDEX(MIprices!C192:U192,1,GroupMIindex))</f>
        <v>0</v>
      </c>
      <c r="E178" s="118" t="str">
        <f t="shared" si="2"/>
        <v>N/A</v>
      </c>
      <c r="F178" s="353"/>
    </row>
    <row r="179" spans="1:6" ht="15" customHeight="1" thickBot="1" x14ac:dyDescent="0.3">
      <c r="A179" s="352"/>
      <c r="B179" s="121" t="str">
        <f>IF(ISBLANK(MIprices!A193),"",MIprices!A193)</f>
        <v/>
      </c>
      <c r="C179" s="116" t="str">
        <f>MIprices!B193</f>
        <v>Specialty Walls</v>
      </c>
      <c r="D179" s="117" t="str">
        <f>IF(B179="","",INDEX(MIprices!C193:U193,1,GroupMIindex))</f>
        <v/>
      </c>
      <c r="E179" s="118" t="str">
        <f t="shared" si="2"/>
        <v/>
      </c>
      <c r="F179" s="353"/>
    </row>
    <row r="180" spans="1:6" ht="15" customHeight="1" thickBot="1" x14ac:dyDescent="0.3">
      <c r="A180" s="352"/>
      <c r="B180" s="121" t="str">
        <f>IF(ISBLANK(MIprices!A194),"",MIprices!A194)</f>
        <v>AW1230</v>
      </c>
      <c r="C180" s="116" t="str">
        <f>MIprices!B194</f>
        <v>Wall End Angle Cabinet</v>
      </c>
      <c r="D180" s="117">
        <f>IF(B180="","",INDEX(MIprices!C194:U194,1,GroupMIindex))</f>
        <v>0</v>
      </c>
      <c r="E180" s="118" t="str">
        <f t="shared" si="2"/>
        <v>N/A</v>
      </c>
      <c r="F180" s="353"/>
    </row>
    <row r="181" spans="1:6" ht="15" customHeight="1" thickBot="1" x14ac:dyDescent="0.3">
      <c r="A181" s="352"/>
      <c r="B181" s="121" t="str">
        <f>IF(ISBLANK(MIprices!A195),"",MIprices!A195)</f>
        <v>AW1236</v>
      </c>
      <c r="C181" s="116" t="str">
        <f>MIprices!B195</f>
        <v>Wall End Angle Cabinet</v>
      </c>
      <c r="D181" s="117">
        <f>IF(B181="","",INDEX(MIprices!C195:U195,1,GroupMIindex))</f>
        <v>0</v>
      </c>
      <c r="E181" s="118" t="str">
        <f t="shared" si="2"/>
        <v>N/A</v>
      </c>
      <c r="F181" s="353"/>
    </row>
    <row r="182" spans="1:6" ht="15" customHeight="1" thickBot="1" x14ac:dyDescent="0.3">
      <c r="A182" s="352"/>
      <c r="B182" s="121" t="str">
        <f>IF(ISBLANK(MIprices!A196),"",MIprices!A196)</f>
        <v>AW1242</v>
      </c>
      <c r="C182" s="116" t="str">
        <f>MIprices!B196</f>
        <v>Wall End Angle Cabinet</v>
      </c>
      <c r="D182" s="117">
        <f>IF(B182="","",INDEX(MIprices!C196:U196,1,GroupMIindex))</f>
        <v>0</v>
      </c>
      <c r="E182" s="118" t="str">
        <f t="shared" si="2"/>
        <v>N/A</v>
      </c>
      <c r="F182" s="353"/>
    </row>
    <row r="183" spans="1:6" ht="15" customHeight="1" thickBot="1" x14ac:dyDescent="0.3">
      <c r="A183" s="352"/>
      <c r="B183" s="121" t="str">
        <f>IF(ISBLANK(MIprices!A197),"",MIprices!A197)</f>
        <v>WESR630</v>
      </c>
      <c r="C183" s="116" t="str">
        <f>MIprices!B197</f>
        <v>Wall End Shelf</v>
      </c>
      <c r="D183" s="117">
        <f>IF(B183="","",INDEX(MIprices!C197:U197,1,GroupMIindex))</f>
        <v>0</v>
      </c>
      <c r="E183" s="118" t="str">
        <f t="shared" si="2"/>
        <v>N/A</v>
      </c>
      <c r="F183" s="353"/>
    </row>
    <row r="184" spans="1:6" ht="15" customHeight="1" thickBot="1" x14ac:dyDescent="0.3">
      <c r="A184" s="352"/>
      <c r="B184" s="121" t="str">
        <f>IF(ISBLANK(MIprices!A198),"",MIprices!A198)</f>
        <v>WESR636</v>
      </c>
      <c r="C184" s="116" t="str">
        <f>MIprices!B198</f>
        <v>Wall End Shelf</v>
      </c>
      <c r="D184" s="117">
        <f>IF(B184="","",INDEX(MIprices!C198:U198,1,GroupMIindex))</f>
        <v>0</v>
      </c>
      <c r="E184" s="118" t="str">
        <f t="shared" si="2"/>
        <v>N/A</v>
      </c>
      <c r="F184" s="353"/>
    </row>
    <row r="185" spans="1:6" ht="15" customHeight="1" thickBot="1" x14ac:dyDescent="0.3">
      <c r="A185" s="352"/>
      <c r="B185" s="121" t="str">
        <f>IF(ISBLANK(MIprices!A199),"",MIprices!A199)</f>
        <v>WESR642</v>
      </c>
      <c r="C185" s="116" t="str">
        <f>MIprices!B199</f>
        <v>Wall End Shelf</v>
      </c>
      <c r="D185" s="117">
        <f>IF(B185="","",INDEX(MIprices!C199:U199,1,GroupMIindex))</f>
        <v>0</v>
      </c>
      <c r="E185" s="118" t="str">
        <f t="shared" si="2"/>
        <v>N/A</v>
      </c>
      <c r="F185" s="353"/>
    </row>
    <row r="186" spans="1:6" ht="15" customHeight="1" thickBot="1" x14ac:dyDescent="0.3">
      <c r="A186" s="352"/>
      <c r="B186" s="121" t="str">
        <f>IF(ISBLANK(MIprices!A200),"",MIprices!A200)</f>
        <v>WSD630</v>
      </c>
      <c r="C186" s="116" t="str">
        <f>MIprices!B200</f>
        <v>Wall Spice Drawer Cabinet</v>
      </c>
      <c r="D186" s="117">
        <f>IF(B186="","",INDEX(MIprices!C200:U200,1,GroupMIindex))</f>
        <v>0</v>
      </c>
      <c r="E186" s="118" t="str">
        <f t="shared" si="2"/>
        <v>N/A</v>
      </c>
      <c r="F186" s="353"/>
    </row>
    <row r="187" spans="1:6" ht="15" customHeight="1" thickBot="1" x14ac:dyDescent="0.3">
      <c r="A187" s="352"/>
      <c r="B187" s="121" t="str">
        <f>IF(ISBLANK(MIprices!A201),"",MIprices!A201)</f>
        <v>W3018PR</v>
      </c>
      <c r="C187" s="116" t="str">
        <f>MIprices!B201</f>
        <v>Plate Rack</v>
      </c>
      <c r="D187" s="117">
        <f>IF(B187="","",INDEX(MIprices!C201:U201,1,GroupMIindex))</f>
        <v>0</v>
      </c>
      <c r="E187" s="118" t="str">
        <f t="shared" si="2"/>
        <v>N/A</v>
      </c>
      <c r="F187" s="353"/>
    </row>
    <row r="188" spans="1:6" ht="15" customHeight="1" thickBot="1" x14ac:dyDescent="0.3">
      <c r="A188" s="352"/>
      <c r="B188" s="121" t="str">
        <f>IF(ISBLANK(MIprices!A202),"",MIprices!A202)</f>
        <v>W3018WR</v>
      </c>
      <c r="C188" s="116" t="str">
        <f>MIprices!B202</f>
        <v>Wine Rack Cabinet</v>
      </c>
      <c r="D188" s="117">
        <f>IF(B188="","",INDEX(MIprices!C202:U202,1,GroupMIindex))</f>
        <v>0</v>
      </c>
      <c r="E188" s="118" t="str">
        <f t="shared" si="2"/>
        <v>N/A</v>
      </c>
      <c r="F188" s="353"/>
    </row>
    <row r="189" spans="1:6" ht="15" customHeight="1" thickBot="1" x14ac:dyDescent="0.3">
      <c r="A189" s="352"/>
      <c r="B189" s="121" t="str">
        <f>IF(ISBLANK(MIprices!A203),"",MIprices!A203)</f>
        <v>SGH30</v>
      </c>
      <c r="C189" s="116" t="str">
        <f>MIprices!B203</f>
        <v>Stem Glass Holder</v>
      </c>
      <c r="D189" s="117">
        <f>IF(B189="","",INDEX(MIprices!C203:U203,1,GroupMIindex))</f>
        <v>0</v>
      </c>
      <c r="E189" s="118" t="str">
        <f t="shared" si="2"/>
        <v>N/A</v>
      </c>
      <c r="F189" s="353"/>
    </row>
    <row r="190" spans="1:6" ht="15" customHeight="1" thickBot="1" x14ac:dyDescent="0.3">
      <c r="A190" s="352"/>
      <c r="B190" s="121" t="str">
        <f>IF(ISBLANK(MIprices!A204),"",MIprices!A204)</f>
        <v>WDC2418</v>
      </c>
      <c r="C190" s="116" t="str">
        <f>MIprices!B204</f>
        <v>Diagonal Top Of Counter Cabinet</v>
      </c>
      <c r="D190" s="117">
        <f>IF(B190="","",INDEX(MIprices!C204:U204,1,GroupMIindex))</f>
        <v>0</v>
      </c>
      <c r="E190" s="118" t="str">
        <f t="shared" si="2"/>
        <v>N/A</v>
      </c>
      <c r="F190" s="353"/>
    </row>
    <row r="191" spans="1:6" ht="15" customHeight="1" thickBot="1" x14ac:dyDescent="0.3">
      <c r="A191" s="352"/>
      <c r="B191" s="121" t="str">
        <f>IF(ISBLANK(MIprices!A205),"",MIprices!A205)</f>
        <v/>
      </c>
      <c r="C191" s="116" t="str">
        <f>MIprices!B205</f>
        <v>Pantries</v>
      </c>
      <c r="D191" s="117" t="str">
        <f>IF(B191="","",INDEX(MIprices!C205:U205,1,GroupMIindex))</f>
        <v/>
      </c>
      <c r="E191" s="118" t="str">
        <f t="shared" si="2"/>
        <v/>
      </c>
      <c r="F191" s="353"/>
    </row>
    <row r="192" spans="1:6" ht="15" customHeight="1" thickBot="1" x14ac:dyDescent="0.3">
      <c r="A192" s="352"/>
      <c r="B192" s="121" t="str">
        <f>IF(ISBLANK(MIprices!A206),"",MIprices!A206)</f>
        <v>U188424</v>
      </c>
      <c r="C192" s="116" t="str">
        <f>MIprices!B206</f>
        <v>Two Door Pantry Cabinet</v>
      </c>
      <c r="D192" s="117">
        <f>IF(B192="","",INDEX(MIprices!C206:U206,1,GroupMIindex))</f>
        <v>0</v>
      </c>
      <c r="E192" s="118" t="str">
        <f t="shared" si="2"/>
        <v>N/A</v>
      </c>
      <c r="F192" s="353"/>
    </row>
    <row r="193" spans="1:6" ht="15" customHeight="1" thickBot="1" x14ac:dyDescent="0.3">
      <c r="A193" s="352"/>
      <c r="B193" s="121" t="str">
        <f>IF(ISBLANK(MIprices!A207),"",MIprices!A207)</f>
        <v>U189024</v>
      </c>
      <c r="C193" s="116" t="str">
        <f>MIprices!B207</f>
        <v>Two Door Pantry Cabinet</v>
      </c>
      <c r="D193" s="117">
        <f>IF(B193="","",INDEX(MIprices!C207:U207,1,GroupMIindex))</f>
        <v>0</v>
      </c>
      <c r="E193" s="118" t="str">
        <f t="shared" si="2"/>
        <v>N/A</v>
      </c>
      <c r="F193" s="353"/>
    </row>
    <row r="194" spans="1:6" ht="15" customHeight="1" thickBot="1" x14ac:dyDescent="0.3">
      <c r="A194" s="352"/>
      <c r="B194" s="121" t="str">
        <f>IF(ISBLANK(MIprices!A208),"",MIprices!A208)</f>
        <v>U189624</v>
      </c>
      <c r="C194" s="116" t="str">
        <f>MIprices!B208</f>
        <v>Two Door Pantry Cabinet</v>
      </c>
      <c r="D194" s="117">
        <f>IF(B194="","",INDEX(MIprices!C208:U208,1,GroupMIindex))</f>
        <v>0</v>
      </c>
      <c r="E194" s="118" t="str">
        <f t="shared" si="2"/>
        <v>N/A</v>
      </c>
      <c r="F194" s="353"/>
    </row>
    <row r="195" spans="1:6" ht="15" customHeight="1" thickBot="1" x14ac:dyDescent="0.3">
      <c r="A195" s="352"/>
      <c r="B195" s="121" t="str">
        <f>IF(ISBLANK(MIprices!A209),"",MIprices!A209)</f>
        <v>U248424</v>
      </c>
      <c r="C195" s="116" t="str">
        <f>MIprices!B209</f>
        <v>Four Door Pantry Cabinet</v>
      </c>
      <c r="D195" s="117">
        <f>IF(B195="","",INDEX(MIprices!C209:U209,1,GroupMIindex))</f>
        <v>0</v>
      </c>
      <c r="E195" s="118" t="str">
        <f t="shared" si="2"/>
        <v>N/A</v>
      </c>
      <c r="F195" s="353"/>
    </row>
    <row r="196" spans="1:6" ht="15" customHeight="1" thickBot="1" x14ac:dyDescent="0.3">
      <c r="A196" s="352"/>
      <c r="B196" s="121" t="str">
        <f>IF(ISBLANK(MIprices!A210),"",MIprices!A210)</f>
        <v>U249024</v>
      </c>
      <c r="C196" s="116" t="str">
        <f>MIprices!B210</f>
        <v>Four Door Pantry Cabinet</v>
      </c>
      <c r="D196" s="117">
        <f>IF(B196="","",INDEX(MIprices!C210:U210,1,GroupMIindex))</f>
        <v>0</v>
      </c>
      <c r="E196" s="118" t="str">
        <f t="shared" si="2"/>
        <v>N/A</v>
      </c>
      <c r="F196" s="353"/>
    </row>
    <row r="197" spans="1:6" ht="15" customHeight="1" thickBot="1" x14ac:dyDescent="0.3">
      <c r="A197" s="352"/>
      <c r="B197" s="121" t="str">
        <f>IF(ISBLANK(MIprices!A211),"",MIprices!A211)</f>
        <v>U249624</v>
      </c>
      <c r="C197" s="116" t="str">
        <f>MIprices!B211</f>
        <v>Four Door Pantry Cabinet</v>
      </c>
      <c r="D197" s="117">
        <f>IF(B197="","",INDEX(MIprices!C211:U211,1,GroupMIindex))</f>
        <v>0</v>
      </c>
      <c r="E197" s="118" t="str">
        <f t="shared" ref="E197:E260" si="3">IF(B197="","",IF(D197=0,NotAvailable,A197*D197))</f>
        <v>N/A</v>
      </c>
      <c r="F197" s="353"/>
    </row>
    <row r="198" spans="1:6" ht="15" customHeight="1" thickBot="1" x14ac:dyDescent="0.3">
      <c r="A198" s="352"/>
      <c r="B198" s="121" t="str">
        <f>IF(ISBLANK(MIprices!A212),"",MIprices!A212)</f>
        <v>U308424</v>
      </c>
      <c r="C198" s="116" t="str">
        <f>MIprices!B212</f>
        <v>Four Door Tall Pantry Cabinet</v>
      </c>
      <c r="D198" s="117">
        <f>IF(B198="","",INDEX(MIprices!C212:U212,1,GroupMIindex))</f>
        <v>0</v>
      </c>
      <c r="E198" s="118" t="str">
        <f t="shared" si="3"/>
        <v>N/A</v>
      </c>
      <c r="F198" s="353"/>
    </row>
    <row r="199" spans="1:6" ht="15" customHeight="1" thickBot="1" x14ac:dyDescent="0.3">
      <c r="A199" s="352"/>
      <c r="B199" s="121" t="str">
        <f>IF(ISBLANK(MIprices!A213),"",MIprices!A213)</f>
        <v>U309024</v>
      </c>
      <c r="C199" s="116" t="str">
        <f>MIprices!B213</f>
        <v>Four Door Tall Pantry Cabinet</v>
      </c>
      <c r="D199" s="117">
        <f>IF(B199="","",INDEX(MIprices!C213:U213,1,GroupMIindex))</f>
        <v>0</v>
      </c>
      <c r="E199" s="118" t="str">
        <f t="shared" si="3"/>
        <v>N/A</v>
      </c>
      <c r="F199" s="353"/>
    </row>
    <row r="200" spans="1:6" ht="15" customHeight="1" thickBot="1" x14ac:dyDescent="0.3">
      <c r="A200" s="352"/>
      <c r="B200" s="121" t="str">
        <f>IF(ISBLANK(MIprices!A214),"",MIprices!A214)</f>
        <v>U309624</v>
      </c>
      <c r="C200" s="116" t="str">
        <f>MIprices!B214</f>
        <v>Four Door Tall Pantry Cabinet</v>
      </c>
      <c r="D200" s="117">
        <f>IF(B200="","",INDEX(MIprices!C214:U214,1,GroupMIindex))</f>
        <v>0</v>
      </c>
      <c r="E200" s="118" t="str">
        <f t="shared" si="3"/>
        <v>N/A</v>
      </c>
      <c r="F200" s="353"/>
    </row>
    <row r="201" spans="1:6" ht="15" customHeight="1" thickBot="1" x14ac:dyDescent="0.3">
      <c r="A201" s="352"/>
      <c r="B201" s="121" t="str">
        <f>IF(ISBLANK(MIprices!A215),"",MIprices!A215)</f>
        <v/>
      </c>
      <c r="C201" s="116" t="str">
        <f>MIprices!B215</f>
        <v>Universal Ovens</v>
      </c>
      <c r="D201" s="117" t="str">
        <f>IF(B201="","",INDEX(MIprices!C215:U215,1,GroupMIindex))</f>
        <v/>
      </c>
      <c r="E201" s="118" t="str">
        <f t="shared" si="3"/>
        <v/>
      </c>
      <c r="F201" s="353"/>
    </row>
    <row r="202" spans="1:6" ht="15" customHeight="1" thickBot="1" x14ac:dyDescent="0.3">
      <c r="A202" s="352"/>
      <c r="B202" s="121" t="str">
        <f>IF(ISBLANK(MIprices!A216),"",MIprices!A216)</f>
        <v>O338424</v>
      </c>
      <c r="C202" s="116" t="str">
        <f>MIprices!B216</f>
        <v>33" Oven Cabinet</v>
      </c>
      <c r="D202" s="117">
        <f>IF(B202="","",INDEX(MIprices!C216:U216,1,GroupMIindex))</f>
        <v>0</v>
      </c>
      <c r="E202" s="118" t="str">
        <f t="shared" si="3"/>
        <v>N/A</v>
      </c>
      <c r="F202" s="353"/>
    </row>
    <row r="203" spans="1:6" ht="15" customHeight="1" thickBot="1" x14ac:dyDescent="0.3">
      <c r="A203" s="352"/>
      <c r="B203" s="121" t="str">
        <f>IF(ISBLANK(MIprices!A217),"",MIprices!A217)</f>
        <v>O339024</v>
      </c>
      <c r="C203" s="116" t="str">
        <f>MIprices!B217</f>
        <v>33" Oven Cabinet</v>
      </c>
      <c r="D203" s="117">
        <f>IF(B203="","",INDEX(MIprices!C217:U217,1,GroupMIindex))</f>
        <v>0</v>
      </c>
      <c r="E203" s="118" t="str">
        <f t="shared" si="3"/>
        <v>N/A</v>
      </c>
      <c r="F203" s="353"/>
    </row>
    <row r="204" spans="1:6" ht="15" customHeight="1" thickBot="1" x14ac:dyDescent="0.3">
      <c r="A204" s="352"/>
      <c r="B204" s="121" t="str">
        <f>IF(ISBLANK(MIprices!A218),"",MIprices!A218)</f>
        <v>O339624</v>
      </c>
      <c r="C204" s="116" t="str">
        <f>MIprices!B218</f>
        <v>33" Oven Cabinet</v>
      </c>
      <c r="D204" s="117">
        <f>IF(B204="","",INDEX(MIprices!C218:U218,1,GroupMIindex))</f>
        <v>0</v>
      </c>
      <c r="E204" s="118" t="str">
        <f t="shared" si="3"/>
        <v>N/A</v>
      </c>
      <c r="F204" s="353"/>
    </row>
    <row r="205" spans="1:6" ht="15" customHeight="1" thickBot="1" x14ac:dyDescent="0.3">
      <c r="A205" s="352"/>
      <c r="B205" s="121" t="str">
        <f>IF(ISBLANK(MIprices!A219),"",MIprices!A219)</f>
        <v/>
      </c>
      <c r="C205" s="116" t="str">
        <f>MIprices!B219</f>
        <v>Vanity Sink Bases</v>
      </c>
      <c r="D205" s="117" t="str">
        <f>IF(B205="","",INDEX(MIprices!C219:U219,1,GroupMIindex))</f>
        <v/>
      </c>
      <c r="E205" s="118" t="str">
        <f t="shared" si="3"/>
        <v/>
      </c>
      <c r="F205" s="353"/>
    </row>
    <row r="206" spans="1:6" ht="15" customHeight="1" thickBot="1" x14ac:dyDescent="0.3">
      <c r="A206" s="352"/>
      <c r="B206" s="121" t="str">
        <f>IF(ISBLANK(MIprices!A220),"",MIprices!A220)</f>
        <v>V2421</v>
      </c>
      <c r="C206" s="116" t="str">
        <f>MIprices!B220</f>
        <v>Double Door Vanity Base Cabinet</v>
      </c>
      <c r="D206" s="117">
        <f>IF(B206="","",INDEX(MIprices!C220:U220,1,GroupMIindex))</f>
        <v>0</v>
      </c>
      <c r="E206" s="118" t="str">
        <f t="shared" si="3"/>
        <v>N/A</v>
      </c>
      <c r="F206" s="353"/>
    </row>
    <row r="207" spans="1:6" ht="15" customHeight="1" thickBot="1" x14ac:dyDescent="0.3">
      <c r="A207" s="352"/>
      <c r="B207" s="121" t="str">
        <f>IF(ISBLANK(MIprices!A221),"",MIprices!A221)</f>
        <v>V2721</v>
      </c>
      <c r="C207" s="116" t="str">
        <f>MIprices!B221</f>
        <v>Double Door Vanity Base Cabinet</v>
      </c>
      <c r="D207" s="117">
        <f>IF(B207="","",INDEX(MIprices!C221:U221,1,GroupMIindex))</f>
        <v>0</v>
      </c>
      <c r="E207" s="118" t="str">
        <f t="shared" si="3"/>
        <v>N/A</v>
      </c>
      <c r="F207" s="353"/>
    </row>
    <row r="208" spans="1:6" ht="15" customHeight="1" thickBot="1" x14ac:dyDescent="0.3">
      <c r="A208" s="352"/>
      <c r="B208" s="121" t="str">
        <f>IF(ISBLANK(MIprices!A222),"",MIprices!A222)</f>
        <v>V3021</v>
      </c>
      <c r="C208" s="116" t="str">
        <f>MIprices!B222</f>
        <v>Double Door Vanity Base Cabinet</v>
      </c>
      <c r="D208" s="117">
        <f>IF(B208="","",INDEX(MIprices!C222:U222,1,GroupMIindex))</f>
        <v>0</v>
      </c>
      <c r="E208" s="118" t="str">
        <f t="shared" si="3"/>
        <v>N/A</v>
      </c>
      <c r="F208" s="353"/>
    </row>
    <row r="209" spans="1:6" ht="15" customHeight="1" thickBot="1" x14ac:dyDescent="0.3">
      <c r="A209" s="352"/>
      <c r="B209" s="121" t="str">
        <f>IF(ISBLANK(MIprices!A223),"",MIprices!A223)</f>
        <v>V3621</v>
      </c>
      <c r="C209" s="116" t="str">
        <f>MIprices!B223</f>
        <v>Double Door Vanity Base</v>
      </c>
      <c r="D209" s="117">
        <f>IF(B209="","",INDEX(MIprices!C223:U223,1,GroupMIindex))</f>
        <v>0</v>
      </c>
      <c r="E209" s="118" t="str">
        <f t="shared" si="3"/>
        <v>N/A</v>
      </c>
      <c r="F209" s="353"/>
    </row>
    <row r="210" spans="1:6" ht="15" customHeight="1" thickBot="1" x14ac:dyDescent="0.3">
      <c r="A210" s="352"/>
      <c r="B210" s="121" t="str">
        <f>IF(ISBLANK(MIprices!A224),"",MIprices!A224)</f>
        <v/>
      </c>
      <c r="C210" s="116" t="str">
        <f>MIprices!B224</f>
        <v>Vanity Sink Drawer Bases</v>
      </c>
      <c r="D210" s="117" t="str">
        <f>IF(B210="","",INDEX(MIprices!C224:U224,1,GroupMIindex))</f>
        <v/>
      </c>
      <c r="E210" s="118" t="str">
        <f t="shared" si="3"/>
        <v/>
      </c>
      <c r="F210" s="353"/>
    </row>
    <row r="211" spans="1:6" ht="15" customHeight="1" thickBot="1" x14ac:dyDescent="0.3">
      <c r="A211" s="352"/>
      <c r="B211" s="121" t="str">
        <f>IF(ISBLANK(MIprices!A225),"",MIprices!A225)</f>
        <v>V3021D-L</v>
      </c>
      <c r="C211" s="116" t="str">
        <f>MIprices!B225</f>
        <v>Vanity Sink Base Combo Drawer Left</v>
      </c>
      <c r="D211" s="117">
        <f>IF(B211="","",INDEX(MIprices!C225:U225,1,GroupMIindex))</f>
        <v>0</v>
      </c>
      <c r="E211" s="118" t="str">
        <f t="shared" si="3"/>
        <v>N/A</v>
      </c>
      <c r="F211" s="353"/>
    </row>
    <row r="212" spans="1:6" ht="15" customHeight="1" thickBot="1" x14ac:dyDescent="0.3">
      <c r="A212" s="352"/>
      <c r="B212" s="121" t="str">
        <f>IF(ISBLANK(MIprices!A226),"",MIprices!A226)</f>
        <v>V3021D-R</v>
      </c>
      <c r="C212" s="116" t="str">
        <f>MIprices!B226</f>
        <v>Vanity Sink Base Combo Drawer Right</v>
      </c>
      <c r="D212" s="117">
        <f>IF(B212="","",INDEX(MIprices!C226:U226,1,GroupMIindex))</f>
        <v>0</v>
      </c>
      <c r="E212" s="118" t="str">
        <f t="shared" si="3"/>
        <v>N/A</v>
      </c>
      <c r="F212" s="353"/>
    </row>
    <row r="213" spans="1:6" ht="15" customHeight="1" thickBot="1" x14ac:dyDescent="0.3">
      <c r="A213" s="352"/>
      <c r="B213" s="121" t="str">
        <f>IF(ISBLANK(MIprices!A227),"",MIprices!A227)</f>
        <v>V3621D-L</v>
      </c>
      <c r="C213" s="116" t="str">
        <f>MIprices!B227</f>
        <v>Vanity Sink Base Combo Drawer Left</v>
      </c>
      <c r="D213" s="117">
        <f>IF(B213="","",INDEX(MIprices!C227:U227,1,GroupMIindex))</f>
        <v>0</v>
      </c>
      <c r="E213" s="118" t="str">
        <f t="shared" si="3"/>
        <v>N/A</v>
      </c>
      <c r="F213" s="353"/>
    </row>
    <row r="214" spans="1:6" ht="15" customHeight="1" thickBot="1" x14ac:dyDescent="0.3">
      <c r="A214" s="352"/>
      <c r="B214" s="121" t="str">
        <f>IF(ISBLANK(MIprices!A228),"",MIprices!A228)</f>
        <v>V3621D-R</v>
      </c>
      <c r="C214" s="116" t="str">
        <f>MIprices!B228</f>
        <v>Vanity Sink Base Combo Drawer Right</v>
      </c>
      <c r="D214" s="117">
        <f>IF(B214="","",INDEX(MIprices!C228:U228,1,GroupMIindex))</f>
        <v>0</v>
      </c>
      <c r="E214" s="118" t="str">
        <f t="shared" si="3"/>
        <v>N/A</v>
      </c>
      <c r="F214" s="353"/>
    </row>
    <row r="215" spans="1:6" ht="15" customHeight="1" thickBot="1" x14ac:dyDescent="0.3">
      <c r="A215" s="352"/>
      <c r="B215" s="121" t="str">
        <f>IF(ISBLANK(MIprices!A229),"",MIprices!A229)</f>
        <v>VB3621</v>
      </c>
      <c r="C215" s="122" t="str">
        <f>MIprices!B229</f>
        <v>Vanity Base Cabinet - 36"W X 34 1/2"H X 21"D-2D-2DRA-1F/DRA</v>
      </c>
      <c r="D215" s="117">
        <f>IF(B215="","",INDEX(MIprices!C229:U229,1,GroupMIindex))</f>
        <v>0</v>
      </c>
      <c r="E215" s="118" t="str">
        <f t="shared" si="3"/>
        <v>N/A</v>
      </c>
      <c r="F215" s="353"/>
    </row>
    <row r="216" spans="1:6" ht="15" customHeight="1" thickBot="1" x14ac:dyDescent="0.3">
      <c r="A216" s="352"/>
      <c r="B216" s="121" t="str">
        <f>IF(ISBLANK(MIprices!A230),"",MIprices!A230)</f>
        <v>VB4221</v>
      </c>
      <c r="C216" s="116" t="str">
        <f>MIprices!B230</f>
        <v>Double Door / Double Drawer / False Drawer</v>
      </c>
      <c r="D216" s="117">
        <f>IF(B216="","",INDEX(MIprices!C230:U230,1,GroupMIindex))</f>
        <v>0</v>
      </c>
      <c r="E216" s="118" t="str">
        <f t="shared" si="3"/>
        <v>N/A</v>
      </c>
      <c r="F216" s="353"/>
    </row>
    <row r="217" spans="1:6" ht="15" customHeight="1" thickBot="1" x14ac:dyDescent="0.3">
      <c r="A217" s="352"/>
      <c r="B217" s="121" t="str">
        <f>IF(ISBLANK(MIprices!A231),"",MIprices!A231)</f>
        <v/>
      </c>
      <c r="C217" s="116" t="str">
        <f>MIprices!B231</f>
        <v>Vanity Drawer Bases</v>
      </c>
      <c r="D217" s="117" t="str">
        <f>IF(B217="","",INDEX(MIprices!C231:U231,1,GroupMIindex))</f>
        <v/>
      </c>
      <c r="E217" s="118" t="str">
        <f t="shared" si="3"/>
        <v/>
      </c>
      <c r="F217" s="353"/>
    </row>
    <row r="218" spans="1:6" ht="15" customHeight="1" thickBot="1" x14ac:dyDescent="0.3">
      <c r="A218" s="352"/>
      <c r="B218" s="121" t="str">
        <f>IF(ISBLANK(MIprices!A232),"",MIprices!A232)</f>
        <v>VDB1221-3</v>
      </c>
      <c r="C218" s="116" t="str">
        <f>MIprices!B232</f>
        <v>Three Drawer Vanity Base Cabinet</v>
      </c>
      <c r="D218" s="117">
        <f>IF(B218="","",INDEX(MIprices!C232:U232,1,GroupMIindex))</f>
        <v>0</v>
      </c>
      <c r="E218" s="118" t="str">
        <f t="shared" si="3"/>
        <v>N/A</v>
      </c>
      <c r="F218" s="353"/>
    </row>
    <row r="219" spans="1:6" ht="15" customHeight="1" thickBot="1" x14ac:dyDescent="0.3">
      <c r="A219" s="352"/>
      <c r="B219" s="121" t="str">
        <f>IF(ISBLANK(MIprices!A233),"",MIprices!A233)</f>
        <v>VDB1521-3</v>
      </c>
      <c r="C219" s="116" t="str">
        <f>MIprices!B233</f>
        <v>Three Drawer Vanity Base Cabinet</v>
      </c>
      <c r="D219" s="117">
        <f>IF(B219="","",INDEX(MIprices!C233:U233,1,GroupMIindex))</f>
        <v>0</v>
      </c>
      <c r="E219" s="118" t="str">
        <f t="shared" si="3"/>
        <v>N/A</v>
      </c>
      <c r="F219" s="353"/>
    </row>
    <row r="220" spans="1:6" ht="15" customHeight="1" thickBot="1" x14ac:dyDescent="0.3">
      <c r="A220" s="352"/>
      <c r="B220" s="121" t="str">
        <f>IF(ISBLANK(MIprices!A234),"",MIprices!A234)</f>
        <v>VDB1821-3</v>
      </c>
      <c r="C220" s="116" t="str">
        <f>MIprices!B234</f>
        <v>Three Drawer Vanity Base Cabinet</v>
      </c>
      <c r="D220" s="117">
        <f>IF(B220="","",INDEX(MIprices!C234:U234,1,GroupMIindex))</f>
        <v>0</v>
      </c>
      <c r="E220" s="118" t="str">
        <f t="shared" si="3"/>
        <v>N/A</v>
      </c>
      <c r="F220" s="353"/>
    </row>
    <row r="221" spans="1:6" ht="15" customHeight="1" thickBot="1" x14ac:dyDescent="0.3">
      <c r="A221" s="352"/>
      <c r="B221" s="121" t="str">
        <f>IF(ISBLANK(MIprices!A235),"",MIprices!A235)</f>
        <v>VDB2421-3</v>
      </c>
      <c r="C221" s="116" t="str">
        <f>MIprices!B235</f>
        <v>Three Drawer Vanity Base Cabinet</v>
      </c>
      <c r="D221" s="117">
        <f>IF(B221="","",INDEX(MIprices!C235:U235,1,GroupMIindex))</f>
        <v>0</v>
      </c>
      <c r="E221" s="118" t="str">
        <f t="shared" si="3"/>
        <v>N/A</v>
      </c>
      <c r="F221" s="353"/>
    </row>
    <row r="222" spans="1:6" ht="15" customHeight="1" thickBot="1" x14ac:dyDescent="0.3">
      <c r="A222" s="352"/>
      <c r="B222" s="121" t="str">
        <f>IF(ISBLANK(MIprices!A236),"",MIprices!A236)</f>
        <v/>
      </c>
      <c r="C222" s="116" t="str">
        <f>MIprices!B236</f>
        <v>Knee Drawer</v>
      </c>
      <c r="D222" s="117" t="str">
        <f>IF(B222="","",INDEX(MIprices!C236:U236,1,GroupMIindex))</f>
        <v/>
      </c>
      <c r="E222" s="118" t="str">
        <f t="shared" si="3"/>
        <v/>
      </c>
      <c r="F222" s="353"/>
    </row>
    <row r="223" spans="1:6" ht="15" customHeight="1" thickBot="1" x14ac:dyDescent="0.3">
      <c r="A223" s="352"/>
      <c r="B223" s="121" t="str">
        <f>IF(ISBLANK(MIprices!A237),"",MIprices!A237)</f>
        <v>DSK30/36</v>
      </c>
      <c r="C223" s="116" t="str">
        <f>MIprices!B237</f>
        <v>Desk Knee Drawer</v>
      </c>
      <c r="D223" s="117">
        <f>IF(B223="","",INDEX(MIprices!C237:U237,1,GroupMIindex))</f>
        <v>0</v>
      </c>
      <c r="E223" s="118" t="str">
        <f t="shared" si="3"/>
        <v>N/A</v>
      </c>
      <c r="F223" s="353"/>
    </row>
    <row r="224" spans="1:6" ht="15" customHeight="1" thickBot="1" x14ac:dyDescent="0.3">
      <c r="A224" s="352"/>
      <c r="B224" s="121" t="str">
        <f>IF(ISBLANK(MIprices!A238),"",MIprices!A238)</f>
        <v/>
      </c>
      <c r="C224" s="116" t="str">
        <f>MIprices!B238</f>
        <v>Vanity Linen &amp; Medicine Cabinets</v>
      </c>
      <c r="D224" s="117" t="str">
        <f>IF(B224="","",INDEX(MIprices!C238:U238,1,GroupMIindex))</f>
        <v/>
      </c>
      <c r="E224" s="118" t="str">
        <f t="shared" si="3"/>
        <v/>
      </c>
      <c r="F224" s="353"/>
    </row>
    <row r="225" spans="1:6" ht="15" customHeight="1" thickBot="1" x14ac:dyDescent="0.3">
      <c r="A225" s="352"/>
      <c r="B225" s="121" t="str">
        <f>IF(ISBLANK(MIprices!A239),"",MIprices!A239)</f>
        <v>VL188021</v>
      </c>
      <c r="C225" s="116" t="str">
        <f>MIprices!B239</f>
        <v>Vanity Linen Cabinet</v>
      </c>
      <c r="D225" s="117">
        <f>IF(B225="","",INDEX(MIprices!C239:U239,1,GroupMIindex))</f>
        <v>0</v>
      </c>
      <c r="E225" s="118" t="str">
        <f t="shared" si="3"/>
        <v>N/A</v>
      </c>
      <c r="F225" s="353"/>
    </row>
    <row r="226" spans="1:6" ht="15" customHeight="1" thickBot="1" x14ac:dyDescent="0.3">
      <c r="A226" s="352"/>
      <c r="B226" s="121" t="str">
        <f>IF(ISBLANK(MIprices!A240),"",MIprices!A240)</f>
        <v>VOL188021</v>
      </c>
      <c r="C226" s="116" t="str">
        <f>MIprices!B240</f>
        <v>Vanity Open Top Linen Cabinet</v>
      </c>
      <c r="D226" s="117">
        <f>IF(B226="","",INDEX(MIprices!C240:U240,1,GroupMIindex))</f>
        <v>0</v>
      </c>
      <c r="E226" s="118" t="str">
        <f t="shared" si="3"/>
        <v>N/A</v>
      </c>
      <c r="F226" s="353"/>
    </row>
    <row r="227" spans="1:6" ht="15" customHeight="1" thickBot="1" x14ac:dyDescent="0.3">
      <c r="A227" s="352"/>
      <c r="B227" s="121" t="str">
        <f>IF(ISBLANK(MIprices!A241),"",MIprices!A241)</f>
        <v>MC1830</v>
      </c>
      <c r="C227" s="116" t="str">
        <f>MIprices!B241</f>
        <v>Medicine Mirror Cabinet</v>
      </c>
      <c r="D227" s="117">
        <f>IF(B227="","",INDEX(MIprices!C241:U241,1,GroupMIindex))</f>
        <v>0</v>
      </c>
      <c r="E227" s="118" t="str">
        <f t="shared" si="3"/>
        <v>N/A</v>
      </c>
      <c r="F227" s="353"/>
    </row>
    <row r="228" spans="1:6" ht="15" customHeight="1" thickBot="1" x14ac:dyDescent="0.3">
      <c r="A228" s="352"/>
      <c r="B228" s="121" t="str">
        <f>IF(ISBLANK(MIprices!A242),"",MIprices!A242)</f>
        <v>MC2430</v>
      </c>
      <c r="C228" s="116" t="str">
        <f>MIprices!B242</f>
        <v>Medicine Mirror Cabinet</v>
      </c>
      <c r="D228" s="117">
        <f>IF(B228="","",INDEX(MIprices!C242:U242,1,GroupMIindex))</f>
        <v>0</v>
      </c>
      <c r="E228" s="118" t="str">
        <f t="shared" si="3"/>
        <v>N/A</v>
      </c>
      <c r="F228" s="353"/>
    </row>
    <row r="229" spans="1:6" ht="15" customHeight="1" thickBot="1" x14ac:dyDescent="0.3">
      <c r="A229" s="352"/>
      <c r="B229" s="121" t="str">
        <f>IF(ISBLANK(MIprices!A243),"",MIprices!A243)</f>
        <v>MC3030</v>
      </c>
      <c r="C229" s="116" t="str">
        <f>MIprices!B243</f>
        <v>Medicine Mirror Cabinet</v>
      </c>
      <c r="D229" s="117">
        <f>IF(B229="","",INDEX(MIprices!C243:U243,1,GroupMIindex))</f>
        <v>0</v>
      </c>
      <c r="E229" s="118" t="str">
        <f t="shared" si="3"/>
        <v>N/A</v>
      </c>
      <c r="F229" s="353"/>
    </row>
    <row r="230" spans="1:6" ht="15" customHeight="1" thickBot="1" x14ac:dyDescent="0.3">
      <c r="A230" s="352"/>
      <c r="B230" s="121" t="str">
        <f>IF(ISBLANK(MIprices!A244),"",MIprices!A244)</f>
        <v>MC3630</v>
      </c>
      <c r="C230" s="116" t="str">
        <f>MIprices!B244</f>
        <v>Medicine Mirror Cabinet</v>
      </c>
      <c r="D230" s="117">
        <f>IF(B230="","",INDEX(MIprices!C244:U244,1,GroupMIindex))</f>
        <v>0</v>
      </c>
      <c r="E230" s="118" t="str">
        <f t="shared" si="3"/>
        <v>N/A</v>
      </c>
      <c r="F230" s="353"/>
    </row>
    <row r="231" spans="1:6" ht="15" customHeight="1" thickBot="1" x14ac:dyDescent="0.3">
      <c r="A231" s="352"/>
      <c r="B231" s="121" t="str">
        <f>IF(ISBLANK(MIprices!A245),"",MIprices!A245)</f>
        <v/>
      </c>
      <c r="C231" s="116" t="str">
        <f>MIprices!B245</f>
        <v>Book Cases</v>
      </c>
      <c r="D231" s="117" t="str">
        <f>IF(B231="","",INDEX(MIprices!C245:U245,1,GroupMIindex))</f>
        <v/>
      </c>
      <c r="E231" s="118" t="str">
        <f t="shared" si="3"/>
        <v/>
      </c>
      <c r="F231" s="353"/>
    </row>
    <row r="232" spans="1:6" ht="15" customHeight="1" thickBot="1" x14ac:dyDescent="0.3">
      <c r="A232" s="352"/>
      <c r="B232" s="121" t="str">
        <f>IF(ISBLANK(MIprices!A246),"",MIprices!A246)</f>
        <v>BC1848</v>
      </c>
      <c r="C232" s="116" t="str">
        <f>MIprices!B246</f>
        <v>Book Case</v>
      </c>
      <c r="D232" s="117">
        <f>IF(B232="","",INDEX(MIprices!C246:U246,1,GroupMIindex))</f>
        <v>0</v>
      </c>
      <c r="E232" s="118" t="str">
        <f t="shared" si="3"/>
        <v>N/A</v>
      </c>
      <c r="F232" s="353"/>
    </row>
    <row r="233" spans="1:6" ht="15" customHeight="1" thickBot="1" x14ac:dyDescent="0.3">
      <c r="A233" s="352"/>
      <c r="B233" s="121" t="str">
        <f>IF(ISBLANK(MIprices!A247),"",MIprices!A247)</f>
        <v>BC1860</v>
      </c>
      <c r="C233" s="116" t="str">
        <f>MIprices!B247</f>
        <v>Book Case</v>
      </c>
      <c r="D233" s="117">
        <f>IF(B233="","",INDEX(MIprices!C247:U247,1,GroupMIindex))</f>
        <v>0</v>
      </c>
      <c r="E233" s="118" t="str">
        <f t="shared" si="3"/>
        <v>N/A</v>
      </c>
      <c r="F233" s="353"/>
    </row>
    <row r="234" spans="1:6" ht="15" customHeight="1" thickBot="1" x14ac:dyDescent="0.3">
      <c r="A234" s="352"/>
      <c r="B234" s="121" t="str">
        <f>IF(ISBLANK(MIprices!A248),"",MIprices!A248)</f>
        <v>BC3048</v>
      </c>
      <c r="C234" s="116" t="str">
        <f>MIprices!B248</f>
        <v>Book Case</v>
      </c>
      <c r="D234" s="117">
        <f>IF(B234="","",INDEX(MIprices!C248:U248,1,GroupMIindex))</f>
        <v>0</v>
      </c>
      <c r="E234" s="118" t="str">
        <f t="shared" si="3"/>
        <v>N/A</v>
      </c>
      <c r="F234" s="353"/>
    </row>
    <row r="235" spans="1:6" ht="15" customHeight="1" thickBot="1" x14ac:dyDescent="0.3">
      <c r="A235" s="352"/>
      <c r="B235" s="121" t="str">
        <f>IF(ISBLANK(MIprices!A249),"",MIprices!A249)</f>
        <v>BC3060</v>
      </c>
      <c r="C235" s="116" t="str">
        <f>MIprices!B249</f>
        <v>Book Case</v>
      </c>
      <c r="D235" s="117">
        <f>IF(B235="","",INDEX(MIprices!C249:U249,1,GroupMIindex))</f>
        <v>0</v>
      </c>
      <c r="E235" s="118" t="str">
        <f t="shared" si="3"/>
        <v>N/A</v>
      </c>
      <c r="F235" s="353"/>
    </row>
    <row r="236" spans="1:6" ht="15" customHeight="1" thickBot="1" x14ac:dyDescent="0.3">
      <c r="A236" s="352"/>
      <c r="B236" s="121" t="str">
        <f>IF(ISBLANK(MIprices!A250),"",MIprices!A250)</f>
        <v/>
      </c>
      <c r="C236" s="116" t="str">
        <f>MIprices!B250</f>
        <v>Finished Plywood Panels</v>
      </c>
      <c r="D236" s="117" t="str">
        <f>IF(B236="","",INDEX(MIprices!C250:U250,1,GroupMIindex))</f>
        <v/>
      </c>
      <c r="E236" s="118" t="str">
        <f t="shared" si="3"/>
        <v/>
      </c>
      <c r="F236" s="353"/>
    </row>
    <row r="237" spans="1:6" ht="15" customHeight="1" thickBot="1" x14ac:dyDescent="0.3">
      <c r="A237" s="352"/>
      <c r="B237" s="121" t="str">
        <f>IF(ISBLANK(MIprices!A251),"",MIprices!A251)</f>
        <v>BBPLY4296</v>
      </c>
      <c r="C237" s="116" t="str">
        <f>MIprices!B251</f>
        <v>Bead Board Plywood</v>
      </c>
      <c r="D237" s="117">
        <f>IF(B237="","",INDEX(MIprices!C251:U251,1,GroupMIindex))</f>
        <v>0</v>
      </c>
      <c r="E237" s="118" t="str">
        <f t="shared" si="3"/>
        <v>N/A</v>
      </c>
      <c r="F237" s="353"/>
    </row>
    <row r="238" spans="1:6" ht="15" customHeight="1" thickBot="1" x14ac:dyDescent="0.3">
      <c r="A238" s="352"/>
      <c r="B238" s="121" t="str">
        <f>IF(ISBLANK(MIprices!A252),"",MIprices!A252)</f>
        <v>BS24</v>
      </c>
      <c r="C238" s="116" t="str">
        <f>MIprices!B252</f>
        <v>Base Skin Plywood</v>
      </c>
      <c r="D238" s="117">
        <f>IF(B238="","",INDEX(MIprices!C252:U252,1,GroupMIindex))</f>
        <v>0</v>
      </c>
      <c r="E238" s="118" t="str">
        <f t="shared" si="3"/>
        <v>N/A</v>
      </c>
      <c r="F238" s="353"/>
    </row>
    <row r="239" spans="1:6" ht="15" customHeight="1" thickBot="1" x14ac:dyDescent="0.3">
      <c r="A239" s="352"/>
      <c r="B239" s="121" t="str">
        <f>IF(ISBLANK(MIprices!A253),"",MIprices!A253)</f>
        <v>WS42</v>
      </c>
      <c r="C239" s="116" t="str">
        <f>MIprices!B253</f>
        <v>Wall Skin</v>
      </c>
      <c r="D239" s="117">
        <f>IF(B239="","",INDEX(MIprices!C253:U253,1,GroupMIindex))</f>
        <v>0</v>
      </c>
      <c r="E239" s="118" t="str">
        <f t="shared" si="3"/>
        <v>N/A</v>
      </c>
      <c r="F239" s="353"/>
    </row>
    <row r="240" spans="1:6" ht="15" customHeight="1" thickBot="1" x14ac:dyDescent="0.3">
      <c r="A240" s="352"/>
      <c r="B240" s="121" t="str">
        <f>IF(ISBLANK(MIprices!A254),"",MIprices!A254)</f>
        <v>PLY4248</v>
      </c>
      <c r="C240" s="116" t="str">
        <f>MIprices!B254</f>
        <v>Plywood - 42"H X 48"W X 1/4"D</v>
      </c>
      <c r="D240" s="117">
        <f>IF(B240="","",INDEX(MIprices!C254:U254,1,GroupMIindex))</f>
        <v>0</v>
      </c>
      <c r="E240" s="118" t="str">
        <f t="shared" si="3"/>
        <v>N/A</v>
      </c>
      <c r="F240" s="353"/>
    </row>
    <row r="241" spans="1:6" ht="15" customHeight="1" thickBot="1" x14ac:dyDescent="0.3">
      <c r="A241" s="352"/>
      <c r="B241" s="121" t="str">
        <f>IF(ISBLANK(MIprices!A255),"",MIprices!A255)</f>
        <v>PLY4296</v>
      </c>
      <c r="C241" s="116" t="str">
        <f>MIprices!B255</f>
        <v>Plywood - 42"H X 96"W X 1/4"D</v>
      </c>
      <c r="D241" s="117">
        <f>IF(B241="","",INDEX(MIprices!C255:U255,1,GroupMIindex))</f>
        <v>0</v>
      </c>
      <c r="E241" s="118" t="str">
        <f t="shared" si="3"/>
        <v>N/A</v>
      </c>
      <c r="F241" s="353"/>
    </row>
    <row r="242" spans="1:6" ht="15" customHeight="1" thickBot="1" x14ac:dyDescent="0.3">
      <c r="A242" s="352"/>
      <c r="B242" s="121" t="str">
        <f>IF(ISBLANK(MIprices!A256),"",MIprices!A256)</f>
        <v>UPLY2496</v>
      </c>
      <c r="C242" s="116" t="str">
        <f>MIprices!B256</f>
        <v>Universal Plywood</v>
      </c>
      <c r="D242" s="117">
        <f>IF(B242="","",INDEX(MIprices!C256:U256,1,GroupMIindex))</f>
        <v>0</v>
      </c>
      <c r="E242" s="118" t="str">
        <f t="shared" si="3"/>
        <v>N/A</v>
      </c>
      <c r="F242" s="353"/>
    </row>
    <row r="243" spans="1:6" ht="15" customHeight="1" thickBot="1" x14ac:dyDescent="0.3">
      <c r="A243" s="352"/>
      <c r="B243" s="121" t="str">
        <f>IF(ISBLANK(MIprices!A257),"",MIprices!A257)</f>
        <v/>
      </c>
      <c r="C243" s="116" t="str">
        <f>MIprices!B257</f>
        <v>End Panels</v>
      </c>
      <c r="D243" s="117" t="str">
        <f>IF(B243="","",INDEX(MIprices!C257:U257,1,GroupMIindex))</f>
        <v/>
      </c>
      <c r="E243" s="118" t="str">
        <f t="shared" si="3"/>
        <v/>
      </c>
      <c r="F243" s="353"/>
    </row>
    <row r="244" spans="1:6" ht="15" customHeight="1" thickBot="1" x14ac:dyDescent="0.3">
      <c r="A244" s="352"/>
      <c r="B244" s="121" t="str">
        <f>IF(ISBLANK(MIprices!A258),"",MIprices!A258)</f>
        <v>DWR3</v>
      </c>
      <c r="C244" s="116" t="str">
        <f>MIprices!B258</f>
        <v>Dishwasher Return Panel</v>
      </c>
      <c r="D244" s="117">
        <f>IF(B244="","",INDEX(MIprices!C258:U258,1,GroupMIindex))</f>
        <v>0</v>
      </c>
      <c r="E244" s="118" t="str">
        <f t="shared" si="3"/>
        <v>N/A</v>
      </c>
      <c r="F244" s="353"/>
    </row>
    <row r="245" spans="1:6" ht="15" customHeight="1" thickBot="1" x14ac:dyDescent="0.3">
      <c r="A245" s="352"/>
      <c r="B245" s="121" t="str">
        <f>IF(ISBLANK(MIprices!A259),"",MIprices!A259)</f>
        <v>REP1.596</v>
      </c>
      <c r="C245" s="116" t="str">
        <f>MIprices!B259</f>
        <v>Refrigerator End Panel</v>
      </c>
      <c r="D245" s="117">
        <f>IF(B245="","",INDEX(MIprices!C259:U259,1,GroupMIindex))</f>
        <v>0</v>
      </c>
      <c r="E245" s="118" t="str">
        <f t="shared" si="3"/>
        <v>N/A</v>
      </c>
      <c r="F245" s="353"/>
    </row>
    <row r="246" spans="1:6" ht="15" customHeight="1" thickBot="1" x14ac:dyDescent="0.3">
      <c r="A246" s="352"/>
      <c r="B246" s="121" t="str">
        <f>IF(ISBLANK(MIprices!A260),"",MIprices!A260)</f>
        <v>UREP96</v>
      </c>
      <c r="C246" s="116" t="str">
        <f>MIprices!B260</f>
        <v>Universal Refrigerator Panel</v>
      </c>
      <c r="D246" s="117">
        <f>IF(B246="","",INDEX(MIprices!C260:U260,1,GroupMIindex))</f>
        <v>0</v>
      </c>
      <c r="E246" s="118" t="str">
        <f t="shared" si="3"/>
        <v>N/A</v>
      </c>
      <c r="F246" s="353"/>
    </row>
    <row r="247" spans="1:6" ht="15" customHeight="1" thickBot="1" x14ac:dyDescent="0.3">
      <c r="A247" s="352"/>
      <c r="B247" s="121" t="str">
        <f>IF(ISBLANK(MIprices!A261),"",MIprices!A261)</f>
        <v/>
      </c>
      <c r="C247" s="116" t="str">
        <f>MIprices!B261</f>
        <v>Decorative Doors</v>
      </c>
      <c r="D247" s="117" t="str">
        <f>IF(B247="","",INDEX(MIprices!C261:U261,1,GroupMIindex))</f>
        <v/>
      </c>
      <c r="E247" s="118" t="str">
        <f t="shared" si="3"/>
        <v/>
      </c>
      <c r="F247" s="353"/>
    </row>
    <row r="248" spans="1:6" ht="15" customHeight="1" thickBot="1" x14ac:dyDescent="0.3">
      <c r="A248" s="352"/>
      <c r="B248" s="121" t="str">
        <f>IF(ISBLANK(MIprices!A262),"",MIprices!A262)</f>
        <v>BDD24</v>
      </c>
      <c r="C248" s="116" t="str">
        <f>MIprices!B262</f>
        <v>Base Decorative Door</v>
      </c>
      <c r="D248" s="117">
        <f>IF(B248="","",INDEX(MIprices!C262:U262,1,GroupMIindex))</f>
        <v>0</v>
      </c>
      <c r="E248" s="118" t="str">
        <f t="shared" si="3"/>
        <v>N/A</v>
      </c>
      <c r="F248" s="353"/>
    </row>
    <row r="249" spans="1:6" ht="15" customHeight="1" thickBot="1" x14ac:dyDescent="0.3">
      <c r="A249" s="352"/>
      <c r="B249" s="121" t="str">
        <f>IF(ISBLANK(MIprices!A263),"",MIprices!A263)</f>
        <v>WDD30</v>
      </c>
      <c r="C249" s="116" t="str">
        <f>MIprices!B263</f>
        <v>Decorative Door</v>
      </c>
      <c r="D249" s="117">
        <f>IF(B249="","",INDEX(MIprices!C263:U263,1,GroupMIindex))</f>
        <v>0</v>
      </c>
      <c r="E249" s="118" t="str">
        <f t="shared" si="3"/>
        <v>N/A</v>
      </c>
      <c r="F249" s="353"/>
    </row>
    <row r="250" spans="1:6" ht="15" customHeight="1" thickBot="1" x14ac:dyDescent="0.3">
      <c r="A250" s="352"/>
      <c r="B250" s="121" t="str">
        <f>IF(ISBLANK(MIprices!A264),"",MIprices!A264)</f>
        <v>WDD36</v>
      </c>
      <c r="C250" s="116" t="str">
        <f>MIprices!B264</f>
        <v>Decorative Door</v>
      </c>
      <c r="D250" s="117">
        <f>IF(B250="","",INDEX(MIprices!C264:U264,1,GroupMIindex))</f>
        <v>0</v>
      </c>
      <c r="E250" s="118" t="str">
        <f t="shared" si="3"/>
        <v>N/A</v>
      </c>
      <c r="F250" s="353"/>
    </row>
    <row r="251" spans="1:6" ht="15" customHeight="1" thickBot="1" x14ac:dyDescent="0.3">
      <c r="A251" s="352"/>
      <c r="B251" s="121" t="str">
        <f>IF(ISBLANK(MIprices!A265),"",MIprices!A265)</f>
        <v>WDD42</v>
      </c>
      <c r="C251" s="116" t="str">
        <f>MIprices!B265</f>
        <v>Decorative Door</v>
      </c>
      <c r="D251" s="117">
        <f>IF(B251="","",INDEX(MIprices!C265:U265,1,GroupMIindex))</f>
        <v>0</v>
      </c>
      <c r="E251" s="118" t="str">
        <f t="shared" si="3"/>
        <v>N/A</v>
      </c>
      <c r="F251" s="353"/>
    </row>
    <row r="252" spans="1:6" ht="15" customHeight="1" thickBot="1" x14ac:dyDescent="0.3">
      <c r="A252" s="352"/>
      <c r="B252" s="121" t="str">
        <f>IF(ISBLANK(MIprices!A266),"",MIprices!A266)</f>
        <v>WDD630</v>
      </c>
      <c r="C252" s="116" t="str">
        <f>MIprices!B266</f>
        <v>Decorative Door</v>
      </c>
      <c r="D252" s="117">
        <f>IF(B252="","",INDEX(MIprices!C266:U266,1,GroupMIindex))</f>
        <v>0</v>
      </c>
      <c r="E252" s="118" t="str">
        <f t="shared" si="3"/>
        <v>N/A</v>
      </c>
      <c r="F252" s="353"/>
    </row>
    <row r="253" spans="1:6" ht="15" customHeight="1" thickBot="1" x14ac:dyDescent="0.3">
      <c r="A253" s="352"/>
      <c r="B253" s="121" t="str">
        <f>IF(ISBLANK(MIprices!A267),"",MIprices!A267)</f>
        <v/>
      </c>
      <c r="C253" s="116" t="str">
        <f>MIprices!B267</f>
        <v>Trims</v>
      </c>
      <c r="D253" s="117" t="str">
        <f>IF(B253="","",INDEX(MIprices!C267:U267,1,GroupMIindex))</f>
        <v/>
      </c>
      <c r="E253" s="118" t="str">
        <f t="shared" si="3"/>
        <v/>
      </c>
      <c r="F253" s="353"/>
    </row>
    <row r="254" spans="1:6" ht="15" customHeight="1" thickBot="1" x14ac:dyDescent="0.3">
      <c r="A254" s="352"/>
      <c r="B254" s="121" t="str">
        <f>IF(ISBLANK(MIprices!A268),"",MIprices!A268)</f>
        <v>BM8</v>
      </c>
      <c r="C254" s="116" t="str">
        <f>MIprices!B268</f>
        <v>Batten Moulding</v>
      </c>
      <c r="D254" s="117">
        <f>IF(B254="","",INDEX(MIprices!C268:U268,1,GroupMIindex))</f>
        <v>0</v>
      </c>
      <c r="E254" s="118" t="str">
        <f t="shared" si="3"/>
        <v>N/A</v>
      </c>
      <c r="F254" s="353"/>
    </row>
    <row r="255" spans="1:6" ht="15" customHeight="1" thickBot="1" x14ac:dyDescent="0.3">
      <c r="A255" s="352"/>
      <c r="B255" s="121" t="str">
        <f>IF(ISBLANK(MIprices!A269),"",MIprices!A269)</f>
        <v>ICM8</v>
      </c>
      <c r="C255" s="116" t="str">
        <f>MIprices!B269</f>
        <v>Inside Corner Moulding</v>
      </c>
      <c r="D255" s="117">
        <f>IF(B255="","",INDEX(MIprices!C269:U269,1,GroupMIindex))</f>
        <v>0</v>
      </c>
      <c r="E255" s="118" t="str">
        <f t="shared" si="3"/>
        <v>N/A</v>
      </c>
      <c r="F255" s="353"/>
    </row>
    <row r="256" spans="1:6" ht="15" customHeight="1" thickBot="1" x14ac:dyDescent="0.3">
      <c r="A256" s="352"/>
      <c r="B256" s="121" t="str">
        <f>IF(ISBLANK(MIprices!A270),"",MIprices!A270)</f>
        <v>AOCM8</v>
      </c>
      <c r="C256" s="116" t="str">
        <f>MIprices!B270</f>
        <v>Angle Outside Corner Moulding</v>
      </c>
      <c r="D256" s="117">
        <f>IF(B256="","",INDEX(MIprices!C270:U270,1,GroupMIindex))</f>
        <v>0</v>
      </c>
      <c r="E256" s="118" t="str">
        <f t="shared" si="3"/>
        <v>N/A</v>
      </c>
      <c r="F256" s="353"/>
    </row>
    <row r="257" spans="1:6" ht="15" customHeight="1" thickBot="1" x14ac:dyDescent="0.3">
      <c r="A257" s="352"/>
      <c r="B257" s="121" t="str">
        <f>IF(ISBLANK(MIprices!A271),"",MIprices!A271)</f>
        <v>COV8</v>
      </c>
      <c r="C257" s="116" t="str">
        <f>MIprices!B271</f>
        <v>Cove Crown Moulding</v>
      </c>
      <c r="D257" s="117">
        <f>IF(B257="","",INDEX(MIprices!C271:U271,1,GroupMIindex))</f>
        <v>0</v>
      </c>
      <c r="E257" s="118" t="str">
        <f t="shared" si="3"/>
        <v>N/A</v>
      </c>
      <c r="F257" s="353"/>
    </row>
    <row r="258" spans="1:6" ht="15" customHeight="1" thickBot="1" x14ac:dyDescent="0.3">
      <c r="A258" s="352"/>
      <c r="B258" s="121" t="str">
        <f>IF(ISBLANK(MIprices!A272),"",MIprices!A272)</f>
        <v>OCM8</v>
      </c>
      <c r="C258" s="116" t="str">
        <f>MIprices!B272</f>
        <v>Outside Corner Moulding</v>
      </c>
      <c r="D258" s="117">
        <f>IF(B258="","",INDEX(MIprices!C272:U272,1,GroupMIindex))</f>
        <v>0</v>
      </c>
      <c r="E258" s="118" t="str">
        <f t="shared" si="3"/>
        <v>N/A</v>
      </c>
      <c r="F258" s="353"/>
    </row>
    <row r="259" spans="1:6" ht="15" customHeight="1" thickBot="1" x14ac:dyDescent="0.3">
      <c r="A259" s="352"/>
      <c r="B259" s="121" t="str">
        <f>IF(ISBLANK(MIprices!A273),"",MIprices!A273)</f>
        <v>QR8</v>
      </c>
      <c r="C259" s="116" t="str">
        <f>MIprices!B273</f>
        <v>Quarter Round Moulding</v>
      </c>
      <c r="D259" s="117">
        <f>IF(B259="","",INDEX(MIprices!C273:U273,1,GroupMIindex))</f>
        <v>0</v>
      </c>
      <c r="E259" s="118" t="str">
        <f t="shared" si="3"/>
        <v>N/A</v>
      </c>
      <c r="F259" s="353"/>
    </row>
    <row r="260" spans="1:6" ht="15" customHeight="1" thickBot="1" x14ac:dyDescent="0.3">
      <c r="A260" s="352"/>
      <c r="B260" s="121" t="str">
        <f>IF(ISBLANK(MIprices!A274),"",MIprices!A274)</f>
        <v>SM8</v>
      </c>
      <c r="C260" s="116" t="str">
        <f>MIprices!B274</f>
        <v>Scribe Moulding</v>
      </c>
      <c r="D260" s="117">
        <f>IF(B260="","",INDEX(MIprices!C274:U274,1,GroupMIindex))</f>
        <v>0</v>
      </c>
      <c r="E260" s="118" t="str">
        <f t="shared" si="3"/>
        <v>N/A</v>
      </c>
      <c r="F260" s="353"/>
    </row>
    <row r="261" spans="1:6" ht="15" customHeight="1" thickBot="1" x14ac:dyDescent="0.3">
      <c r="A261" s="352"/>
      <c r="B261" s="121" t="str">
        <f>IF(ISBLANK(MIprices!A275),"",MIprices!A275)</f>
        <v>TK8</v>
      </c>
      <c r="C261" s="116" t="str">
        <f>MIprices!B275</f>
        <v>Toe Kick</v>
      </c>
      <c r="D261" s="117">
        <f>IF(B261="","",INDEX(MIprices!C275:U275,1,GroupMIindex))</f>
        <v>0</v>
      </c>
      <c r="E261" s="118" t="str">
        <f t="shared" ref="E261:E307" si="4">IF(B261="","",IF(D261=0,NotAvailable,A261*D261))</f>
        <v>N/A</v>
      </c>
      <c r="F261" s="353"/>
    </row>
    <row r="262" spans="1:6" ht="15" customHeight="1" thickBot="1" x14ac:dyDescent="0.3">
      <c r="A262" s="352"/>
      <c r="B262" s="121" t="str">
        <f>IF(ISBLANK(MIprices!A276),"",MIprices!A276)</f>
        <v/>
      </c>
      <c r="C262" s="116" t="str">
        <f>MIprices!B276</f>
        <v>Top Mouldings</v>
      </c>
      <c r="D262" s="117" t="str">
        <f>IF(B262="","",INDEX(MIprices!C276:U276,1,GroupMIindex))</f>
        <v/>
      </c>
      <c r="E262" s="118" t="str">
        <f t="shared" si="4"/>
        <v/>
      </c>
      <c r="F262" s="353"/>
    </row>
    <row r="263" spans="1:6" ht="15" customHeight="1" thickBot="1" x14ac:dyDescent="0.3">
      <c r="A263" s="352"/>
      <c r="B263" s="121" t="str">
        <f>IF(ISBLANK(MIprices!A277),"",MIprices!A277)</f>
        <v>SACM8</v>
      </c>
      <c r="C263" s="116" t="str">
        <f>MIprices!B277</f>
        <v>Small Angle Crown Molding (8' long)</v>
      </c>
      <c r="D263" s="117">
        <f>IF(B263="","",INDEX(MIprices!C277:U277,1,GroupMIindex))</f>
        <v>0</v>
      </c>
      <c r="E263" s="118" t="str">
        <f t="shared" si="4"/>
        <v>N/A</v>
      </c>
      <c r="F263" s="353"/>
    </row>
    <row r="264" spans="1:6" ht="15" customHeight="1" thickBot="1" x14ac:dyDescent="0.3">
      <c r="A264" s="352"/>
      <c r="B264" s="121" t="str">
        <f>IF(ISBLANK(MIprices!A278),"",MIprices!A278)</f>
        <v>ACM8</v>
      </c>
      <c r="C264" s="116" t="str">
        <f>MIprices!B278</f>
        <v>Angle Crown Moulding</v>
      </c>
      <c r="D264" s="117">
        <f>IF(B264="","",INDEX(MIprices!C278:U278,1,GroupMIindex))</f>
        <v>0</v>
      </c>
      <c r="E264" s="118" t="str">
        <f t="shared" si="4"/>
        <v>N/A</v>
      </c>
      <c r="F264" s="353"/>
    </row>
    <row r="265" spans="1:6" ht="15" customHeight="1" thickBot="1" x14ac:dyDescent="0.3">
      <c r="A265" s="352"/>
      <c r="B265" s="121" t="str">
        <f>IF(ISBLANK(MIprices!A279),"",MIprices!A279)</f>
        <v>ALRM8</v>
      </c>
      <c r="C265" s="116" t="str">
        <f>MIprices!B279</f>
        <v>Angle Light Rail Moulding</v>
      </c>
      <c r="D265" s="117">
        <f>IF(B265="","",INDEX(MIprices!C279:U279,1,GroupMIindex))</f>
        <v>0</v>
      </c>
      <c r="E265" s="118" t="str">
        <f t="shared" si="4"/>
        <v>N/A</v>
      </c>
      <c r="F265" s="353"/>
    </row>
    <row r="266" spans="1:6" ht="15" customHeight="1" thickBot="1" x14ac:dyDescent="0.3">
      <c r="A266" s="352"/>
      <c r="B266" s="121" t="str">
        <f>IF(ISBLANK(MIprices!A280),"",MIprices!A280)</f>
        <v>CM8</v>
      </c>
      <c r="C266" s="116" t="str">
        <f>MIprices!B280</f>
        <v>Crown Moulding</v>
      </c>
      <c r="D266" s="117">
        <f>IF(B266="","",INDEX(MIprices!C280:U280,1,GroupMIindex))</f>
        <v>0</v>
      </c>
      <c r="E266" s="118" t="str">
        <f t="shared" si="4"/>
        <v>N/A</v>
      </c>
      <c r="F266" s="353"/>
    </row>
    <row r="267" spans="1:6" ht="15" customHeight="1" thickBot="1" x14ac:dyDescent="0.3">
      <c r="A267" s="352"/>
      <c r="B267" s="121" t="str">
        <f>IF(ISBLANK(MIprices!A281),"",MIprices!A281)</f>
        <v>LCM8</v>
      </c>
      <c r="C267" s="116" t="str">
        <f>MIprices!B281</f>
        <v>Large Crown Moulding</v>
      </c>
      <c r="D267" s="117">
        <f>IF(B267="","",INDEX(MIprices!C281:U281,1,GroupMIindex))</f>
        <v>0</v>
      </c>
      <c r="E267" s="118" t="str">
        <f t="shared" si="4"/>
        <v>N/A</v>
      </c>
      <c r="F267" s="353"/>
    </row>
    <row r="268" spans="1:6" ht="15" customHeight="1" thickBot="1" x14ac:dyDescent="0.3">
      <c r="A268" s="352"/>
      <c r="B268" s="121" t="str">
        <f>IF(ISBLANK(MIprices!A282),"",MIprices!A282)</f>
        <v>DM8</v>
      </c>
      <c r="C268" s="116" t="str">
        <f>MIprices!B282</f>
        <v>Dentil Moulding for RCM4</v>
      </c>
      <c r="D268" s="117">
        <f>IF(B268="","",INDEX(MIprices!C282:U282,1,GroupMIindex))</f>
        <v>0</v>
      </c>
      <c r="E268" s="118" t="str">
        <f t="shared" si="4"/>
        <v>N/A</v>
      </c>
      <c r="F268" s="353"/>
    </row>
    <row r="269" spans="1:6" ht="15" customHeight="1" thickBot="1" x14ac:dyDescent="0.3">
      <c r="A269" s="352"/>
      <c r="B269" s="121" t="str">
        <f>IF(ISBLANK(MIprices!A283),"",MIprices!A283)</f>
        <v>RM8</v>
      </c>
      <c r="C269" s="116" t="str">
        <f>MIprices!B283</f>
        <v>Rope Moulding</v>
      </c>
      <c r="D269" s="117">
        <f>IF(B269="","",INDEX(MIprices!C283:U283,1,GroupMIindex))</f>
        <v>0</v>
      </c>
      <c r="E269" s="118" t="str">
        <f t="shared" si="4"/>
        <v>N/A</v>
      </c>
      <c r="F269" s="353"/>
    </row>
    <row r="270" spans="1:6" ht="15" customHeight="1" thickBot="1" x14ac:dyDescent="0.3">
      <c r="A270" s="352"/>
      <c r="B270" s="121" t="str">
        <f>IF(ISBLANK(MIprices!A284),"",MIprices!A284)</f>
        <v/>
      </c>
      <c r="C270" s="116" t="str">
        <f>MIprices!B284</f>
        <v>Bottom Mouldings</v>
      </c>
      <c r="D270" s="117" t="str">
        <f>IF(B270="","",INDEX(MIprices!C284:U284,1,GroupMIindex))</f>
        <v/>
      </c>
      <c r="E270" s="118" t="str">
        <f t="shared" si="4"/>
        <v/>
      </c>
      <c r="F270" s="353"/>
    </row>
    <row r="271" spans="1:6" ht="15" customHeight="1" thickBot="1" x14ac:dyDescent="0.3">
      <c r="A271" s="352"/>
      <c r="B271" s="121" t="str">
        <f>IF(ISBLANK(MIprices!A285),"",MIprices!A285)</f>
        <v>FBM8</v>
      </c>
      <c r="C271" s="116" t="str">
        <f>MIprices!B285</f>
        <v>Furniture Base Moulding</v>
      </c>
      <c r="D271" s="117">
        <f>IF(B271="","",INDEX(MIprices!C285:U285,1,GroupMIindex))</f>
        <v>0</v>
      </c>
      <c r="E271" s="118" t="str">
        <f t="shared" si="4"/>
        <v>N/A</v>
      </c>
      <c r="F271" s="353"/>
    </row>
    <row r="272" spans="1:6" ht="15" customHeight="1" thickBot="1" x14ac:dyDescent="0.3">
      <c r="A272" s="352"/>
      <c r="B272" s="121" t="str">
        <f>IF(ISBLANK(MIprices!A286),"",MIprices!A286)</f>
        <v>LRM8</v>
      </c>
      <c r="C272" s="116" t="str">
        <f>MIprices!B286</f>
        <v>Light Rail Moulding</v>
      </c>
      <c r="D272" s="117">
        <f>IF(B272="","",INDEX(MIprices!C286:U286,1,GroupMIindex))</f>
        <v>0</v>
      </c>
      <c r="E272" s="118" t="str">
        <f t="shared" si="4"/>
        <v>N/A</v>
      </c>
      <c r="F272" s="353"/>
    </row>
    <row r="273" spans="1:6" ht="15" customHeight="1" thickBot="1" x14ac:dyDescent="0.3">
      <c r="A273" s="352"/>
      <c r="B273" s="121" t="str">
        <f>IF(ISBLANK(MIprices!A287),"",MIprices!A287)</f>
        <v/>
      </c>
      <c r="C273" s="116" t="str">
        <f>MIprices!B287</f>
        <v>Fillers</v>
      </c>
      <c r="D273" s="117" t="str">
        <f>IF(B273="","",INDEX(MIprices!C287:U287,1,GroupMIindex))</f>
        <v/>
      </c>
      <c r="E273" s="118" t="str">
        <f t="shared" si="4"/>
        <v/>
      </c>
      <c r="F273" s="353"/>
    </row>
    <row r="274" spans="1:6" ht="15" customHeight="1" thickBot="1" x14ac:dyDescent="0.3">
      <c r="A274" s="352"/>
      <c r="B274" s="121" t="str">
        <f>IF(ISBLANK(MIprices!A288),"",MIprices!A288)</f>
        <v>WF342</v>
      </c>
      <c r="C274" s="116" t="str">
        <f>MIprices!B288</f>
        <v>Filler</v>
      </c>
      <c r="D274" s="117">
        <f>IF(B274="","",INDEX(MIprices!C288:U288,1,GroupMIindex))</f>
        <v>0</v>
      </c>
      <c r="E274" s="118" t="str">
        <f t="shared" si="4"/>
        <v>N/A</v>
      </c>
      <c r="F274" s="353"/>
    </row>
    <row r="275" spans="1:6" ht="15" customHeight="1" thickBot="1" x14ac:dyDescent="0.3">
      <c r="A275" s="352"/>
      <c r="B275" s="121" t="str">
        <f>IF(ISBLANK(MIprices!A289),"",MIprices!A289)</f>
        <v>WF396</v>
      </c>
      <c r="C275" s="116" t="str">
        <f>MIprices!B289</f>
        <v>Filler</v>
      </c>
      <c r="D275" s="117">
        <f>IF(B275="","",INDEX(MIprices!C289:U289,1,GroupMIindex))</f>
        <v>0</v>
      </c>
      <c r="E275" s="118" t="str">
        <f t="shared" si="4"/>
        <v>N/A</v>
      </c>
      <c r="F275" s="353"/>
    </row>
    <row r="276" spans="1:6" ht="15" customHeight="1" thickBot="1" x14ac:dyDescent="0.3">
      <c r="A276" s="352"/>
      <c r="B276" s="121" t="str">
        <f>IF(ISBLANK(MIprices!A290),"",MIprices!A290)</f>
        <v>WF642</v>
      </c>
      <c r="C276" s="116" t="str">
        <f>MIprices!B290</f>
        <v>Filler</v>
      </c>
      <c r="D276" s="117">
        <f>IF(B276="","",INDEX(MIprices!C290:U290,1,GroupMIindex))</f>
        <v>0</v>
      </c>
      <c r="E276" s="118" t="str">
        <f t="shared" si="4"/>
        <v>N/A</v>
      </c>
      <c r="F276" s="353"/>
    </row>
    <row r="277" spans="1:6" ht="15" customHeight="1" thickBot="1" x14ac:dyDescent="0.3">
      <c r="A277" s="352"/>
      <c r="B277" s="121" t="str">
        <f>IF(ISBLANK(MIprices!A291),"",MIprices!A291)</f>
        <v>WF696</v>
      </c>
      <c r="C277" s="116" t="str">
        <f>MIprices!B291</f>
        <v>Wall Filler</v>
      </c>
      <c r="D277" s="117">
        <f>IF(B277="","",INDEX(MIprices!C291:U291,1,GroupMIindex))</f>
        <v>0</v>
      </c>
      <c r="E277" s="118" t="str">
        <f t="shared" si="4"/>
        <v>N/A</v>
      </c>
      <c r="F277" s="353"/>
    </row>
    <row r="278" spans="1:6" ht="15" customHeight="1" thickBot="1" x14ac:dyDescent="0.3">
      <c r="A278" s="352"/>
      <c r="B278" s="121" t="str">
        <f>IF(ISBLANK(MIprices!A292),"",MIprices!A292)</f>
        <v>FF342</v>
      </c>
      <c r="C278" s="116" t="str">
        <f>MIprices!B292</f>
        <v>Fluted Filler</v>
      </c>
      <c r="D278" s="117">
        <f>IF(B278="","",INDEX(MIprices!C292:U292,1,GroupMIindex))</f>
        <v>0</v>
      </c>
      <c r="E278" s="118" t="str">
        <f t="shared" si="4"/>
        <v>N/A</v>
      </c>
      <c r="F278" s="353"/>
    </row>
    <row r="279" spans="1:6" ht="15" customHeight="1" thickBot="1" x14ac:dyDescent="0.3">
      <c r="A279" s="352"/>
      <c r="B279" s="121" t="str">
        <f>IF(ISBLANK(MIprices!A293),"",MIprices!A293)</f>
        <v>FF396</v>
      </c>
      <c r="C279" s="116" t="str">
        <f>MIprices!B293</f>
        <v>Fluted Filler</v>
      </c>
      <c r="D279" s="117">
        <f>IF(B279="","",INDEX(MIprices!C293:U293,1,GroupMIindex))</f>
        <v>0</v>
      </c>
      <c r="E279" s="118" t="str">
        <f t="shared" si="4"/>
        <v>N/A</v>
      </c>
      <c r="F279" s="353"/>
    </row>
    <row r="280" spans="1:6" ht="15" customHeight="1" thickBot="1" x14ac:dyDescent="0.3">
      <c r="A280" s="352"/>
      <c r="B280" s="121" t="str">
        <f>IF(ISBLANK(MIprices!A294),"",MIprices!A294)</f>
        <v>BB3x3</v>
      </c>
      <c r="C280" s="116" t="str">
        <f>MIprices!B294</f>
        <v>Rosette Fluted Block</v>
      </c>
      <c r="D280" s="117">
        <f>IF(B280="","",INDEX(MIprices!C294:U294,1,GroupMIindex))</f>
        <v>0</v>
      </c>
      <c r="E280" s="118" t="str">
        <f t="shared" si="4"/>
        <v>N/A</v>
      </c>
      <c r="F280" s="353"/>
    </row>
    <row r="281" spans="1:6" ht="15" customHeight="1" thickBot="1" x14ac:dyDescent="0.3">
      <c r="A281" s="352"/>
      <c r="B281" s="121" t="str">
        <f>IF(ISBLANK(MIprices!A295),"",MIprices!A295)</f>
        <v>OWF330</v>
      </c>
      <c r="C281" s="116" t="str">
        <f>MIprices!B295</f>
        <v>Overlay Wall Filler</v>
      </c>
      <c r="D281" s="117">
        <f>IF(B281="","",INDEX(MIprices!C295:U295,1,GroupMIindex))</f>
        <v>0</v>
      </c>
      <c r="E281" s="118" t="str">
        <f t="shared" si="4"/>
        <v>N/A</v>
      </c>
      <c r="F281" s="353"/>
    </row>
    <row r="282" spans="1:6" ht="15" customHeight="1" thickBot="1" x14ac:dyDescent="0.3">
      <c r="A282" s="352"/>
      <c r="B282" s="121" t="str">
        <f>IF(ISBLANK(MIprices!A296),"",MIprices!A296)</f>
        <v>OWF336</v>
      </c>
      <c r="C282" s="116" t="str">
        <f>MIprices!B296</f>
        <v>Overlay Filler</v>
      </c>
      <c r="D282" s="117">
        <f>IF(B282="","",INDEX(MIprices!C296:U296,1,GroupMIindex))</f>
        <v>0</v>
      </c>
      <c r="E282" s="118" t="str">
        <f t="shared" si="4"/>
        <v>N/A</v>
      </c>
      <c r="F282" s="353"/>
    </row>
    <row r="283" spans="1:6" ht="15" customHeight="1" thickBot="1" x14ac:dyDescent="0.3">
      <c r="A283" s="352"/>
      <c r="B283" s="121" t="str">
        <f>IF(ISBLANK(MIprices!A297),"",MIprices!A297)</f>
        <v>OWF342</v>
      </c>
      <c r="C283" s="116" t="str">
        <f>MIprices!B297</f>
        <v>Overlay Filler</v>
      </c>
      <c r="D283" s="117">
        <f>IF(B283="","",INDEX(MIprices!C297:U297,1,GroupMIindex))</f>
        <v>0</v>
      </c>
      <c r="E283" s="118" t="str">
        <f t="shared" si="4"/>
        <v>N/A</v>
      </c>
      <c r="F283" s="353"/>
    </row>
    <row r="284" spans="1:6" ht="15" customHeight="1" thickBot="1" x14ac:dyDescent="0.3">
      <c r="A284" s="352"/>
      <c r="B284" s="121" t="str">
        <f>IF(ISBLANK(MIprices!A298),"",MIprices!A298)</f>
        <v>OWF384</v>
      </c>
      <c r="C284" s="116" t="str">
        <f>MIprices!B298</f>
        <v>Overlay Wall Filler</v>
      </c>
      <c r="D284" s="117">
        <f>IF(B284="","",INDEX(MIprices!C298:U298,1,GroupMIindex))</f>
        <v>0</v>
      </c>
      <c r="E284" s="118" t="str">
        <f t="shared" si="4"/>
        <v>N/A</v>
      </c>
      <c r="F284" s="353"/>
    </row>
    <row r="285" spans="1:6" ht="15" customHeight="1" thickBot="1" x14ac:dyDescent="0.3">
      <c r="A285" s="352"/>
      <c r="B285" s="121" t="str">
        <f>IF(ISBLANK(MIprices!A299),"",MIprices!A299)</f>
        <v>OWF390</v>
      </c>
      <c r="C285" s="116" t="str">
        <f>MIprices!B299</f>
        <v xml:space="preserve">Overlay Wall Filler </v>
      </c>
      <c r="D285" s="117">
        <f>IF(B285="","",INDEX(MIprices!C299:U299,1,GroupMIindex))</f>
        <v>0</v>
      </c>
      <c r="E285" s="118" t="str">
        <f t="shared" si="4"/>
        <v>N/A</v>
      </c>
      <c r="F285" s="353"/>
    </row>
    <row r="286" spans="1:6" ht="15" customHeight="1" thickBot="1" x14ac:dyDescent="0.3">
      <c r="A286" s="352"/>
      <c r="B286" s="121" t="str">
        <f>IF(ISBLANK(MIprices!A300),"",MIprices!A300)</f>
        <v>OWF396</v>
      </c>
      <c r="C286" s="116" t="str">
        <f>MIprices!B300</f>
        <v>Overlay Wall Filler</v>
      </c>
      <c r="D286" s="117">
        <f>IF(B286="","",INDEX(MIprices!C300:U300,1,GroupMIindex))</f>
        <v>0</v>
      </c>
      <c r="E286" s="118" t="str">
        <f t="shared" si="4"/>
        <v>N/A</v>
      </c>
      <c r="F286" s="353"/>
    </row>
    <row r="287" spans="1:6" ht="15" customHeight="1" thickBot="1" x14ac:dyDescent="0.3">
      <c r="A287" s="352"/>
      <c r="B287" s="121" t="str">
        <f>IF(ISBLANK(MIprices!A301),"",MIprices!A301)</f>
        <v/>
      </c>
      <c r="C287" s="116" t="str">
        <f>MIprices!B301</f>
        <v>Corbels</v>
      </c>
      <c r="D287" s="117" t="str">
        <f>IF(B287="","",INDEX(MIprices!C301:U301,1,GroupMIindex))</f>
        <v/>
      </c>
      <c r="E287" s="118" t="str">
        <f t="shared" si="4"/>
        <v/>
      </c>
      <c r="F287" s="353"/>
    </row>
    <row r="288" spans="1:6" ht="15" customHeight="1" thickBot="1" x14ac:dyDescent="0.3">
      <c r="A288" s="352"/>
      <c r="B288" s="121" t="str">
        <f>IF(ISBLANK(MIprices!A302),"",MIprices!A302)</f>
        <v>CB9x9</v>
      </c>
      <c r="C288" s="116" t="str">
        <f>MIprices!B302</f>
        <v>Corbel</v>
      </c>
      <c r="D288" s="117">
        <f>IF(B288="","",INDEX(MIprices!C302:U302,1,GroupMIindex))</f>
        <v>0</v>
      </c>
      <c r="E288" s="118" t="str">
        <f t="shared" si="4"/>
        <v>N/A</v>
      </c>
      <c r="F288" s="353"/>
    </row>
    <row r="289" spans="1:6" ht="15" customHeight="1" thickBot="1" x14ac:dyDescent="0.3">
      <c r="A289" s="352"/>
      <c r="B289" s="121" t="str">
        <f>IF(ISBLANK(MIprices!A303),"",MIprices!A303)</f>
        <v>CBT</v>
      </c>
      <c r="C289" s="116" t="str">
        <f>MIprices!B303</f>
        <v>Corbel Traditional</v>
      </c>
      <c r="D289" s="117">
        <f>IF(B289="","",INDEX(MIprices!C303:U303,1,GroupMIindex))</f>
        <v>0</v>
      </c>
      <c r="E289" s="118" t="str">
        <f t="shared" si="4"/>
        <v>N/A</v>
      </c>
      <c r="F289" s="353"/>
    </row>
    <row r="290" spans="1:6" ht="15" customHeight="1" thickBot="1" x14ac:dyDescent="0.3">
      <c r="A290" s="352"/>
      <c r="B290" s="121" t="str">
        <f>IF(ISBLANK(MIprices!A304),"",MIprices!A304)</f>
        <v/>
      </c>
      <c r="C290" s="116" t="str">
        <f>MIprices!B304</f>
        <v>Decorative Legs</v>
      </c>
      <c r="D290" s="117" t="str">
        <f>IF(B290="","",INDEX(MIprices!C304:U304,1,GroupMIindex))</f>
        <v/>
      </c>
      <c r="E290" s="118" t="str">
        <f t="shared" si="4"/>
        <v/>
      </c>
      <c r="F290" s="353"/>
    </row>
    <row r="291" spans="1:6" ht="15" customHeight="1" thickBot="1" x14ac:dyDescent="0.3">
      <c r="A291" s="352"/>
      <c r="B291" s="121" t="str">
        <f>IF(ISBLANK(MIprices!A305),"",MIprices!A305)</f>
        <v>PST-C</v>
      </c>
      <c r="C291" s="116" t="str">
        <f>MIprices!B305</f>
        <v>Classic Leg Post</v>
      </c>
      <c r="D291" s="117">
        <f>IF(B291="","",INDEX(MIprices!C305:U305,1,GroupMIindex))</f>
        <v>0</v>
      </c>
      <c r="E291" s="118" t="str">
        <f t="shared" si="4"/>
        <v>N/A</v>
      </c>
      <c r="F291" s="353"/>
    </row>
    <row r="292" spans="1:6" ht="15" customHeight="1" thickBot="1" x14ac:dyDescent="0.3">
      <c r="A292" s="352"/>
      <c r="B292" s="121" t="str">
        <f>IF(ISBLANK(MIprices!A306),"",MIprices!A306)</f>
        <v>PST-F</v>
      </c>
      <c r="C292" s="116" t="str">
        <f>MIprices!B306</f>
        <v>Fluted Leg Post</v>
      </c>
      <c r="D292" s="117">
        <f>IF(B292="","",INDEX(MIprices!C306:U306,1,GroupMIindex))</f>
        <v>0</v>
      </c>
      <c r="E292" s="118" t="str">
        <f t="shared" si="4"/>
        <v>N/A</v>
      </c>
      <c r="F292" s="353"/>
    </row>
    <row r="293" spans="1:6" ht="15" customHeight="1" thickBot="1" x14ac:dyDescent="0.3">
      <c r="A293" s="352"/>
      <c r="B293" s="121" t="str">
        <f>IF(ISBLANK(MIprices!A307),"",MIprices!A307)</f>
        <v>SPST36-C</v>
      </c>
      <c r="C293" s="116" t="str">
        <f>MIprices!B307</f>
        <v>Classic Split Post Onlay</v>
      </c>
      <c r="D293" s="117">
        <f>IF(B293="","",INDEX(MIprices!C307:U307,1,GroupMIindex))</f>
        <v>0</v>
      </c>
      <c r="E293" s="118" t="str">
        <f t="shared" si="4"/>
        <v>N/A</v>
      </c>
      <c r="F293" s="353"/>
    </row>
    <row r="294" spans="1:6" ht="15" customHeight="1" thickBot="1" x14ac:dyDescent="0.3">
      <c r="A294" s="352"/>
      <c r="B294" s="121" t="str">
        <f>IF(ISBLANK(MIprices!A308),"",MIprices!A308)</f>
        <v>SPST42-C</v>
      </c>
      <c r="C294" s="116" t="str">
        <f>MIprices!B308</f>
        <v>Classic Split Post Onlay</v>
      </c>
      <c r="D294" s="117">
        <f>IF(B294="","",INDEX(MIprices!C308:U308,1,GroupMIindex))</f>
        <v>0</v>
      </c>
      <c r="E294" s="118" t="str">
        <f t="shared" si="4"/>
        <v>N/A</v>
      </c>
      <c r="F294" s="353"/>
    </row>
    <row r="295" spans="1:6" ht="15" customHeight="1" thickBot="1" x14ac:dyDescent="0.3">
      <c r="A295" s="352"/>
      <c r="B295" s="121" t="str">
        <f>IF(ISBLANK(MIprices!A309),"",MIprices!A309)</f>
        <v>SPST36-F</v>
      </c>
      <c r="C295" s="116" t="str">
        <f>MIprices!B309</f>
        <v>Fluted Split Post Onlay</v>
      </c>
      <c r="D295" s="117">
        <f>IF(B295="","",INDEX(MIprices!C309:U309,1,GroupMIindex))</f>
        <v>0</v>
      </c>
      <c r="E295" s="118" t="str">
        <f t="shared" si="4"/>
        <v>N/A</v>
      </c>
      <c r="F295" s="353"/>
    </row>
    <row r="296" spans="1:6" ht="15" customHeight="1" thickBot="1" x14ac:dyDescent="0.3">
      <c r="A296" s="352"/>
      <c r="B296" s="121" t="str">
        <f>IF(ISBLANK(MIprices!A310),"",MIprices!A310)</f>
        <v>SPST42-F</v>
      </c>
      <c r="C296" s="116" t="str">
        <f>MIprices!B310</f>
        <v>Fluted Split Post Onlay</v>
      </c>
      <c r="D296" s="117">
        <f>IF(B296="","",INDEX(MIprices!C310:U310,1,GroupMIindex))</f>
        <v>0</v>
      </c>
      <c r="E296" s="118" t="str">
        <f t="shared" si="4"/>
        <v>N/A</v>
      </c>
      <c r="F296" s="353"/>
    </row>
    <row r="297" spans="1:6" ht="15" customHeight="1" thickBot="1" x14ac:dyDescent="0.3">
      <c r="A297" s="352"/>
      <c r="B297" s="121" t="str">
        <f>IF(ISBLANK(MIprices!A311),"",MIprices!A311)</f>
        <v/>
      </c>
      <c r="C297" s="116" t="str">
        <f>MIprices!B311</f>
        <v>Bun Feet</v>
      </c>
      <c r="D297" s="117" t="str">
        <f>IF(B297="","",INDEX(MIprices!C311:U311,1,GroupMIindex))</f>
        <v/>
      </c>
      <c r="E297" s="118" t="str">
        <f t="shared" si="4"/>
        <v/>
      </c>
      <c r="F297" s="353"/>
    </row>
    <row r="298" spans="1:6" ht="15" customHeight="1" thickBot="1" x14ac:dyDescent="0.3">
      <c r="A298" s="352"/>
      <c r="B298" s="121" t="str">
        <f>IF(ISBLANK(MIprices!A312),"",MIprices!A312)</f>
        <v>BUN-C</v>
      </c>
      <c r="C298" s="116" t="str">
        <f>MIprices!B312</f>
        <v>Classic Bun Feet</v>
      </c>
      <c r="D298" s="117">
        <f>IF(B298="","",INDEX(MIprices!C312:U312,1,GroupMIindex))</f>
        <v>0</v>
      </c>
      <c r="E298" s="118" t="str">
        <f t="shared" si="4"/>
        <v>N/A</v>
      </c>
      <c r="F298" s="353"/>
    </row>
    <row r="299" spans="1:6" ht="15" customHeight="1" thickBot="1" x14ac:dyDescent="0.3">
      <c r="A299" s="352"/>
      <c r="B299" s="121" t="str">
        <f>IF(ISBLANK(MIprices!A313),"",MIprices!A313)</f>
        <v>BUN-F</v>
      </c>
      <c r="C299" s="116" t="str">
        <f>MIprices!B313</f>
        <v>Fluted Bun Feet</v>
      </c>
      <c r="D299" s="117">
        <f>IF(B299="","",INDEX(MIprices!C313:U313,1,GroupMIindex))</f>
        <v>0</v>
      </c>
      <c r="E299" s="118" t="str">
        <f t="shared" si="4"/>
        <v>N/A</v>
      </c>
      <c r="F299" s="353"/>
    </row>
    <row r="300" spans="1:6" ht="15" customHeight="1" thickBot="1" x14ac:dyDescent="0.3">
      <c r="A300" s="352"/>
      <c r="B300" s="121" t="str">
        <f>IF(ISBLANK(MIprices!A314),"",MIprices!A314)</f>
        <v/>
      </c>
      <c r="C300" s="116" t="str">
        <f>MIprices!B314</f>
        <v>Valances</v>
      </c>
      <c r="D300" s="117" t="str">
        <f>IF(B300="","",INDEX(MIprices!C314:U314,1,GroupMIindex))</f>
        <v/>
      </c>
      <c r="E300" s="118" t="str">
        <f t="shared" si="4"/>
        <v/>
      </c>
      <c r="F300" s="353"/>
    </row>
    <row r="301" spans="1:6" ht="15" customHeight="1" thickBot="1" x14ac:dyDescent="0.3">
      <c r="A301" s="352"/>
      <c r="B301" s="121" t="str">
        <f>IF(ISBLANK(MIprices!A315),"",MIprices!A315)</f>
        <v>VA36</v>
      </c>
      <c r="C301" s="116" t="str">
        <f>MIprices!B315</f>
        <v>36" Furniture Valance</v>
      </c>
      <c r="D301" s="117">
        <f>IF(B301="","",INDEX(MIprices!C315:U315,1,GroupMIindex))</f>
        <v>0</v>
      </c>
      <c r="E301" s="118" t="str">
        <f t="shared" si="4"/>
        <v>N/A</v>
      </c>
      <c r="F301" s="353"/>
    </row>
    <row r="302" spans="1:6" ht="15" customHeight="1" thickBot="1" x14ac:dyDescent="0.3">
      <c r="A302" s="352"/>
      <c r="B302" s="121" t="str">
        <f>IF(ISBLANK(MIprices!A316),"",MIprices!A316)</f>
        <v>VA48</v>
      </c>
      <c r="C302" s="122" t="str">
        <f>MIprices!B316</f>
        <v>Arched Valance</v>
      </c>
      <c r="D302" s="117">
        <f>IF(B302="","",INDEX(MIprices!C316:U316,1,GroupMIindex))</f>
        <v>0</v>
      </c>
      <c r="E302" s="118" t="str">
        <f t="shared" si="4"/>
        <v>N/A</v>
      </c>
      <c r="F302" s="353"/>
    </row>
    <row r="303" spans="1:6" ht="15" customHeight="1" thickBot="1" x14ac:dyDescent="0.3">
      <c r="A303" s="352"/>
      <c r="B303" s="121" t="str">
        <f>IF(ISBLANK(MIprices!A317),"",MIprices!A317)</f>
        <v>VA60</v>
      </c>
      <c r="C303" s="116" t="str">
        <f>MIprices!B317</f>
        <v>Arched Valance</v>
      </c>
      <c r="D303" s="117">
        <f>IF(B303="","",INDEX(MIprices!C317:U317,1,GroupMIindex))</f>
        <v>0</v>
      </c>
      <c r="E303" s="118" t="str">
        <f t="shared" si="4"/>
        <v>N/A</v>
      </c>
      <c r="F303" s="353"/>
    </row>
    <row r="304" spans="1:6" ht="15" customHeight="1" thickBot="1" x14ac:dyDescent="0.3">
      <c r="A304" s="352"/>
      <c r="B304" s="121" t="str">
        <f>IF(ISBLANK(MIprices!A318),"",MIprices!A318)</f>
        <v/>
      </c>
      <c r="C304" s="116" t="str">
        <f>MIprices!B318</f>
        <v>Hardware and Touch Up Kit</v>
      </c>
      <c r="D304" s="117" t="str">
        <f>IF(B304="","",INDEX(MIprices!C318:U318,1,GroupMIindex))</f>
        <v/>
      </c>
      <c r="E304" s="118" t="str">
        <f t="shared" si="4"/>
        <v/>
      </c>
      <c r="F304" s="353"/>
    </row>
    <row r="305" spans="1:6" ht="15" customHeight="1" thickBot="1" x14ac:dyDescent="0.3">
      <c r="A305" s="352"/>
      <c r="B305" s="121" t="str">
        <f>IF(ISBLANK(MIprices!A319),"",MIprices!A319)</f>
        <v>971A9700</v>
      </c>
      <c r="C305" s="116" t="str">
        <f>MIprices!B319</f>
        <v>Convert any hinge to soft closing</v>
      </c>
      <c r="D305" s="117">
        <f>IF(B305="","",INDEX(MIprices!C319:U319,1,GroupMIindex))</f>
        <v>0</v>
      </c>
      <c r="E305" s="118" t="str">
        <f t="shared" si="4"/>
        <v>N/A</v>
      </c>
      <c r="F305" s="353"/>
    </row>
    <row r="306" spans="1:6" ht="15" customHeight="1" thickBot="1" x14ac:dyDescent="0.3">
      <c r="A306" s="352"/>
      <c r="B306" s="396" t="str">
        <f>IF(ISBLANK(MIprices!A320),"",MIprices!A320)</f>
        <v>3832EC2G22</v>
      </c>
      <c r="C306" s="397" t="str">
        <f>MIprices!B320</f>
        <v>Upgrade glides to soft closing full extension</v>
      </c>
      <c r="D306" s="117">
        <f>IF(B306="","",INDEX(MIprices!C320:U320,1,GroupMIindex))</f>
        <v>0</v>
      </c>
      <c r="E306" s="118" t="str">
        <f t="shared" si="4"/>
        <v>N/A</v>
      </c>
      <c r="F306" s="398"/>
    </row>
    <row r="307" spans="1:6" ht="15" customHeight="1" thickBot="1" x14ac:dyDescent="0.3">
      <c r="A307" s="352"/>
      <c r="B307" s="354" t="str">
        <f>IF(ISBLANK(MIprices!A321),"",MIprices!A321)</f>
        <v>TUK</v>
      </c>
      <c r="C307" s="355" t="str">
        <f>MIprices!B321</f>
        <v>Touch Up Kit</v>
      </c>
      <c r="D307" s="356">
        <f>IF(B307="","",INDEX(MIprices!C321:U321,1,GroupMIindex))</f>
        <v>0</v>
      </c>
      <c r="E307" s="357" t="str">
        <f t="shared" si="4"/>
        <v>N/A</v>
      </c>
      <c r="F307" s="358"/>
    </row>
    <row r="308" spans="1:6" ht="0.95" customHeight="1" x14ac:dyDescent="0.25"/>
    <row r="309" spans="1:6" ht="15" customHeight="1" x14ac:dyDescent="0.25">
      <c r="A309" s="338">
        <f>SUM(A4:A307)</f>
        <v>0</v>
      </c>
      <c r="B309" s="339" t="s">
        <v>916</v>
      </c>
      <c r="C309" s="339"/>
      <c r="D309" s="339"/>
      <c r="E309" s="339"/>
      <c r="F309" s="340"/>
    </row>
    <row r="310" spans="1:6" ht="15" customHeight="1" x14ac:dyDescent="0.25">
      <c r="A310" s="198">
        <f>MIprices!$T$322</f>
        <v>0</v>
      </c>
      <c r="B310" s="165" t="s">
        <v>917</v>
      </c>
      <c r="C310" s="165"/>
      <c r="D310" s="165"/>
      <c r="E310" s="165"/>
      <c r="F310" s="342"/>
    </row>
    <row r="311" spans="1:6" ht="15" customHeight="1" x14ac:dyDescent="0.25">
      <c r="A311" s="200">
        <f>MIprices!$S$322</f>
        <v>0</v>
      </c>
      <c r="B311" s="201" t="s">
        <v>918</v>
      </c>
      <c r="C311" s="201"/>
      <c r="D311" s="201"/>
      <c r="E311" s="201"/>
      <c r="F311" s="344"/>
    </row>
    <row r="312" spans="1:6" ht="20.100000000000001" customHeight="1" x14ac:dyDescent="0.25">
      <c r="A312" s="248"/>
      <c r="B312" s="359" t="s">
        <v>919</v>
      </c>
      <c r="C312" s="249"/>
      <c r="D312" s="249"/>
      <c r="E312" s="184">
        <f>SUM(E4:E311)</f>
        <v>0</v>
      </c>
      <c r="F312" s="250"/>
    </row>
    <row r="313" spans="1:6" ht="5.0999999999999996" customHeight="1" thickBot="1" x14ac:dyDescent="0.3">
      <c r="A313" s="251"/>
      <c r="B313" s="168"/>
      <c r="C313" s="168"/>
      <c r="D313" s="168"/>
      <c r="E313" s="146"/>
      <c r="F313" s="252"/>
    </row>
    <row r="314" spans="1:6" ht="15" customHeight="1" thickTop="1" x14ac:dyDescent="0.25">
      <c r="A314" s="251"/>
      <c r="B314" s="168" t="s">
        <v>2379</v>
      </c>
      <c r="C314" s="168"/>
      <c r="D314" s="168"/>
      <c r="E314" s="164"/>
      <c r="F314" s="252"/>
    </row>
    <row r="315" spans="1:6" s="1" customFormat="1" ht="5.0999999999999996" customHeight="1" thickBot="1" x14ac:dyDescent="0.3">
      <c r="A315" s="185"/>
      <c r="B315" s="146"/>
      <c r="C315" s="146"/>
      <c r="D315" s="146"/>
      <c r="E315" s="146"/>
      <c r="F315" s="186"/>
    </row>
    <row r="316" spans="1:6" s="134" customFormat="1" ht="15" customHeight="1" thickTop="1" x14ac:dyDescent="0.25">
      <c r="A316" s="153"/>
      <c r="B316" s="168" t="s">
        <v>3546</v>
      </c>
      <c r="C316" s="148"/>
      <c r="D316" s="146"/>
      <c r="E316" s="164"/>
      <c r="F316" s="187"/>
    </row>
    <row r="317" spans="1:6" ht="5.0999999999999996" customHeight="1" thickBot="1" x14ac:dyDescent="0.4">
      <c r="A317" s="251"/>
      <c r="B317" s="168"/>
      <c r="C317" s="168"/>
      <c r="D317" s="168"/>
      <c r="E317" s="145"/>
      <c r="F317" s="252"/>
    </row>
    <row r="318" spans="1:6" ht="15" customHeight="1" thickTop="1" x14ac:dyDescent="0.25">
      <c r="A318" s="251"/>
      <c r="B318" s="168" t="s">
        <v>2387</v>
      </c>
      <c r="C318" s="168"/>
      <c r="D318" s="168"/>
      <c r="E318" s="164"/>
      <c r="F318" s="252"/>
    </row>
    <row r="319" spans="1:6" ht="20.100000000000001" customHeight="1" x14ac:dyDescent="0.25">
      <c r="A319" s="251"/>
      <c r="B319" s="168" t="s">
        <v>2388</v>
      </c>
      <c r="C319" s="168"/>
      <c r="D319" s="168"/>
      <c r="E319" s="167">
        <f>MIprices!A2*ROUND(MIprices!U322,2)*AssemblyFactor</f>
        <v>0</v>
      </c>
      <c r="F319" s="252"/>
    </row>
    <row r="320" spans="1:6" ht="20.100000000000001" customHeight="1" x14ac:dyDescent="0.25">
      <c r="A320" s="253"/>
      <c r="B320" s="360" t="s">
        <v>2001</v>
      </c>
      <c r="C320" s="254"/>
      <c r="D320" s="191" t="str">
        <f>IF(E318=0,"Freight Not Included","")</f>
        <v>Freight Not Included</v>
      </c>
      <c r="E320" s="192">
        <f>SUM(E312:E319)</f>
        <v>0</v>
      </c>
      <c r="F320" s="255"/>
    </row>
    <row r="321" spans="1:6" ht="9.9499999999999993" customHeight="1" thickBot="1" x14ac:dyDescent="0.3">
      <c r="A321" s="165"/>
      <c r="B321" s="165"/>
      <c r="C321" s="165"/>
      <c r="D321" s="361"/>
      <c r="E321" s="361"/>
      <c r="F321" s="361"/>
    </row>
    <row r="322" spans="1:6" ht="15" customHeight="1" x14ac:dyDescent="0.25">
      <c r="A322" s="361"/>
      <c r="B322" s="399" t="s">
        <v>198</v>
      </c>
      <c r="C322" s="362">
        <f ca="1">TODAY()</f>
        <v>43200</v>
      </c>
      <c r="D322" s="361"/>
      <c r="E322" s="361"/>
      <c r="F322" s="361"/>
    </row>
    <row r="323" spans="1:6" ht="5.0999999999999996" customHeight="1" thickBot="1" x14ac:dyDescent="0.3">
      <c r="A323" s="361"/>
      <c r="B323" s="262"/>
      <c r="C323" s="166"/>
      <c r="D323" s="361"/>
      <c r="E323" s="361"/>
      <c r="F323" s="361"/>
    </row>
    <row r="324" spans="1:6" ht="15" customHeight="1" x14ac:dyDescent="0.25">
      <c r="A324" s="361"/>
      <c r="B324" s="399" t="s">
        <v>200</v>
      </c>
      <c r="C324" s="363" t="str">
        <f>IF(ISBLANK(Information!C9),"",Information!C9)</f>
        <v/>
      </c>
      <c r="D324" s="361"/>
      <c r="E324" s="361"/>
      <c r="F324" s="361"/>
    </row>
    <row r="325" spans="1:6" ht="5.0999999999999996" customHeight="1" thickBot="1" x14ac:dyDescent="0.3">
      <c r="A325" s="361"/>
      <c r="B325" s="262"/>
      <c r="C325" s="166"/>
      <c r="D325" s="361"/>
      <c r="E325" s="361"/>
      <c r="F325" s="361"/>
    </row>
    <row r="326" spans="1:6" ht="15" customHeight="1" x14ac:dyDescent="0.25">
      <c r="A326" s="361"/>
      <c r="B326" s="399" t="s">
        <v>202</v>
      </c>
      <c r="C326" s="363" t="str">
        <f>IF(ISBLANK(Information!C10),"",Information!C10)</f>
        <v/>
      </c>
      <c r="D326" s="361"/>
      <c r="E326" s="361"/>
      <c r="F326" s="361"/>
    </row>
    <row r="327" spans="1:6" ht="5.0999999999999996" customHeight="1" thickBot="1" x14ac:dyDescent="0.3">
      <c r="A327" s="361"/>
      <c r="B327" s="262"/>
      <c r="C327" s="166"/>
      <c r="D327" s="361"/>
      <c r="E327" s="361"/>
      <c r="F327" s="361"/>
    </row>
    <row r="328" spans="1:6" ht="15" customHeight="1" x14ac:dyDescent="0.25">
      <c r="A328" s="361"/>
      <c r="B328" s="262"/>
      <c r="C328" s="363" t="str">
        <f>IF(ISBLANK(Information!C11),"",Information!C11)</f>
        <v/>
      </c>
      <c r="D328" s="361"/>
      <c r="E328" s="361"/>
      <c r="F328" s="361"/>
    </row>
    <row r="329" spans="1:6" ht="5.0999999999999996" customHeight="1" thickBot="1" x14ac:dyDescent="0.3">
      <c r="A329" s="361"/>
      <c r="B329" s="262"/>
      <c r="C329" s="166"/>
      <c r="D329" s="361"/>
      <c r="E329" s="361"/>
      <c r="F329" s="361"/>
    </row>
    <row r="330" spans="1:6" ht="15" customHeight="1" x14ac:dyDescent="0.25">
      <c r="A330" s="361"/>
      <c r="B330" s="399" t="s">
        <v>203</v>
      </c>
      <c r="C330" s="363" t="str">
        <f>IF(ISBLANK(Information!C12),"",Information!C12)</f>
        <v/>
      </c>
      <c r="D330" s="361"/>
      <c r="E330" s="361"/>
      <c r="F330" s="361"/>
    </row>
    <row r="331" spans="1:6" ht="5.0999999999999996" customHeight="1" thickBot="1" x14ac:dyDescent="0.3">
      <c r="A331" s="361"/>
      <c r="B331" s="262"/>
      <c r="C331" s="166"/>
      <c r="D331" s="361"/>
      <c r="E331" s="361"/>
      <c r="F331" s="361"/>
    </row>
    <row r="332" spans="1:6" ht="15" customHeight="1" x14ac:dyDescent="0.25">
      <c r="A332" s="361"/>
      <c r="B332" s="399" t="s">
        <v>204</v>
      </c>
      <c r="C332" s="363" t="str">
        <f>IF(ISBLANK(Information!C13),"",Information!C13)</f>
        <v/>
      </c>
      <c r="D332" s="361"/>
      <c r="E332" s="361"/>
      <c r="F332" s="361"/>
    </row>
    <row r="333" spans="1:6" ht="9.9499999999999993" customHeight="1" thickBot="1" x14ac:dyDescent="0.3">
      <c r="A333" s="361"/>
      <c r="B333" s="244"/>
      <c r="C333" s="165"/>
      <c r="D333" s="361"/>
      <c r="E333" s="361"/>
      <c r="F333" s="361"/>
    </row>
    <row r="334" spans="1:6" ht="15" customHeight="1" x14ac:dyDescent="0.25">
      <c r="A334" s="361"/>
      <c r="B334" s="401" t="s">
        <v>199</v>
      </c>
      <c r="C334" s="363"/>
      <c r="D334" s="361"/>
      <c r="E334" s="361"/>
      <c r="F334" s="361"/>
    </row>
    <row r="335" spans="1:6" ht="5.0999999999999996" customHeight="1" thickBot="1" x14ac:dyDescent="0.3">
      <c r="A335" s="361"/>
      <c r="B335" s="389"/>
      <c r="C335" s="166"/>
      <c r="D335" s="361"/>
      <c r="E335" s="361"/>
      <c r="F335" s="361"/>
    </row>
    <row r="336" spans="1:6" ht="15" customHeight="1" x14ac:dyDescent="0.25">
      <c r="A336" s="361"/>
      <c r="B336" s="401" t="s">
        <v>201</v>
      </c>
      <c r="C336" s="363" t="str">
        <f>IF(ISBLANK(Information!C15),"",Information!C15)</f>
        <v/>
      </c>
      <c r="D336" s="361"/>
      <c r="E336" s="361"/>
      <c r="F336" s="361"/>
    </row>
    <row r="337" spans="1:6" ht="5.0999999999999996" customHeight="1" thickBot="1" x14ac:dyDescent="0.3">
      <c r="A337" s="361"/>
      <c r="B337" s="389"/>
      <c r="C337" s="166"/>
      <c r="D337" s="361"/>
      <c r="E337" s="361"/>
      <c r="F337" s="361"/>
    </row>
    <row r="338" spans="1:6" ht="15" customHeight="1" x14ac:dyDescent="0.25">
      <c r="A338" s="361"/>
      <c r="B338" s="401" t="s">
        <v>202</v>
      </c>
      <c r="C338" s="363" t="str">
        <f>IF(ISBLANK(Information!C16),"",Information!C16)</f>
        <v/>
      </c>
      <c r="D338" s="361"/>
      <c r="E338" s="361"/>
      <c r="F338" s="361"/>
    </row>
    <row r="339" spans="1:6" ht="5.0999999999999996" customHeight="1" thickBot="1" x14ac:dyDescent="0.3">
      <c r="A339" s="361"/>
      <c r="B339" s="389"/>
      <c r="C339" s="166"/>
      <c r="D339" s="361"/>
      <c r="E339" s="361"/>
      <c r="F339" s="361"/>
    </row>
    <row r="340" spans="1:6" ht="15" customHeight="1" x14ac:dyDescent="0.25">
      <c r="A340" s="361"/>
      <c r="B340" s="389"/>
      <c r="C340" s="363" t="str">
        <f>IF(ISBLANK(Information!C17),"",Information!C17)</f>
        <v/>
      </c>
      <c r="D340" s="361"/>
      <c r="E340" s="361"/>
      <c r="F340" s="361"/>
    </row>
    <row r="341" spans="1:6" ht="5.0999999999999996" customHeight="1" thickBot="1" x14ac:dyDescent="0.3">
      <c r="A341" s="361"/>
      <c r="B341" s="389"/>
      <c r="C341" s="166"/>
      <c r="D341" s="361"/>
      <c r="E341" s="361"/>
      <c r="F341" s="361"/>
    </row>
    <row r="342" spans="1:6" ht="15" customHeight="1" x14ac:dyDescent="0.25">
      <c r="A342" s="361"/>
      <c r="B342" s="401" t="s">
        <v>203</v>
      </c>
      <c r="C342" s="363" t="str">
        <f>IF(ISBLANK(Information!C18),"",Information!C18)</f>
        <v/>
      </c>
      <c r="D342" s="361"/>
      <c r="E342" s="361"/>
      <c r="F342" s="361"/>
    </row>
    <row r="343" spans="1:6" ht="5.0999999999999996" customHeight="1" thickBot="1" x14ac:dyDescent="0.3">
      <c r="A343" s="361"/>
      <c r="B343" s="389"/>
      <c r="C343" s="166"/>
      <c r="D343" s="361"/>
      <c r="E343" s="361"/>
      <c r="F343" s="361"/>
    </row>
    <row r="344" spans="1:6" ht="15" customHeight="1" x14ac:dyDescent="0.25">
      <c r="A344" s="361"/>
      <c r="B344" s="401" t="s">
        <v>204</v>
      </c>
      <c r="C344" s="363" t="str">
        <f>IF(ISBLANK(Information!C19),"",Information!C19)</f>
        <v/>
      </c>
      <c r="D344" s="361"/>
      <c r="E344" s="361"/>
      <c r="F344" s="361"/>
    </row>
  </sheetData>
  <sheetProtection password="D824" sheet="1" objects="1" scenarios="1" formatRows="0" selectLockedCells="1" autoFilter="0"/>
  <autoFilter ref="A3:A294"/>
  <conditionalFormatting sqref="B5:E307">
    <cfRule type="expression" dxfId="5" priority="1">
      <formula>($B5="")</formula>
    </cfRule>
  </conditionalFormatting>
  <dataValidations count="4">
    <dataValidation allowBlank="1" showInputMessage="1" showErrorMessage="1" prompt="Mailing Address" sqref="C326"/>
    <dataValidation allowBlank="1" showInputMessage="1" showErrorMessage="1" prompt="Street Address" sqref="C338"/>
    <dataValidation allowBlank="1" showInputMessage="1" showErrorMessage="1" prompt="City, State, Zip" sqref="C340 C328"/>
    <dataValidation type="decimal" operator="greaterThanOrEqual" allowBlank="1" showInputMessage="1" showErrorMessage="1" sqref="E316">
      <formula1>0</formula1>
    </dataValidation>
  </dataValidations>
  <printOptions horizontalCentered="1"/>
  <pageMargins left="0.25" right="0.25" top="0.25" bottom="0.25" header="0.3" footer="0.3"/>
  <pageSetup scale="84" fitToHeight="0" orientation="portrait" r:id="rId1"/>
  <ignoredErrors>
    <ignoredError sqref="C322"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17411" r:id="rId4" name="Check Box 3">
              <controlPr locked="0" defaultSize="0" autoFill="0" autoLine="0" autoPict="0" altText="">
                <anchor moveWithCells="1">
                  <from>
                    <xdr:col>0</xdr:col>
                    <xdr:colOff>104775</xdr:colOff>
                    <xdr:row>318</xdr:row>
                    <xdr:rowOff>57150</xdr:rowOff>
                  </from>
                  <to>
                    <xdr:col>0</xdr:col>
                    <xdr:colOff>285750</xdr:colOff>
                    <xdr:row>318</xdr:row>
                    <xdr:rowOff>238125</xdr:rowOff>
                  </to>
                </anchor>
              </controlPr>
            </control>
          </mc:Choice>
        </mc:AlternateContent>
        <mc:AlternateContent xmlns:mc="http://schemas.openxmlformats.org/markup-compatibility/2006">
          <mc:Choice Requires="x14">
            <control shapeId="17447" r:id="rId5" name="Drop Down 39">
              <controlPr defaultSize="0" print="0" autoLine="0" autoPict="0">
                <anchor moveWithCells="1">
                  <from>
                    <xdr:col>3</xdr:col>
                    <xdr:colOff>9525</xdr:colOff>
                    <xdr:row>0</xdr:row>
                    <xdr:rowOff>0</xdr:rowOff>
                  </from>
                  <to>
                    <xdr:col>6</xdr:col>
                    <xdr:colOff>0</xdr:colOff>
                    <xdr:row>0</xdr:row>
                    <xdr:rowOff>219075</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dimension ref="A1:U322"/>
  <sheetViews>
    <sheetView showGridLines="0" showRowColHeaders="0" zoomScale="95" zoomScaleNormal="95" workbookViewId="0">
      <pane xSplit="2" ySplit="17" topLeftCell="C18" activePane="bottomRight" state="frozen"/>
      <selection pane="topRight" activeCell="C1" sqref="C1"/>
      <selection pane="bottomLeft" activeCell="A18" sqref="A18"/>
      <selection pane="bottomRight" activeCell="C18" sqref="C18"/>
    </sheetView>
  </sheetViews>
  <sheetFormatPr defaultRowHeight="12.75" x14ac:dyDescent="0.2"/>
  <cols>
    <col min="1" max="1" width="10.7109375" bestFit="1" customWidth="1"/>
    <col min="2" max="2" width="72.28515625" bestFit="1" customWidth="1"/>
    <col min="4" max="18" width="9.7109375" customWidth="1"/>
    <col min="19" max="19" width="4.7109375" customWidth="1"/>
  </cols>
  <sheetData>
    <row r="1" spans="1:2" x14ac:dyDescent="0.2">
      <c r="A1" s="22">
        <v>1</v>
      </c>
      <c r="B1" t="str">
        <f t="shared" ref="B1:B16" si="0">INDEX($17:$17,1,ROW()+2)</f>
        <v>Please select door style</v>
      </c>
    </row>
    <row r="2" spans="1:2" x14ac:dyDescent="0.2">
      <c r="A2" s="22" t="b">
        <v>0</v>
      </c>
      <c r="B2" t="str">
        <f t="shared" si="0"/>
        <v>Bristol Antique White</v>
      </c>
    </row>
    <row r="3" spans="1:2" x14ac:dyDescent="0.2">
      <c r="B3" t="str">
        <f t="shared" si="0"/>
        <v>Bristol Chocolate</v>
      </c>
    </row>
    <row r="4" spans="1:2" x14ac:dyDescent="0.2">
      <c r="B4" t="str">
        <f t="shared" si="0"/>
        <v>Charleston Antique White</v>
      </c>
    </row>
    <row r="5" spans="1:2" x14ac:dyDescent="0.2">
      <c r="B5" t="str">
        <f t="shared" si="0"/>
        <v>Charleston Cherry</v>
      </c>
    </row>
    <row r="6" spans="1:2" x14ac:dyDescent="0.2">
      <c r="B6" t="str">
        <f t="shared" si="0"/>
        <v>Charleston Saddle</v>
      </c>
    </row>
    <row r="7" spans="1:2" x14ac:dyDescent="0.2">
      <c r="B7" t="str">
        <f t="shared" si="0"/>
        <v>Charleston Toffee</v>
      </c>
    </row>
    <row r="8" spans="1:2" x14ac:dyDescent="0.2">
      <c r="B8" t="str">
        <f t="shared" si="0"/>
        <v>York Antique White</v>
      </c>
    </row>
    <row r="9" spans="1:2" x14ac:dyDescent="0.2">
      <c r="B9" t="str">
        <f t="shared" si="0"/>
        <v>York Chocolate</v>
      </c>
    </row>
    <row r="10" spans="1:2" x14ac:dyDescent="0.2">
      <c r="B10" t="str">
        <f t="shared" si="0"/>
        <v>York Saddle</v>
      </c>
    </row>
    <row r="11" spans="1:2" x14ac:dyDescent="0.2">
      <c r="B11" t="str">
        <f t="shared" si="0"/>
        <v>Shaker Cinnamon</v>
      </c>
    </row>
    <row r="12" spans="1:2" x14ac:dyDescent="0.2">
      <c r="B12" t="str">
        <f t="shared" si="0"/>
        <v>Shaker Espresso</v>
      </c>
    </row>
    <row r="13" spans="1:2" x14ac:dyDescent="0.2">
      <c r="B13" t="str">
        <f t="shared" si="0"/>
        <v>White Shaker Elite</v>
      </c>
    </row>
    <row r="14" spans="1:2" x14ac:dyDescent="0.2">
      <c r="B14" t="str">
        <f t="shared" si="0"/>
        <v>Key Largo White</v>
      </c>
    </row>
    <row r="15" spans="1:2" x14ac:dyDescent="0.2">
      <c r="B15" t="str">
        <f t="shared" si="0"/>
        <v>Madison Chocolate</v>
      </c>
    </row>
    <row r="16" spans="1:2" x14ac:dyDescent="0.2">
      <c r="B16" t="str">
        <f t="shared" si="0"/>
        <v>Madison Toffee</v>
      </c>
    </row>
    <row r="17" spans="1:21" ht="38.25" x14ac:dyDescent="0.2">
      <c r="B17" s="23"/>
      <c r="C17" s="103" t="s">
        <v>3315</v>
      </c>
      <c r="D17" s="23" t="s">
        <v>915</v>
      </c>
      <c r="E17" s="23" t="s">
        <v>769</v>
      </c>
      <c r="F17" s="23" t="s">
        <v>770</v>
      </c>
      <c r="G17" s="23" t="s">
        <v>766</v>
      </c>
      <c r="H17" s="23" t="s">
        <v>765</v>
      </c>
      <c r="I17" s="23" t="s">
        <v>771</v>
      </c>
      <c r="J17" s="23" t="s">
        <v>774</v>
      </c>
      <c r="K17" s="23" t="s">
        <v>768</v>
      </c>
      <c r="L17" s="23" t="s">
        <v>1491</v>
      </c>
      <c r="M17" s="23" t="s">
        <v>1379</v>
      </c>
      <c r="N17" s="23" t="s">
        <v>1376</v>
      </c>
      <c r="O17" s="23" t="s">
        <v>914</v>
      </c>
      <c r="P17" s="23" t="s">
        <v>2554</v>
      </c>
      <c r="Q17" s="23" t="s">
        <v>772</v>
      </c>
      <c r="R17" s="23" t="s">
        <v>773</v>
      </c>
      <c r="S17" s="23" t="s">
        <v>920</v>
      </c>
      <c r="T17" s="72" t="s">
        <v>1004</v>
      </c>
      <c r="U17" s="72" t="s">
        <v>1005</v>
      </c>
    </row>
    <row r="18" spans="1:21" x14ac:dyDescent="0.2">
      <c r="B18" t="s">
        <v>907</v>
      </c>
    </row>
    <row r="19" spans="1:21" x14ac:dyDescent="0.2">
      <c r="A19" t="s">
        <v>80</v>
      </c>
      <c r="B19" t="s">
        <v>925</v>
      </c>
      <c r="C19">
        <v>0</v>
      </c>
      <c r="D19">
        <v>121.18</v>
      </c>
      <c r="E19">
        <v>121.18</v>
      </c>
      <c r="F19">
        <v>121.18</v>
      </c>
      <c r="G19">
        <v>121.18</v>
      </c>
      <c r="H19">
        <v>121.18</v>
      </c>
      <c r="I19">
        <v>121.18</v>
      </c>
      <c r="J19">
        <v>116.79</v>
      </c>
      <c r="K19">
        <v>116.79</v>
      </c>
      <c r="L19">
        <v>116.79</v>
      </c>
      <c r="M19">
        <v>118.4</v>
      </c>
      <c r="N19">
        <v>118.4</v>
      </c>
      <c r="O19">
        <v>118.64</v>
      </c>
      <c r="P19">
        <v>91.35</v>
      </c>
      <c r="Q19">
        <v>75.39</v>
      </c>
      <c r="R19">
        <v>75.39</v>
      </c>
      <c r="S19">
        <v>46</v>
      </c>
      <c r="T19">
        <v>1</v>
      </c>
      <c r="U19">
        <v>1</v>
      </c>
    </row>
    <row r="20" spans="1:21" x14ac:dyDescent="0.2">
      <c r="A20" t="s">
        <v>81</v>
      </c>
      <c r="B20" t="s">
        <v>925</v>
      </c>
      <c r="C20">
        <v>0</v>
      </c>
      <c r="D20">
        <v>130.66</v>
      </c>
      <c r="E20">
        <v>130.66</v>
      </c>
      <c r="F20">
        <v>130.66</v>
      </c>
      <c r="G20">
        <v>130.66</v>
      </c>
      <c r="H20">
        <v>130.66</v>
      </c>
      <c r="I20">
        <v>130.66</v>
      </c>
      <c r="J20">
        <v>126.26</v>
      </c>
      <c r="K20">
        <v>126.26</v>
      </c>
      <c r="L20">
        <v>126.26</v>
      </c>
      <c r="M20">
        <v>132.74</v>
      </c>
      <c r="N20">
        <v>132.74</v>
      </c>
      <c r="O20">
        <v>132.74</v>
      </c>
      <c r="P20">
        <v>101.75</v>
      </c>
      <c r="Q20">
        <v>83.95</v>
      </c>
      <c r="R20">
        <v>83.95</v>
      </c>
      <c r="S20">
        <v>50</v>
      </c>
      <c r="T20">
        <v>1</v>
      </c>
      <c r="U20">
        <v>1</v>
      </c>
    </row>
    <row r="21" spans="1:21" x14ac:dyDescent="0.2">
      <c r="A21" t="s">
        <v>82</v>
      </c>
      <c r="B21" t="s">
        <v>925</v>
      </c>
      <c r="C21">
        <v>0</v>
      </c>
      <c r="D21">
        <v>144.76</v>
      </c>
      <c r="E21">
        <v>144.76</v>
      </c>
      <c r="F21">
        <v>144.76</v>
      </c>
      <c r="G21">
        <v>144.76</v>
      </c>
      <c r="H21">
        <v>144.76</v>
      </c>
      <c r="I21">
        <v>144.76</v>
      </c>
      <c r="J21">
        <v>139.21</v>
      </c>
      <c r="K21">
        <v>139.21</v>
      </c>
      <c r="L21">
        <v>139.21</v>
      </c>
      <c r="M21">
        <v>139.91</v>
      </c>
      <c r="N21">
        <v>139.91</v>
      </c>
      <c r="O21">
        <v>140.13999999999999</v>
      </c>
      <c r="P21">
        <v>111</v>
      </c>
      <c r="Q21">
        <v>91.58</v>
      </c>
      <c r="R21">
        <v>91.58</v>
      </c>
      <c r="S21">
        <v>56</v>
      </c>
      <c r="T21">
        <v>1</v>
      </c>
      <c r="U21">
        <v>1</v>
      </c>
    </row>
    <row r="22" spans="1:21" x14ac:dyDescent="0.2">
      <c r="A22" t="s">
        <v>83</v>
      </c>
      <c r="B22" t="s">
        <v>925</v>
      </c>
      <c r="C22">
        <v>0</v>
      </c>
      <c r="D22">
        <v>156.33000000000001</v>
      </c>
      <c r="E22">
        <v>156.33000000000001</v>
      </c>
      <c r="F22">
        <v>156.33000000000001</v>
      </c>
      <c r="G22">
        <v>156.33000000000001</v>
      </c>
      <c r="H22">
        <v>156.33000000000001</v>
      </c>
      <c r="I22">
        <v>156.33000000000001</v>
      </c>
      <c r="J22">
        <v>151.01</v>
      </c>
      <c r="K22">
        <v>151.01</v>
      </c>
      <c r="L22">
        <v>151.01</v>
      </c>
      <c r="M22">
        <v>150.31</v>
      </c>
      <c r="N22">
        <v>150.31</v>
      </c>
      <c r="O22">
        <v>150.78</v>
      </c>
      <c r="P22">
        <v>121.18</v>
      </c>
      <c r="Q22">
        <v>99.9</v>
      </c>
      <c r="R22">
        <v>99.9</v>
      </c>
      <c r="S22">
        <v>59</v>
      </c>
      <c r="T22">
        <v>1</v>
      </c>
      <c r="U22">
        <v>1</v>
      </c>
    </row>
    <row r="23" spans="1:21" x14ac:dyDescent="0.2">
      <c r="A23" t="s">
        <v>84</v>
      </c>
      <c r="B23" t="s">
        <v>926</v>
      </c>
      <c r="C23">
        <v>0</v>
      </c>
      <c r="D23">
        <v>174.36</v>
      </c>
      <c r="E23">
        <v>174.36</v>
      </c>
      <c r="F23">
        <v>174.36</v>
      </c>
      <c r="G23">
        <v>174.36</v>
      </c>
      <c r="H23">
        <v>174.36</v>
      </c>
      <c r="I23">
        <v>174.36</v>
      </c>
      <c r="J23">
        <v>167.66</v>
      </c>
      <c r="K23">
        <v>167.65</v>
      </c>
      <c r="L23">
        <v>167.66</v>
      </c>
      <c r="M23">
        <v>170.66</v>
      </c>
      <c r="N23">
        <v>170.66</v>
      </c>
      <c r="O23">
        <v>170.66</v>
      </c>
      <c r="P23">
        <v>135.75</v>
      </c>
      <c r="Q23">
        <v>111.93</v>
      </c>
      <c r="R23">
        <v>111.93</v>
      </c>
      <c r="S23">
        <v>63</v>
      </c>
      <c r="T23">
        <v>1</v>
      </c>
      <c r="U23">
        <v>1</v>
      </c>
    </row>
    <row r="24" spans="1:21" x14ac:dyDescent="0.2">
      <c r="A24" t="s">
        <v>85</v>
      </c>
      <c r="B24" t="s">
        <v>926</v>
      </c>
      <c r="C24">
        <v>0</v>
      </c>
      <c r="D24">
        <v>189.4</v>
      </c>
      <c r="E24">
        <v>189.4</v>
      </c>
      <c r="F24">
        <v>189.4</v>
      </c>
      <c r="G24">
        <v>189.4</v>
      </c>
      <c r="H24">
        <v>189.4</v>
      </c>
      <c r="I24">
        <v>189.4</v>
      </c>
      <c r="J24">
        <v>182.46</v>
      </c>
      <c r="K24">
        <v>182.46</v>
      </c>
      <c r="L24">
        <v>182.46</v>
      </c>
      <c r="M24">
        <v>180.61</v>
      </c>
      <c r="N24">
        <v>180.61</v>
      </c>
      <c r="O24">
        <v>180.84</v>
      </c>
      <c r="P24">
        <v>148</v>
      </c>
      <c r="Q24">
        <v>122.1</v>
      </c>
      <c r="R24">
        <v>122.1</v>
      </c>
      <c r="S24">
        <v>71</v>
      </c>
      <c r="T24">
        <v>1</v>
      </c>
      <c r="U24">
        <v>1</v>
      </c>
    </row>
    <row r="25" spans="1:21" x14ac:dyDescent="0.2">
      <c r="A25" t="s">
        <v>86</v>
      </c>
      <c r="B25" t="s">
        <v>926</v>
      </c>
      <c r="C25">
        <v>0</v>
      </c>
      <c r="D25">
        <v>222.24</v>
      </c>
      <c r="E25">
        <v>222.24</v>
      </c>
      <c r="F25">
        <v>222.24</v>
      </c>
      <c r="G25">
        <v>222.24</v>
      </c>
      <c r="H25">
        <v>222.24</v>
      </c>
      <c r="I25">
        <v>222.24</v>
      </c>
      <c r="J25">
        <v>213.68</v>
      </c>
      <c r="K25">
        <v>213.68</v>
      </c>
      <c r="L25">
        <v>213.68</v>
      </c>
      <c r="M25">
        <v>192.4</v>
      </c>
      <c r="N25">
        <v>192.4</v>
      </c>
      <c r="O25">
        <v>192.64</v>
      </c>
      <c r="P25">
        <v>162.11000000000001</v>
      </c>
      <c r="Q25">
        <v>133.9</v>
      </c>
      <c r="R25">
        <v>133.9</v>
      </c>
      <c r="S25">
        <v>80</v>
      </c>
      <c r="T25">
        <v>1</v>
      </c>
      <c r="U25">
        <v>1</v>
      </c>
    </row>
    <row r="26" spans="1:21" x14ac:dyDescent="0.2">
      <c r="A26" t="s">
        <v>87</v>
      </c>
      <c r="B26" t="s">
        <v>927</v>
      </c>
      <c r="C26">
        <v>0</v>
      </c>
      <c r="D26">
        <v>235.41</v>
      </c>
      <c r="E26">
        <v>235.41</v>
      </c>
      <c r="F26">
        <v>235.41</v>
      </c>
      <c r="G26">
        <v>235.41</v>
      </c>
      <c r="H26">
        <v>235.41</v>
      </c>
      <c r="I26">
        <v>235.41</v>
      </c>
      <c r="J26">
        <v>226.4</v>
      </c>
      <c r="K26">
        <v>226.4</v>
      </c>
      <c r="L26">
        <v>226.4</v>
      </c>
      <c r="M26">
        <v>208.83</v>
      </c>
      <c r="N26">
        <v>208.83</v>
      </c>
      <c r="O26">
        <v>209.29</v>
      </c>
      <c r="P26">
        <v>171.59</v>
      </c>
      <c r="Q26">
        <v>141.53</v>
      </c>
      <c r="R26">
        <v>141.53</v>
      </c>
      <c r="S26">
        <v>85</v>
      </c>
      <c r="T26">
        <v>1</v>
      </c>
      <c r="U26">
        <v>1</v>
      </c>
    </row>
    <row r="27" spans="1:21" x14ac:dyDescent="0.2">
      <c r="A27" t="s">
        <v>88</v>
      </c>
      <c r="B27" t="s">
        <v>927</v>
      </c>
      <c r="C27">
        <v>0</v>
      </c>
      <c r="D27">
        <v>250.21</v>
      </c>
      <c r="E27">
        <v>250.21</v>
      </c>
      <c r="F27">
        <v>250.21</v>
      </c>
      <c r="G27">
        <v>250.21</v>
      </c>
      <c r="H27">
        <v>250.21</v>
      </c>
      <c r="I27">
        <v>250.21</v>
      </c>
      <c r="J27">
        <v>240.04</v>
      </c>
      <c r="K27">
        <v>240.04</v>
      </c>
      <c r="L27">
        <v>240.04</v>
      </c>
      <c r="M27">
        <v>228.25</v>
      </c>
      <c r="N27">
        <v>228.25</v>
      </c>
      <c r="O27">
        <v>228.94</v>
      </c>
      <c r="P27">
        <v>212.53</v>
      </c>
      <c r="Q27">
        <v>175.53</v>
      </c>
      <c r="R27">
        <v>175.53</v>
      </c>
      <c r="S27">
        <v>90</v>
      </c>
      <c r="T27">
        <v>1</v>
      </c>
      <c r="U27">
        <v>1</v>
      </c>
    </row>
    <row r="28" spans="1:21" x14ac:dyDescent="0.2">
      <c r="A28" t="s">
        <v>465</v>
      </c>
      <c r="B28" t="s">
        <v>927</v>
      </c>
      <c r="C28">
        <v>0</v>
      </c>
      <c r="D28">
        <v>258.31</v>
      </c>
      <c r="E28">
        <v>258.31</v>
      </c>
      <c r="F28">
        <v>258.31</v>
      </c>
      <c r="G28">
        <v>258.31</v>
      </c>
      <c r="H28">
        <v>258.31</v>
      </c>
      <c r="I28">
        <v>258.31</v>
      </c>
      <c r="J28">
        <v>249.29</v>
      </c>
      <c r="K28">
        <v>249.29</v>
      </c>
      <c r="L28">
        <v>249.29</v>
      </c>
      <c r="M28">
        <v>251.84</v>
      </c>
      <c r="N28">
        <v>251.84</v>
      </c>
      <c r="O28">
        <v>252.53</v>
      </c>
      <c r="P28">
        <v>0</v>
      </c>
      <c r="Q28">
        <v>0</v>
      </c>
      <c r="R28">
        <v>0</v>
      </c>
      <c r="S28">
        <v>96</v>
      </c>
      <c r="T28">
        <v>1</v>
      </c>
      <c r="U28">
        <v>1</v>
      </c>
    </row>
    <row r="29" spans="1:21" x14ac:dyDescent="0.2">
      <c r="A29" t="s">
        <v>89</v>
      </c>
      <c r="B29" t="s">
        <v>927</v>
      </c>
      <c r="C29">
        <v>0</v>
      </c>
      <c r="D29">
        <v>267.79000000000002</v>
      </c>
      <c r="E29">
        <v>267.79000000000002</v>
      </c>
      <c r="F29">
        <v>267.79000000000002</v>
      </c>
      <c r="G29">
        <v>267.79000000000002</v>
      </c>
      <c r="H29">
        <v>267.79000000000002</v>
      </c>
      <c r="I29">
        <v>267.79000000000002</v>
      </c>
      <c r="J29">
        <v>256.69</v>
      </c>
      <c r="K29">
        <v>256.69</v>
      </c>
      <c r="L29">
        <v>256.69</v>
      </c>
      <c r="M29">
        <v>276.11</v>
      </c>
      <c r="N29">
        <v>276.11</v>
      </c>
      <c r="O29">
        <v>276.81</v>
      </c>
      <c r="P29">
        <v>0</v>
      </c>
      <c r="Q29">
        <v>0</v>
      </c>
      <c r="R29">
        <v>0</v>
      </c>
      <c r="S29">
        <v>103</v>
      </c>
      <c r="T29">
        <v>1</v>
      </c>
      <c r="U29">
        <v>1</v>
      </c>
    </row>
    <row r="30" spans="1:21" x14ac:dyDescent="0.2">
      <c r="B30" t="s">
        <v>1006</v>
      </c>
    </row>
    <row r="31" spans="1:21" x14ac:dyDescent="0.2">
      <c r="A31" t="s">
        <v>2772</v>
      </c>
      <c r="B31" t="s">
        <v>928</v>
      </c>
      <c r="C31">
        <v>0</v>
      </c>
      <c r="D31">
        <v>103.84</v>
      </c>
      <c r="E31">
        <v>103.84</v>
      </c>
      <c r="F31">
        <v>103.84</v>
      </c>
      <c r="G31">
        <v>103.84</v>
      </c>
      <c r="H31">
        <v>103.84</v>
      </c>
      <c r="I31">
        <v>103.84</v>
      </c>
      <c r="J31">
        <v>100.36</v>
      </c>
      <c r="K31">
        <v>100.36</v>
      </c>
      <c r="L31">
        <v>100.36</v>
      </c>
      <c r="M31">
        <v>96.9</v>
      </c>
      <c r="N31">
        <v>96.9</v>
      </c>
      <c r="O31">
        <v>96.9</v>
      </c>
      <c r="P31">
        <v>110.08</v>
      </c>
      <c r="Q31">
        <v>90.65</v>
      </c>
      <c r="R31">
        <v>90.65</v>
      </c>
      <c r="S31">
        <v>37</v>
      </c>
      <c r="T31">
        <v>1</v>
      </c>
      <c r="U31">
        <v>1</v>
      </c>
    </row>
    <row r="32" spans="1:21" x14ac:dyDescent="0.2">
      <c r="A32" t="s">
        <v>775</v>
      </c>
      <c r="B32" t="s">
        <v>928</v>
      </c>
      <c r="C32">
        <v>0</v>
      </c>
      <c r="D32">
        <v>108.46</v>
      </c>
      <c r="E32">
        <v>108.46</v>
      </c>
      <c r="F32">
        <v>108.46</v>
      </c>
      <c r="G32">
        <v>108.46</v>
      </c>
      <c r="H32">
        <v>108.46</v>
      </c>
      <c r="I32">
        <v>108.46</v>
      </c>
      <c r="J32">
        <v>104.06</v>
      </c>
      <c r="K32">
        <v>104.06</v>
      </c>
      <c r="L32">
        <v>104.06</v>
      </c>
      <c r="M32">
        <v>101.53</v>
      </c>
      <c r="N32">
        <v>101.53</v>
      </c>
      <c r="O32">
        <v>101.75</v>
      </c>
      <c r="P32">
        <v>0</v>
      </c>
      <c r="Q32">
        <v>0</v>
      </c>
      <c r="R32">
        <v>0</v>
      </c>
      <c r="S32">
        <v>46</v>
      </c>
      <c r="T32">
        <v>1</v>
      </c>
      <c r="U32">
        <v>1</v>
      </c>
    </row>
    <row r="33" spans="1:21" x14ac:dyDescent="0.2">
      <c r="A33" t="s">
        <v>776</v>
      </c>
      <c r="B33" t="s">
        <v>928</v>
      </c>
      <c r="C33">
        <v>0</v>
      </c>
      <c r="D33">
        <v>120.49</v>
      </c>
      <c r="E33">
        <v>120.49</v>
      </c>
      <c r="F33">
        <v>120.49</v>
      </c>
      <c r="G33">
        <v>120.49</v>
      </c>
      <c r="H33">
        <v>120.49</v>
      </c>
      <c r="I33">
        <v>120.49</v>
      </c>
      <c r="J33">
        <v>114.94</v>
      </c>
      <c r="K33">
        <v>114.94</v>
      </c>
      <c r="L33">
        <v>114.94</v>
      </c>
      <c r="M33">
        <v>115.63</v>
      </c>
      <c r="N33">
        <v>115.63</v>
      </c>
      <c r="O33">
        <v>115.63</v>
      </c>
      <c r="P33">
        <v>0</v>
      </c>
      <c r="Q33">
        <v>0</v>
      </c>
      <c r="R33">
        <v>0</v>
      </c>
      <c r="S33">
        <v>56</v>
      </c>
      <c r="T33">
        <v>1</v>
      </c>
      <c r="U33">
        <v>1</v>
      </c>
    </row>
    <row r="34" spans="1:21" x14ac:dyDescent="0.2">
      <c r="A34" t="s">
        <v>777</v>
      </c>
      <c r="B34" t="s">
        <v>928</v>
      </c>
      <c r="C34">
        <v>0</v>
      </c>
      <c r="D34">
        <v>149.38999999999999</v>
      </c>
      <c r="E34">
        <v>149.38999999999999</v>
      </c>
      <c r="F34">
        <v>149.38999999999999</v>
      </c>
      <c r="G34">
        <v>149.38999999999999</v>
      </c>
      <c r="H34">
        <v>149.38999999999999</v>
      </c>
      <c r="I34">
        <v>149.38999999999999</v>
      </c>
      <c r="J34">
        <v>143.38</v>
      </c>
      <c r="K34">
        <v>143.38</v>
      </c>
      <c r="L34">
        <v>143.38</v>
      </c>
      <c r="M34">
        <v>142.44999999999999</v>
      </c>
      <c r="N34">
        <v>142.44999999999999</v>
      </c>
      <c r="O34">
        <v>142.44999999999999</v>
      </c>
      <c r="P34">
        <v>0</v>
      </c>
      <c r="Q34">
        <v>0</v>
      </c>
      <c r="R34">
        <v>0</v>
      </c>
      <c r="S34">
        <v>63</v>
      </c>
      <c r="T34">
        <v>1</v>
      </c>
      <c r="U34">
        <v>1</v>
      </c>
    </row>
    <row r="35" spans="1:21" x14ac:dyDescent="0.2">
      <c r="B35" t="s">
        <v>1007</v>
      </c>
    </row>
    <row r="36" spans="1:21" x14ac:dyDescent="0.2">
      <c r="A36" t="s">
        <v>481</v>
      </c>
      <c r="B36" t="s">
        <v>929</v>
      </c>
      <c r="C36">
        <v>0</v>
      </c>
      <c r="D36">
        <v>33.08</v>
      </c>
      <c r="E36">
        <v>33.08</v>
      </c>
      <c r="F36">
        <v>33.08</v>
      </c>
      <c r="G36">
        <v>33.08</v>
      </c>
      <c r="H36">
        <v>33.08</v>
      </c>
      <c r="I36">
        <v>33.08</v>
      </c>
      <c r="J36">
        <v>32.15</v>
      </c>
      <c r="K36">
        <v>32.15</v>
      </c>
      <c r="L36">
        <v>32.15</v>
      </c>
      <c r="M36">
        <v>27.06</v>
      </c>
      <c r="N36">
        <v>27.06</v>
      </c>
      <c r="O36">
        <v>27.06</v>
      </c>
      <c r="P36">
        <v>0</v>
      </c>
      <c r="Q36">
        <v>0</v>
      </c>
      <c r="R36">
        <v>0</v>
      </c>
      <c r="S36">
        <v>6</v>
      </c>
      <c r="T36">
        <v>0</v>
      </c>
      <c r="U36">
        <v>0.33333333333333331</v>
      </c>
    </row>
    <row r="37" spans="1:21" x14ac:dyDescent="0.2">
      <c r="A37" t="s">
        <v>436</v>
      </c>
      <c r="B37" t="s">
        <v>929</v>
      </c>
      <c r="C37">
        <v>0</v>
      </c>
      <c r="D37">
        <v>36.78</v>
      </c>
      <c r="E37">
        <v>36.78</v>
      </c>
      <c r="F37">
        <v>36.78</v>
      </c>
      <c r="G37">
        <v>36.78</v>
      </c>
      <c r="H37">
        <v>36.78</v>
      </c>
      <c r="I37">
        <v>36.78</v>
      </c>
      <c r="J37">
        <v>35.85</v>
      </c>
      <c r="K37">
        <v>35.85</v>
      </c>
      <c r="L37">
        <v>35.85</v>
      </c>
      <c r="M37">
        <v>30.06</v>
      </c>
      <c r="N37">
        <v>30.06</v>
      </c>
      <c r="O37">
        <v>29.84</v>
      </c>
      <c r="P37">
        <v>27.75</v>
      </c>
      <c r="Q37">
        <v>22.9</v>
      </c>
      <c r="R37">
        <v>22.9</v>
      </c>
      <c r="S37">
        <v>7</v>
      </c>
      <c r="T37">
        <v>0</v>
      </c>
      <c r="U37">
        <v>0.33333333333333331</v>
      </c>
    </row>
    <row r="38" spans="1:21" x14ac:dyDescent="0.2">
      <c r="A38" t="s">
        <v>437</v>
      </c>
      <c r="B38" t="s">
        <v>929</v>
      </c>
      <c r="C38">
        <v>0</v>
      </c>
      <c r="D38">
        <v>39.090000000000003</v>
      </c>
      <c r="E38">
        <v>39.090000000000003</v>
      </c>
      <c r="F38">
        <v>39.090000000000003</v>
      </c>
      <c r="G38">
        <v>39.090000000000003</v>
      </c>
      <c r="H38">
        <v>39.090000000000003</v>
      </c>
      <c r="I38">
        <v>39.090000000000003</v>
      </c>
      <c r="J38">
        <v>37.700000000000003</v>
      </c>
      <c r="K38">
        <v>37.700000000000003</v>
      </c>
      <c r="L38">
        <v>37.700000000000003</v>
      </c>
      <c r="M38">
        <v>32.380000000000003</v>
      </c>
      <c r="N38">
        <v>32.380000000000003</v>
      </c>
      <c r="O38">
        <v>32.380000000000003</v>
      </c>
      <c r="P38">
        <v>0</v>
      </c>
      <c r="Q38">
        <v>0</v>
      </c>
      <c r="R38">
        <v>0</v>
      </c>
      <c r="S38">
        <v>8</v>
      </c>
      <c r="T38">
        <v>0</v>
      </c>
      <c r="U38">
        <v>0.33333333333333331</v>
      </c>
    </row>
    <row r="39" spans="1:21" x14ac:dyDescent="0.2">
      <c r="A39" t="s">
        <v>438</v>
      </c>
      <c r="B39" t="s">
        <v>929</v>
      </c>
      <c r="C39">
        <v>0</v>
      </c>
      <c r="D39">
        <v>41.4</v>
      </c>
      <c r="E39">
        <v>41.4</v>
      </c>
      <c r="F39">
        <v>41.4</v>
      </c>
      <c r="G39">
        <v>41.4</v>
      </c>
      <c r="H39">
        <v>41.4</v>
      </c>
      <c r="I39">
        <v>41.4</v>
      </c>
      <c r="J39">
        <v>39.549999999999997</v>
      </c>
      <c r="K39">
        <v>39.549999999999997</v>
      </c>
      <c r="L39">
        <v>39.549999999999997</v>
      </c>
      <c r="M39">
        <v>34.46</v>
      </c>
      <c r="N39">
        <v>34.46</v>
      </c>
      <c r="O39">
        <v>34.229999999999997</v>
      </c>
      <c r="P39">
        <v>30.99</v>
      </c>
      <c r="Q39">
        <v>25.44</v>
      </c>
      <c r="R39">
        <v>25.44</v>
      </c>
      <c r="S39">
        <v>9</v>
      </c>
      <c r="T39">
        <v>0</v>
      </c>
      <c r="U39">
        <v>0.33333333333333331</v>
      </c>
    </row>
    <row r="40" spans="1:21" x14ac:dyDescent="0.2">
      <c r="A40" t="s">
        <v>439</v>
      </c>
      <c r="B40" t="s">
        <v>929</v>
      </c>
      <c r="C40">
        <v>0</v>
      </c>
      <c r="D40">
        <v>43.71</v>
      </c>
      <c r="E40">
        <v>43.71</v>
      </c>
      <c r="F40">
        <v>43.71</v>
      </c>
      <c r="G40">
        <v>43.71</v>
      </c>
      <c r="H40">
        <v>43.71</v>
      </c>
      <c r="I40">
        <v>43.71</v>
      </c>
      <c r="J40">
        <v>42.55</v>
      </c>
      <c r="K40">
        <v>42.55</v>
      </c>
      <c r="L40">
        <v>42.55</v>
      </c>
      <c r="M40">
        <v>36.78</v>
      </c>
      <c r="N40">
        <v>36.78</v>
      </c>
      <c r="O40">
        <v>36.78</v>
      </c>
      <c r="P40">
        <v>0</v>
      </c>
      <c r="Q40">
        <v>0</v>
      </c>
      <c r="R40">
        <v>0</v>
      </c>
      <c r="S40">
        <v>10</v>
      </c>
      <c r="T40">
        <v>0</v>
      </c>
      <c r="U40">
        <v>0.33333333333333331</v>
      </c>
    </row>
    <row r="41" spans="1:21" x14ac:dyDescent="0.2">
      <c r="A41" t="s">
        <v>440</v>
      </c>
      <c r="B41" t="s">
        <v>929</v>
      </c>
      <c r="C41">
        <v>0</v>
      </c>
      <c r="D41">
        <v>46.03</v>
      </c>
      <c r="E41">
        <v>46.03</v>
      </c>
      <c r="F41">
        <v>46.01</v>
      </c>
      <c r="G41">
        <v>46.03</v>
      </c>
      <c r="H41">
        <v>46.03</v>
      </c>
      <c r="I41">
        <v>46.03</v>
      </c>
      <c r="J41">
        <v>44.4</v>
      </c>
      <c r="K41">
        <v>44.4</v>
      </c>
      <c r="L41">
        <v>44.4</v>
      </c>
      <c r="M41">
        <v>39.549999999999997</v>
      </c>
      <c r="N41">
        <v>39.549999999999997</v>
      </c>
      <c r="O41">
        <v>39.090000000000003</v>
      </c>
      <c r="P41">
        <v>0</v>
      </c>
      <c r="Q41">
        <v>0</v>
      </c>
      <c r="R41">
        <v>0</v>
      </c>
      <c r="S41">
        <v>12</v>
      </c>
      <c r="T41">
        <v>0</v>
      </c>
      <c r="U41">
        <v>0.33333333333333331</v>
      </c>
    </row>
    <row r="42" spans="1:21" x14ac:dyDescent="0.2">
      <c r="A42" t="s">
        <v>441</v>
      </c>
      <c r="B42" t="s">
        <v>929</v>
      </c>
      <c r="C42">
        <v>0</v>
      </c>
      <c r="D42">
        <v>47.64</v>
      </c>
      <c r="E42">
        <v>47.64</v>
      </c>
      <c r="F42">
        <v>47.64</v>
      </c>
      <c r="G42">
        <v>47.64</v>
      </c>
      <c r="H42">
        <v>47.64</v>
      </c>
      <c r="I42">
        <v>47.64</v>
      </c>
      <c r="J42">
        <v>46.25</v>
      </c>
      <c r="K42">
        <v>46.25</v>
      </c>
      <c r="L42">
        <v>46.25</v>
      </c>
      <c r="M42">
        <v>40.94</v>
      </c>
      <c r="N42">
        <v>40.94</v>
      </c>
      <c r="O42">
        <v>40.700000000000003</v>
      </c>
      <c r="P42">
        <v>0</v>
      </c>
      <c r="Q42">
        <v>0</v>
      </c>
      <c r="R42">
        <v>0</v>
      </c>
      <c r="S42">
        <v>14</v>
      </c>
      <c r="T42">
        <v>0</v>
      </c>
      <c r="U42">
        <v>0.33333333333333331</v>
      </c>
    </row>
    <row r="43" spans="1:21" x14ac:dyDescent="0.2">
      <c r="A43" t="s">
        <v>442</v>
      </c>
      <c r="B43" t="s">
        <v>929</v>
      </c>
      <c r="C43">
        <v>0</v>
      </c>
      <c r="D43">
        <v>50.88</v>
      </c>
      <c r="E43">
        <v>50.88</v>
      </c>
      <c r="F43">
        <v>50.88</v>
      </c>
      <c r="G43">
        <v>50.88</v>
      </c>
      <c r="H43">
        <v>50.88</v>
      </c>
      <c r="I43">
        <v>50.88</v>
      </c>
      <c r="J43">
        <v>48.8</v>
      </c>
      <c r="K43">
        <v>48.8</v>
      </c>
      <c r="L43">
        <v>48.8</v>
      </c>
      <c r="M43">
        <v>44.4</v>
      </c>
      <c r="N43">
        <v>44.4</v>
      </c>
      <c r="O43">
        <v>44.18</v>
      </c>
      <c r="P43">
        <v>0</v>
      </c>
      <c r="Q43">
        <v>0</v>
      </c>
      <c r="R43">
        <v>0</v>
      </c>
      <c r="S43">
        <v>16</v>
      </c>
      <c r="T43">
        <v>0</v>
      </c>
      <c r="U43">
        <v>0.33333333333333331</v>
      </c>
    </row>
    <row r="44" spans="1:21" x14ac:dyDescent="0.2">
      <c r="B44" t="s">
        <v>212</v>
      </c>
    </row>
    <row r="45" spans="1:21" x14ac:dyDescent="0.2">
      <c r="A45" t="s">
        <v>791</v>
      </c>
      <c r="B45" t="s">
        <v>930</v>
      </c>
      <c r="C45">
        <v>0</v>
      </c>
      <c r="D45">
        <v>216.45</v>
      </c>
      <c r="E45">
        <v>216.45</v>
      </c>
      <c r="F45">
        <v>216.45</v>
      </c>
      <c r="G45">
        <v>216.45</v>
      </c>
      <c r="H45">
        <v>216.45</v>
      </c>
      <c r="I45">
        <v>216.45</v>
      </c>
      <c r="J45">
        <v>207.66</v>
      </c>
      <c r="K45">
        <v>207.66</v>
      </c>
      <c r="L45">
        <v>207.66</v>
      </c>
      <c r="M45">
        <v>203.96</v>
      </c>
      <c r="N45">
        <v>203.96</v>
      </c>
      <c r="O45">
        <v>204.43</v>
      </c>
      <c r="P45">
        <v>0</v>
      </c>
      <c r="Q45">
        <v>0</v>
      </c>
      <c r="R45">
        <v>0</v>
      </c>
      <c r="S45">
        <v>95</v>
      </c>
      <c r="T45">
        <v>1</v>
      </c>
      <c r="U45">
        <v>1</v>
      </c>
    </row>
    <row r="46" spans="1:21" x14ac:dyDescent="0.2">
      <c r="A46" t="s">
        <v>794</v>
      </c>
      <c r="B46" t="s">
        <v>930</v>
      </c>
      <c r="C46">
        <v>0</v>
      </c>
      <c r="D46">
        <v>272.41000000000003</v>
      </c>
      <c r="E46">
        <v>272.41000000000003</v>
      </c>
      <c r="F46">
        <v>272.41000000000003</v>
      </c>
      <c r="G46">
        <v>272.41000000000003</v>
      </c>
      <c r="H46">
        <v>272.41000000000003</v>
      </c>
      <c r="I46">
        <v>272.41000000000003</v>
      </c>
      <c r="J46">
        <v>261.55</v>
      </c>
      <c r="K46">
        <v>261.55</v>
      </c>
      <c r="L46">
        <v>261.55</v>
      </c>
      <c r="M46">
        <v>257.85000000000002</v>
      </c>
      <c r="N46">
        <v>257.85000000000002</v>
      </c>
      <c r="O46">
        <v>258.08</v>
      </c>
      <c r="P46">
        <v>0</v>
      </c>
      <c r="Q46">
        <v>0</v>
      </c>
      <c r="R46">
        <v>0</v>
      </c>
      <c r="S46">
        <v>125</v>
      </c>
      <c r="T46">
        <v>1</v>
      </c>
      <c r="U46">
        <v>1</v>
      </c>
    </row>
    <row r="47" spans="1:21" x14ac:dyDescent="0.2">
      <c r="A47" t="s">
        <v>787</v>
      </c>
      <c r="B47" t="s">
        <v>696</v>
      </c>
      <c r="C47">
        <v>0</v>
      </c>
      <c r="D47">
        <v>179.91</v>
      </c>
      <c r="E47">
        <v>179.91</v>
      </c>
      <c r="F47">
        <v>179.91</v>
      </c>
      <c r="G47">
        <v>179.91</v>
      </c>
      <c r="H47">
        <v>179.91</v>
      </c>
      <c r="I47">
        <v>179.91</v>
      </c>
      <c r="J47">
        <v>173.2</v>
      </c>
      <c r="K47">
        <v>173.21</v>
      </c>
      <c r="L47">
        <v>173.21</v>
      </c>
      <c r="M47">
        <v>161.19</v>
      </c>
      <c r="N47">
        <v>161.19</v>
      </c>
      <c r="O47">
        <v>161.19</v>
      </c>
      <c r="P47">
        <v>141.76</v>
      </c>
      <c r="Q47">
        <v>117.01</v>
      </c>
      <c r="R47">
        <v>117.01</v>
      </c>
      <c r="S47">
        <v>75</v>
      </c>
      <c r="T47">
        <v>1</v>
      </c>
      <c r="U47">
        <v>1</v>
      </c>
    </row>
    <row r="48" spans="1:21" x14ac:dyDescent="0.2">
      <c r="A48" t="s">
        <v>788</v>
      </c>
      <c r="B48" t="s">
        <v>696</v>
      </c>
      <c r="C48">
        <v>0</v>
      </c>
      <c r="D48">
        <v>196.8</v>
      </c>
      <c r="E48">
        <v>196.8</v>
      </c>
      <c r="F48">
        <v>196.8</v>
      </c>
      <c r="G48">
        <v>196.8</v>
      </c>
      <c r="H48">
        <v>196.8</v>
      </c>
      <c r="I48">
        <v>196.8</v>
      </c>
      <c r="J48">
        <v>189.16</v>
      </c>
      <c r="K48">
        <v>189.16</v>
      </c>
      <c r="L48">
        <v>189.16</v>
      </c>
      <c r="M48">
        <v>173.21</v>
      </c>
      <c r="N48">
        <v>173.21</v>
      </c>
      <c r="O48">
        <v>173.44</v>
      </c>
      <c r="P48">
        <v>148</v>
      </c>
      <c r="Q48">
        <v>122.1</v>
      </c>
      <c r="R48">
        <v>122.1</v>
      </c>
      <c r="S48">
        <v>80</v>
      </c>
      <c r="T48">
        <v>1</v>
      </c>
      <c r="U48">
        <v>1</v>
      </c>
    </row>
    <row r="49" spans="1:21" x14ac:dyDescent="0.2">
      <c r="A49" t="s">
        <v>789</v>
      </c>
      <c r="B49" t="s">
        <v>696</v>
      </c>
      <c r="C49">
        <v>0</v>
      </c>
      <c r="D49">
        <v>208.59</v>
      </c>
      <c r="E49">
        <v>208.59</v>
      </c>
      <c r="F49">
        <v>208.59</v>
      </c>
      <c r="G49">
        <v>208.59</v>
      </c>
      <c r="H49">
        <v>208.59</v>
      </c>
      <c r="I49">
        <v>208.59</v>
      </c>
      <c r="J49">
        <v>201.43</v>
      </c>
      <c r="K49">
        <v>201.43</v>
      </c>
      <c r="L49">
        <v>201.41</v>
      </c>
      <c r="M49">
        <v>184.54</v>
      </c>
      <c r="N49">
        <v>184.54</v>
      </c>
      <c r="O49">
        <v>185</v>
      </c>
      <c r="P49">
        <v>166.5</v>
      </c>
      <c r="Q49">
        <v>137.36000000000001</v>
      </c>
      <c r="R49">
        <v>137.36000000000001</v>
      </c>
      <c r="S49">
        <v>85</v>
      </c>
      <c r="T49">
        <v>1</v>
      </c>
      <c r="U49">
        <v>1</v>
      </c>
    </row>
    <row r="50" spans="1:21" x14ac:dyDescent="0.2">
      <c r="A50" t="s">
        <v>790</v>
      </c>
      <c r="B50" t="s">
        <v>696</v>
      </c>
      <c r="C50">
        <v>0</v>
      </c>
      <c r="D50">
        <v>221.31</v>
      </c>
      <c r="E50">
        <v>221.31</v>
      </c>
      <c r="F50">
        <v>221.31</v>
      </c>
      <c r="G50">
        <v>221.31</v>
      </c>
      <c r="H50">
        <v>221.31</v>
      </c>
      <c r="I50">
        <v>221.31</v>
      </c>
      <c r="J50">
        <v>212.29</v>
      </c>
      <c r="K50">
        <v>212.29</v>
      </c>
      <c r="L50">
        <v>212.29</v>
      </c>
      <c r="M50">
        <v>197.73</v>
      </c>
      <c r="N50">
        <v>197.73</v>
      </c>
      <c r="O50">
        <v>197.95</v>
      </c>
      <c r="P50">
        <v>203.28</v>
      </c>
      <c r="Q50">
        <v>167.89</v>
      </c>
      <c r="R50">
        <v>167.89</v>
      </c>
      <c r="S50">
        <v>90</v>
      </c>
      <c r="T50">
        <v>1</v>
      </c>
      <c r="U50">
        <v>1</v>
      </c>
    </row>
    <row r="51" spans="1:21" x14ac:dyDescent="0.2">
      <c r="A51" t="s">
        <v>792</v>
      </c>
      <c r="B51" t="s">
        <v>696</v>
      </c>
      <c r="C51">
        <v>0</v>
      </c>
      <c r="D51">
        <v>235.41</v>
      </c>
      <c r="E51">
        <v>235.41</v>
      </c>
      <c r="F51">
        <v>235.41</v>
      </c>
      <c r="G51">
        <v>235.41</v>
      </c>
      <c r="H51">
        <v>235.41</v>
      </c>
      <c r="I51">
        <v>235.41</v>
      </c>
      <c r="J51">
        <v>226.4</v>
      </c>
      <c r="K51">
        <v>226.4</v>
      </c>
      <c r="L51">
        <v>226.4</v>
      </c>
      <c r="M51">
        <v>208.83</v>
      </c>
      <c r="N51">
        <v>208.83</v>
      </c>
      <c r="O51">
        <v>209.29</v>
      </c>
      <c r="P51">
        <v>220.61</v>
      </c>
      <c r="Q51">
        <v>182.23</v>
      </c>
      <c r="R51">
        <v>182.23</v>
      </c>
      <c r="S51">
        <v>95</v>
      </c>
      <c r="T51">
        <v>1</v>
      </c>
      <c r="U51">
        <v>1</v>
      </c>
    </row>
    <row r="52" spans="1:21" x14ac:dyDescent="0.2">
      <c r="A52" t="s">
        <v>793</v>
      </c>
      <c r="B52" t="s">
        <v>696</v>
      </c>
      <c r="C52">
        <v>0</v>
      </c>
      <c r="D52">
        <v>264.33</v>
      </c>
      <c r="E52">
        <v>264.33</v>
      </c>
      <c r="F52">
        <v>264.33</v>
      </c>
      <c r="G52">
        <v>264.33</v>
      </c>
      <c r="H52">
        <v>264.33</v>
      </c>
      <c r="I52">
        <v>264.33</v>
      </c>
      <c r="J52">
        <v>254.15</v>
      </c>
      <c r="K52">
        <v>254.14</v>
      </c>
      <c r="L52">
        <v>254.15</v>
      </c>
      <c r="M52">
        <v>233.56</v>
      </c>
      <c r="N52">
        <v>233.56</v>
      </c>
      <c r="O52">
        <v>228.94</v>
      </c>
      <c r="P52">
        <v>240.28</v>
      </c>
      <c r="Q52">
        <v>198.41</v>
      </c>
      <c r="R52">
        <v>198.41</v>
      </c>
      <c r="S52">
        <v>110</v>
      </c>
      <c r="T52">
        <v>1</v>
      </c>
      <c r="U52">
        <v>2</v>
      </c>
    </row>
    <row r="53" spans="1:21" x14ac:dyDescent="0.2">
      <c r="A53" t="s">
        <v>795</v>
      </c>
      <c r="B53" t="s">
        <v>696</v>
      </c>
      <c r="C53">
        <v>0</v>
      </c>
      <c r="D53">
        <v>298.77999999999997</v>
      </c>
      <c r="E53">
        <v>298.77999999999997</v>
      </c>
      <c r="F53">
        <v>298.77999999999997</v>
      </c>
      <c r="G53">
        <v>298.77999999999997</v>
      </c>
      <c r="H53">
        <v>298.77999999999997</v>
      </c>
      <c r="I53">
        <v>298.77999999999997</v>
      </c>
      <c r="J53">
        <v>286.99</v>
      </c>
      <c r="K53">
        <v>286.99</v>
      </c>
      <c r="L53">
        <v>286.99</v>
      </c>
      <c r="M53">
        <v>264.08999999999997</v>
      </c>
      <c r="N53">
        <v>264.08999999999997</v>
      </c>
      <c r="O53">
        <v>264.55</v>
      </c>
      <c r="P53">
        <v>0</v>
      </c>
      <c r="Q53">
        <v>0</v>
      </c>
      <c r="R53">
        <v>0</v>
      </c>
      <c r="S53">
        <v>125</v>
      </c>
      <c r="T53">
        <v>1</v>
      </c>
      <c r="U53">
        <v>2</v>
      </c>
    </row>
    <row r="54" spans="1:21" x14ac:dyDescent="0.2">
      <c r="B54" t="s">
        <v>96</v>
      </c>
    </row>
    <row r="55" spans="1:21" x14ac:dyDescent="0.2">
      <c r="A55" t="s">
        <v>781</v>
      </c>
      <c r="B55" t="s">
        <v>931</v>
      </c>
      <c r="C55">
        <v>0</v>
      </c>
      <c r="D55">
        <v>175.29</v>
      </c>
      <c r="E55">
        <v>175.29</v>
      </c>
      <c r="F55">
        <v>175.29</v>
      </c>
      <c r="G55">
        <v>175.29</v>
      </c>
      <c r="H55">
        <v>175.29</v>
      </c>
      <c r="I55">
        <v>175.29</v>
      </c>
      <c r="J55">
        <v>172.29</v>
      </c>
      <c r="K55">
        <v>172.29</v>
      </c>
      <c r="L55">
        <v>172.29</v>
      </c>
      <c r="M55">
        <v>168.35</v>
      </c>
      <c r="N55">
        <v>168.35</v>
      </c>
      <c r="O55">
        <v>168.59</v>
      </c>
      <c r="P55">
        <v>188.01</v>
      </c>
      <c r="Q55">
        <v>155.18</v>
      </c>
      <c r="R55">
        <v>155.18</v>
      </c>
      <c r="S55">
        <v>90</v>
      </c>
      <c r="T55">
        <v>1</v>
      </c>
      <c r="U55">
        <v>1</v>
      </c>
    </row>
    <row r="56" spans="1:21" x14ac:dyDescent="0.2">
      <c r="A56" t="s">
        <v>783</v>
      </c>
      <c r="B56" t="s">
        <v>931</v>
      </c>
      <c r="C56">
        <v>0</v>
      </c>
      <c r="D56">
        <v>200.04</v>
      </c>
      <c r="E56">
        <v>200.04</v>
      </c>
      <c r="F56">
        <v>200.04</v>
      </c>
      <c r="G56">
        <v>200.04</v>
      </c>
      <c r="H56">
        <v>200.04</v>
      </c>
      <c r="I56">
        <v>200.04</v>
      </c>
      <c r="J56">
        <v>195.88</v>
      </c>
      <c r="K56">
        <v>195.88</v>
      </c>
      <c r="L56">
        <v>195.88</v>
      </c>
      <c r="M56">
        <v>191.94</v>
      </c>
      <c r="N56">
        <v>191.94</v>
      </c>
      <c r="O56">
        <v>192.18</v>
      </c>
      <c r="P56">
        <v>217.61</v>
      </c>
      <c r="Q56">
        <v>179.69</v>
      </c>
      <c r="R56">
        <v>179.69</v>
      </c>
      <c r="S56">
        <v>100</v>
      </c>
      <c r="T56">
        <v>1</v>
      </c>
      <c r="U56">
        <v>1</v>
      </c>
    </row>
    <row r="57" spans="1:21" x14ac:dyDescent="0.2">
      <c r="A57" t="s">
        <v>782</v>
      </c>
      <c r="B57" t="s">
        <v>932</v>
      </c>
      <c r="C57">
        <v>0</v>
      </c>
      <c r="D57">
        <v>175.29</v>
      </c>
      <c r="E57">
        <v>175.29</v>
      </c>
      <c r="F57">
        <v>175.29</v>
      </c>
      <c r="G57">
        <v>175.29</v>
      </c>
      <c r="H57">
        <v>175.29</v>
      </c>
      <c r="I57">
        <v>175.29</v>
      </c>
      <c r="J57">
        <v>172.29</v>
      </c>
      <c r="K57">
        <v>172.29</v>
      </c>
      <c r="L57">
        <v>172.29</v>
      </c>
      <c r="M57">
        <v>168.35</v>
      </c>
      <c r="N57">
        <v>168.35</v>
      </c>
      <c r="O57">
        <v>168.59</v>
      </c>
      <c r="P57">
        <v>188.01</v>
      </c>
      <c r="Q57">
        <v>155.18</v>
      </c>
      <c r="R57">
        <v>155.18</v>
      </c>
      <c r="S57">
        <v>90</v>
      </c>
      <c r="T57">
        <v>1</v>
      </c>
      <c r="U57">
        <v>1</v>
      </c>
    </row>
    <row r="58" spans="1:21" x14ac:dyDescent="0.2">
      <c r="A58" t="s">
        <v>784</v>
      </c>
      <c r="B58" t="s">
        <v>932</v>
      </c>
      <c r="C58">
        <v>0</v>
      </c>
      <c r="D58">
        <v>200.04</v>
      </c>
      <c r="E58">
        <v>200.04</v>
      </c>
      <c r="F58">
        <v>200.04</v>
      </c>
      <c r="G58">
        <v>200.04</v>
      </c>
      <c r="H58">
        <v>200.04</v>
      </c>
      <c r="I58">
        <v>200.04</v>
      </c>
      <c r="J58">
        <v>195.88</v>
      </c>
      <c r="K58">
        <v>195.88</v>
      </c>
      <c r="L58">
        <v>195.88</v>
      </c>
      <c r="M58">
        <v>191.94</v>
      </c>
      <c r="N58">
        <v>191.94</v>
      </c>
      <c r="O58">
        <v>192.18</v>
      </c>
      <c r="P58">
        <v>217.61</v>
      </c>
      <c r="Q58">
        <v>179.69</v>
      </c>
      <c r="R58">
        <v>179.69</v>
      </c>
      <c r="S58">
        <v>100</v>
      </c>
      <c r="T58">
        <v>1</v>
      </c>
      <c r="U58">
        <v>1</v>
      </c>
    </row>
    <row r="59" spans="1:21" x14ac:dyDescent="0.2">
      <c r="A59" t="s">
        <v>785</v>
      </c>
      <c r="B59" t="s">
        <v>933</v>
      </c>
      <c r="C59">
        <v>0</v>
      </c>
      <c r="D59">
        <v>252</v>
      </c>
      <c r="E59">
        <v>252</v>
      </c>
      <c r="F59">
        <v>252.76</v>
      </c>
      <c r="G59">
        <v>252.76</v>
      </c>
      <c r="H59">
        <v>252.76</v>
      </c>
      <c r="I59">
        <v>252.76</v>
      </c>
      <c r="J59">
        <v>246.05</v>
      </c>
      <c r="K59">
        <v>246</v>
      </c>
      <c r="L59">
        <v>246.05</v>
      </c>
      <c r="M59">
        <v>239.81</v>
      </c>
      <c r="N59">
        <v>239.81</v>
      </c>
      <c r="O59">
        <v>240.28</v>
      </c>
      <c r="P59">
        <v>0</v>
      </c>
      <c r="Q59">
        <v>0</v>
      </c>
      <c r="R59">
        <v>0</v>
      </c>
      <c r="S59">
        <v>100</v>
      </c>
      <c r="T59">
        <v>1</v>
      </c>
      <c r="U59">
        <v>2</v>
      </c>
    </row>
    <row r="60" spans="1:21" x14ac:dyDescent="0.2">
      <c r="A60" t="s">
        <v>786</v>
      </c>
      <c r="B60" t="s">
        <v>933</v>
      </c>
      <c r="C60">
        <v>0</v>
      </c>
      <c r="D60">
        <v>300</v>
      </c>
      <c r="E60">
        <v>300</v>
      </c>
      <c r="F60">
        <v>300.16000000000003</v>
      </c>
      <c r="G60">
        <v>300.16000000000003</v>
      </c>
      <c r="H60">
        <v>300.16000000000003</v>
      </c>
      <c r="I60">
        <v>300.16000000000003</v>
      </c>
      <c r="J60">
        <v>288.38</v>
      </c>
      <c r="K60">
        <v>288</v>
      </c>
      <c r="L60">
        <v>288.38</v>
      </c>
      <c r="M60">
        <v>276.11</v>
      </c>
      <c r="N60">
        <v>276.11</v>
      </c>
      <c r="O60">
        <v>276.8</v>
      </c>
      <c r="P60">
        <v>262.2</v>
      </c>
      <c r="Q60">
        <v>268.2</v>
      </c>
      <c r="R60">
        <v>268.2</v>
      </c>
      <c r="S60">
        <v>110</v>
      </c>
      <c r="T60">
        <v>1</v>
      </c>
      <c r="U60">
        <v>2</v>
      </c>
    </row>
    <row r="61" spans="1:21" x14ac:dyDescent="0.2">
      <c r="B61" t="s">
        <v>103</v>
      </c>
    </row>
    <row r="62" spans="1:21" x14ac:dyDescent="0.2">
      <c r="A62" t="s">
        <v>779</v>
      </c>
      <c r="B62" t="s">
        <v>934</v>
      </c>
      <c r="C62">
        <v>0</v>
      </c>
      <c r="D62">
        <v>228.25</v>
      </c>
      <c r="E62">
        <v>228.25</v>
      </c>
      <c r="F62">
        <v>228.25</v>
      </c>
      <c r="G62">
        <v>228.25</v>
      </c>
      <c r="H62">
        <v>228.25</v>
      </c>
      <c r="I62">
        <v>228.25</v>
      </c>
      <c r="J62">
        <v>219.46</v>
      </c>
      <c r="K62">
        <v>219.46</v>
      </c>
      <c r="L62">
        <v>219.45</v>
      </c>
      <c r="M62">
        <v>216.23</v>
      </c>
      <c r="N62">
        <v>216.23</v>
      </c>
      <c r="O62">
        <v>216.69</v>
      </c>
      <c r="P62">
        <v>0</v>
      </c>
      <c r="Q62">
        <v>0</v>
      </c>
      <c r="R62">
        <v>0</v>
      </c>
      <c r="S62">
        <v>100</v>
      </c>
      <c r="T62">
        <v>1</v>
      </c>
      <c r="U62">
        <v>2</v>
      </c>
    </row>
    <row r="63" spans="1:21" x14ac:dyDescent="0.2">
      <c r="A63" t="s">
        <v>780</v>
      </c>
      <c r="B63" t="s">
        <v>934</v>
      </c>
      <c r="C63">
        <v>0</v>
      </c>
      <c r="D63">
        <v>264.33</v>
      </c>
      <c r="E63">
        <v>264.33</v>
      </c>
      <c r="F63">
        <v>264.33</v>
      </c>
      <c r="G63">
        <v>264.33</v>
      </c>
      <c r="H63">
        <v>264.33</v>
      </c>
      <c r="I63">
        <v>264.33</v>
      </c>
      <c r="J63">
        <v>254.15</v>
      </c>
      <c r="K63">
        <v>254.15</v>
      </c>
      <c r="L63">
        <v>254.15</v>
      </c>
      <c r="M63">
        <v>251.84</v>
      </c>
      <c r="N63">
        <v>251.84</v>
      </c>
      <c r="O63">
        <v>252.53</v>
      </c>
      <c r="P63">
        <v>0</v>
      </c>
      <c r="Q63">
        <v>0</v>
      </c>
      <c r="R63">
        <v>0</v>
      </c>
      <c r="S63">
        <v>115</v>
      </c>
      <c r="T63">
        <v>1</v>
      </c>
      <c r="U63">
        <v>2</v>
      </c>
    </row>
    <row r="64" spans="1:21" x14ac:dyDescent="0.2">
      <c r="A64" t="s">
        <v>2773</v>
      </c>
      <c r="B64" t="s">
        <v>2636</v>
      </c>
      <c r="C64">
        <v>0</v>
      </c>
      <c r="D64">
        <v>331.5</v>
      </c>
      <c r="E64">
        <v>319.36</v>
      </c>
      <c r="F64">
        <v>331.5</v>
      </c>
      <c r="G64">
        <v>331.5</v>
      </c>
      <c r="H64">
        <v>331.5</v>
      </c>
      <c r="I64">
        <v>331.5</v>
      </c>
      <c r="J64">
        <v>318.3</v>
      </c>
      <c r="K64">
        <v>311.73</v>
      </c>
      <c r="L64">
        <v>318.3</v>
      </c>
      <c r="M64">
        <v>321.60000000000002</v>
      </c>
      <c r="N64">
        <v>321.60000000000002</v>
      </c>
      <c r="O64">
        <v>321.60000000000002</v>
      </c>
      <c r="P64">
        <v>0</v>
      </c>
      <c r="Q64">
        <v>0</v>
      </c>
      <c r="R64">
        <v>0</v>
      </c>
      <c r="S64">
        <v>75</v>
      </c>
      <c r="T64">
        <v>1</v>
      </c>
      <c r="U64">
        <v>1</v>
      </c>
    </row>
    <row r="65" spans="1:21" x14ac:dyDescent="0.2">
      <c r="A65" t="s">
        <v>467</v>
      </c>
      <c r="B65" t="s">
        <v>935</v>
      </c>
      <c r="C65">
        <v>0</v>
      </c>
      <c r="D65">
        <v>174</v>
      </c>
      <c r="E65">
        <v>174</v>
      </c>
      <c r="F65">
        <v>174</v>
      </c>
      <c r="G65">
        <v>174</v>
      </c>
      <c r="H65">
        <v>174</v>
      </c>
      <c r="I65">
        <v>174</v>
      </c>
      <c r="J65">
        <v>166.8</v>
      </c>
      <c r="K65">
        <v>166.8</v>
      </c>
      <c r="L65">
        <v>166.8</v>
      </c>
      <c r="M65">
        <v>170.1</v>
      </c>
      <c r="N65">
        <v>170.1</v>
      </c>
      <c r="O65">
        <v>170.1</v>
      </c>
      <c r="P65">
        <v>153.51</v>
      </c>
      <c r="Q65">
        <v>111.6</v>
      </c>
      <c r="R65">
        <v>111.6</v>
      </c>
      <c r="S65">
        <v>48</v>
      </c>
      <c r="T65">
        <v>1</v>
      </c>
      <c r="U65">
        <v>1</v>
      </c>
    </row>
    <row r="66" spans="1:21" x14ac:dyDescent="0.2">
      <c r="A66" t="s">
        <v>468</v>
      </c>
      <c r="B66" t="s">
        <v>935</v>
      </c>
      <c r="C66">
        <v>0</v>
      </c>
      <c r="D66">
        <v>189</v>
      </c>
      <c r="E66">
        <v>189</v>
      </c>
      <c r="F66">
        <v>189</v>
      </c>
      <c r="G66">
        <v>189</v>
      </c>
      <c r="H66">
        <v>189</v>
      </c>
      <c r="I66">
        <v>189</v>
      </c>
      <c r="J66">
        <v>181.5</v>
      </c>
      <c r="K66">
        <v>181.5</v>
      </c>
      <c r="L66">
        <v>181.5</v>
      </c>
      <c r="M66">
        <v>180</v>
      </c>
      <c r="N66">
        <v>180</v>
      </c>
      <c r="O66">
        <v>180</v>
      </c>
      <c r="P66">
        <v>162.44999999999999</v>
      </c>
      <c r="Q66">
        <v>123</v>
      </c>
      <c r="R66">
        <v>123</v>
      </c>
      <c r="S66">
        <v>56</v>
      </c>
      <c r="T66">
        <v>1</v>
      </c>
      <c r="U66">
        <v>1</v>
      </c>
    </row>
    <row r="67" spans="1:21" x14ac:dyDescent="0.2">
      <c r="A67" t="s">
        <v>104</v>
      </c>
      <c r="B67" t="s">
        <v>935</v>
      </c>
      <c r="C67">
        <v>0</v>
      </c>
      <c r="D67">
        <v>221.4</v>
      </c>
      <c r="E67">
        <v>221.4</v>
      </c>
      <c r="F67">
        <v>221.4</v>
      </c>
      <c r="G67">
        <v>221.4</v>
      </c>
      <c r="H67">
        <v>221.4</v>
      </c>
      <c r="I67">
        <v>221.4</v>
      </c>
      <c r="J67">
        <v>212.7</v>
      </c>
      <c r="K67">
        <v>212.7</v>
      </c>
      <c r="L67">
        <v>212.7</v>
      </c>
      <c r="M67">
        <v>192</v>
      </c>
      <c r="N67">
        <v>192</v>
      </c>
      <c r="O67">
        <v>192</v>
      </c>
      <c r="P67">
        <v>173.28</v>
      </c>
      <c r="Q67">
        <v>133.80000000000001</v>
      </c>
      <c r="R67">
        <v>133.80000000000001</v>
      </c>
      <c r="S67">
        <v>65</v>
      </c>
      <c r="T67">
        <v>1</v>
      </c>
      <c r="U67">
        <v>1</v>
      </c>
    </row>
    <row r="68" spans="1:21" x14ac:dyDescent="0.2">
      <c r="A68" t="s">
        <v>106</v>
      </c>
      <c r="B68" t="s">
        <v>935</v>
      </c>
      <c r="C68">
        <v>0</v>
      </c>
      <c r="D68">
        <v>234.9</v>
      </c>
      <c r="E68">
        <v>234.9</v>
      </c>
      <c r="F68">
        <v>234.9</v>
      </c>
      <c r="G68">
        <v>234.9</v>
      </c>
      <c r="H68">
        <v>234.9</v>
      </c>
      <c r="I68">
        <v>234.9</v>
      </c>
      <c r="J68">
        <v>225.6</v>
      </c>
      <c r="K68">
        <v>225.6</v>
      </c>
      <c r="L68">
        <v>225.6</v>
      </c>
      <c r="M68">
        <v>208.8</v>
      </c>
      <c r="N68">
        <v>208.8</v>
      </c>
      <c r="O68">
        <v>208.8</v>
      </c>
      <c r="P68">
        <v>188.44</v>
      </c>
      <c r="Q68">
        <v>142.19999999999999</v>
      </c>
      <c r="R68">
        <v>142.19999999999999</v>
      </c>
      <c r="S68">
        <v>70</v>
      </c>
      <c r="T68">
        <v>1</v>
      </c>
      <c r="U68">
        <v>1</v>
      </c>
    </row>
    <row r="69" spans="1:21" x14ac:dyDescent="0.2">
      <c r="A69" t="s">
        <v>107</v>
      </c>
      <c r="B69" t="s">
        <v>935</v>
      </c>
      <c r="C69">
        <v>0</v>
      </c>
      <c r="D69">
        <v>211.36</v>
      </c>
      <c r="E69">
        <v>211.36</v>
      </c>
      <c r="F69">
        <v>211.36</v>
      </c>
      <c r="G69">
        <v>211.36</v>
      </c>
      <c r="H69">
        <v>211.36</v>
      </c>
      <c r="I69">
        <v>211.36</v>
      </c>
      <c r="J69">
        <v>203.96</v>
      </c>
      <c r="K69">
        <v>203.96</v>
      </c>
      <c r="L69">
        <v>203.96</v>
      </c>
      <c r="M69">
        <v>203.96</v>
      </c>
      <c r="N69">
        <v>203.96</v>
      </c>
      <c r="O69">
        <v>204.43</v>
      </c>
      <c r="P69">
        <v>184.78</v>
      </c>
      <c r="Q69">
        <v>152.63</v>
      </c>
      <c r="R69">
        <v>152.63</v>
      </c>
      <c r="S69">
        <v>75</v>
      </c>
      <c r="T69">
        <v>1</v>
      </c>
      <c r="U69">
        <v>1</v>
      </c>
    </row>
    <row r="70" spans="1:21" x14ac:dyDescent="0.2">
      <c r="A70" t="s">
        <v>469</v>
      </c>
      <c r="B70" t="s">
        <v>935</v>
      </c>
      <c r="C70">
        <v>0</v>
      </c>
      <c r="D70">
        <v>258.3</v>
      </c>
      <c r="E70">
        <v>258.3</v>
      </c>
      <c r="F70">
        <v>258.3</v>
      </c>
      <c r="G70">
        <v>258.3</v>
      </c>
      <c r="H70">
        <v>258.3</v>
      </c>
      <c r="I70">
        <v>258.3</v>
      </c>
      <c r="J70">
        <v>247.8</v>
      </c>
      <c r="K70">
        <v>247.8</v>
      </c>
      <c r="L70">
        <v>247.8</v>
      </c>
      <c r="M70">
        <v>252</v>
      </c>
      <c r="N70">
        <v>252</v>
      </c>
      <c r="O70">
        <v>252</v>
      </c>
      <c r="P70">
        <v>0</v>
      </c>
      <c r="Q70">
        <v>0</v>
      </c>
      <c r="R70">
        <v>0</v>
      </c>
      <c r="S70">
        <v>81</v>
      </c>
      <c r="T70">
        <v>1</v>
      </c>
      <c r="U70">
        <v>1</v>
      </c>
    </row>
    <row r="71" spans="1:21" x14ac:dyDescent="0.2">
      <c r="A71" t="s">
        <v>470</v>
      </c>
      <c r="B71" t="s">
        <v>935</v>
      </c>
      <c r="C71">
        <v>0</v>
      </c>
      <c r="D71">
        <v>235.41</v>
      </c>
      <c r="E71">
        <v>235.41</v>
      </c>
      <c r="F71">
        <v>235.41</v>
      </c>
      <c r="G71">
        <v>235.41</v>
      </c>
      <c r="H71">
        <v>235.41</v>
      </c>
      <c r="I71">
        <v>235.41</v>
      </c>
      <c r="J71">
        <v>226.4</v>
      </c>
      <c r="K71">
        <v>226.4</v>
      </c>
      <c r="L71">
        <v>226.4</v>
      </c>
      <c r="M71">
        <v>276.11</v>
      </c>
      <c r="N71">
        <v>276.11</v>
      </c>
      <c r="O71">
        <v>276.11</v>
      </c>
      <c r="P71">
        <v>0</v>
      </c>
      <c r="Q71">
        <v>0</v>
      </c>
      <c r="R71">
        <v>0</v>
      </c>
      <c r="S71">
        <v>95</v>
      </c>
      <c r="T71">
        <v>1</v>
      </c>
      <c r="U71">
        <v>1</v>
      </c>
    </row>
    <row r="72" spans="1:21" x14ac:dyDescent="0.2">
      <c r="B72" t="s">
        <v>1008</v>
      </c>
    </row>
    <row r="73" spans="1:21" x14ac:dyDescent="0.2">
      <c r="A73" t="s">
        <v>778</v>
      </c>
      <c r="B73" t="s">
        <v>936</v>
      </c>
      <c r="C73">
        <v>0</v>
      </c>
      <c r="D73">
        <v>163.5</v>
      </c>
      <c r="E73">
        <v>163.5</v>
      </c>
      <c r="F73">
        <v>163.5</v>
      </c>
      <c r="G73">
        <v>163.5</v>
      </c>
      <c r="H73">
        <v>163.5</v>
      </c>
      <c r="I73">
        <v>163.5</v>
      </c>
      <c r="J73">
        <v>157.25</v>
      </c>
      <c r="K73">
        <v>157.25</v>
      </c>
      <c r="L73">
        <v>157.25</v>
      </c>
      <c r="M73">
        <v>156.33000000000001</v>
      </c>
      <c r="N73">
        <v>156.33000000000001</v>
      </c>
      <c r="O73">
        <v>156.33000000000001</v>
      </c>
      <c r="P73">
        <v>174.6</v>
      </c>
      <c r="Q73">
        <v>144.08000000000001</v>
      </c>
      <c r="R73">
        <v>144.08000000000001</v>
      </c>
      <c r="S73">
        <v>40</v>
      </c>
      <c r="T73">
        <v>1</v>
      </c>
      <c r="U73">
        <v>1</v>
      </c>
    </row>
    <row r="74" spans="1:21" x14ac:dyDescent="0.2">
      <c r="A74" t="s">
        <v>853</v>
      </c>
      <c r="B74" t="s">
        <v>937</v>
      </c>
      <c r="C74">
        <v>0</v>
      </c>
      <c r="D74">
        <v>101.53</v>
      </c>
      <c r="E74">
        <v>101.53</v>
      </c>
      <c r="F74">
        <v>101.53</v>
      </c>
      <c r="G74">
        <v>101.53</v>
      </c>
      <c r="H74">
        <v>101.53</v>
      </c>
      <c r="I74">
        <v>101.53</v>
      </c>
      <c r="J74">
        <v>101.99</v>
      </c>
      <c r="K74">
        <v>101.99</v>
      </c>
      <c r="L74">
        <v>101.99</v>
      </c>
      <c r="M74">
        <v>101.53</v>
      </c>
      <c r="N74">
        <v>101.53</v>
      </c>
      <c r="O74">
        <v>101.75</v>
      </c>
      <c r="P74">
        <v>0</v>
      </c>
      <c r="Q74">
        <v>0</v>
      </c>
      <c r="R74">
        <v>0</v>
      </c>
      <c r="S74">
        <v>25</v>
      </c>
      <c r="T74">
        <v>0</v>
      </c>
      <c r="U74">
        <v>1</v>
      </c>
    </row>
    <row r="75" spans="1:21" x14ac:dyDescent="0.2">
      <c r="A75" t="s">
        <v>854</v>
      </c>
      <c r="B75" t="s">
        <v>938</v>
      </c>
      <c r="C75">
        <v>0</v>
      </c>
      <c r="D75">
        <v>101.53</v>
      </c>
      <c r="E75">
        <v>101.53</v>
      </c>
      <c r="F75">
        <v>101.53</v>
      </c>
      <c r="G75">
        <v>101.53</v>
      </c>
      <c r="H75">
        <v>101.53</v>
      </c>
      <c r="I75">
        <v>101.53</v>
      </c>
      <c r="J75">
        <v>101.99</v>
      </c>
      <c r="K75">
        <v>101.99</v>
      </c>
      <c r="L75">
        <v>101.99</v>
      </c>
      <c r="M75">
        <v>101.53</v>
      </c>
      <c r="N75">
        <v>101.53</v>
      </c>
      <c r="O75">
        <v>101.75</v>
      </c>
      <c r="P75">
        <v>0</v>
      </c>
      <c r="Q75">
        <v>0</v>
      </c>
      <c r="R75">
        <v>0</v>
      </c>
      <c r="S75">
        <v>25</v>
      </c>
      <c r="T75">
        <v>0</v>
      </c>
      <c r="U75">
        <v>1</v>
      </c>
    </row>
    <row r="76" spans="1:21" x14ac:dyDescent="0.2">
      <c r="A76" t="s">
        <v>416</v>
      </c>
      <c r="B76" t="s">
        <v>939</v>
      </c>
      <c r="C76">
        <v>0</v>
      </c>
      <c r="D76">
        <v>149.38999999999999</v>
      </c>
      <c r="E76">
        <v>149.38999999999999</v>
      </c>
      <c r="F76">
        <v>149.38999999999999</v>
      </c>
      <c r="G76">
        <v>149.38999999999999</v>
      </c>
      <c r="H76">
        <v>149.38999999999999</v>
      </c>
      <c r="I76">
        <v>149.38999999999999</v>
      </c>
      <c r="J76">
        <v>143.38</v>
      </c>
      <c r="K76">
        <v>143.38</v>
      </c>
      <c r="L76">
        <v>143.38</v>
      </c>
      <c r="M76">
        <v>140.84</v>
      </c>
      <c r="N76">
        <v>140.84</v>
      </c>
      <c r="O76">
        <v>140.84</v>
      </c>
      <c r="P76">
        <v>153.09</v>
      </c>
      <c r="Q76">
        <v>126.26</v>
      </c>
      <c r="R76">
        <v>126.26</v>
      </c>
      <c r="S76">
        <v>40</v>
      </c>
      <c r="T76">
        <v>0</v>
      </c>
      <c r="U76">
        <v>2</v>
      </c>
    </row>
    <row r="77" spans="1:21" x14ac:dyDescent="0.2">
      <c r="A77" t="s">
        <v>796</v>
      </c>
      <c r="B77" t="s">
        <v>940</v>
      </c>
      <c r="C77">
        <v>0</v>
      </c>
      <c r="D77">
        <v>156.33000000000001</v>
      </c>
      <c r="E77">
        <v>156.33000000000001</v>
      </c>
      <c r="F77">
        <v>156.33000000000001</v>
      </c>
      <c r="G77">
        <v>156.33000000000001</v>
      </c>
      <c r="H77">
        <v>156.33000000000001</v>
      </c>
      <c r="I77">
        <v>156.33000000000001</v>
      </c>
      <c r="J77">
        <v>150.78</v>
      </c>
      <c r="K77">
        <v>150.78</v>
      </c>
      <c r="L77">
        <v>150.78</v>
      </c>
      <c r="M77">
        <v>129.5</v>
      </c>
      <c r="N77">
        <v>129.5</v>
      </c>
      <c r="O77">
        <v>129.5</v>
      </c>
      <c r="P77">
        <v>0</v>
      </c>
      <c r="Q77">
        <v>0</v>
      </c>
      <c r="R77">
        <v>0</v>
      </c>
      <c r="S77">
        <v>85</v>
      </c>
      <c r="T77">
        <v>1</v>
      </c>
      <c r="U77">
        <v>1</v>
      </c>
    </row>
    <row r="78" spans="1:21" x14ac:dyDescent="0.2">
      <c r="A78" t="s">
        <v>2540</v>
      </c>
      <c r="B78" t="s">
        <v>2775</v>
      </c>
      <c r="C78">
        <v>0</v>
      </c>
      <c r="D78">
        <v>199.58</v>
      </c>
      <c r="E78">
        <v>199.58</v>
      </c>
      <c r="F78">
        <v>199.58</v>
      </c>
      <c r="G78">
        <v>199.58</v>
      </c>
      <c r="H78">
        <v>0</v>
      </c>
      <c r="I78">
        <v>199.58</v>
      </c>
      <c r="J78">
        <v>191.01</v>
      </c>
      <c r="K78">
        <v>191.01</v>
      </c>
      <c r="L78">
        <v>191.01</v>
      </c>
      <c r="M78">
        <v>177.38</v>
      </c>
      <c r="N78">
        <v>177.38</v>
      </c>
      <c r="O78">
        <v>177.6</v>
      </c>
      <c r="P78">
        <v>0</v>
      </c>
      <c r="Q78">
        <v>0</v>
      </c>
      <c r="R78">
        <v>0</v>
      </c>
      <c r="S78">
        <v>80</v>
      </c>
      <c r="T78">
        <v>1</v>
      </c>
      <c r="U78">
        <v>1</v>
      </c>
    </row>
    <row r="79" spans="1:21" x14ac:dyDescent="0.2">
      <c r="B79" t="s">
        <v>1009</v>
      </c>
    </row>
    <row r="80" spans="1:21" x14ac:dyDescent="0.2">
      <c r="A80" t="s">
        <v>247</v>
      </c>
      <c r="B80" t="s">
        <v>941</v>
      </c>
      <c r="C80">
        <v>0</v>
      </c>
      <c r="D80">
        <v>72.849999999999994</v>
      </c>
      <c r="E80">
        <v>72.849999999999994</v>
      </c>
      <c r="F80">
        <v>72.849999999999994</v>
      </c>
      <c r="G80">
        <v>72.849999999999994</v>
      </c>
      <c r="H80">
        <v>72.849999999999994</v>
      </c>
      <c r="I80">
        <v>72.849999999999994</v>
      </c>
      <c r="J80">
        <v>69.84</v>
      </c>
      <c r="K80">
        <v>69.84</v>
      </c>
      <c r="L80">
        <v>69.84</v>
      </c>
      <c r="M80">
        <v>67.760000000000005</v>
      </c>
      <c r="N80">
        <v>67.760000000000005</v>
      </c>
      <c r="O80">
        <v>60.36</v>
      </c>
      <c r="P80">
        <v>61.75</v>
      </c>
      <c r="Q80">
        <v>50.88</v>
      </c>
      <c r="R80">
        <v>50.88</v>
      </c>
      <c r="S80">
        <v>20</v>
      </c>
      <c r="T80">
        <v>1</v>
      </c>
      <c r="U80">
        <v>1</v>
      </c>
    </row>
    <row r="81" spans="1:21" x14ac:dyDescent="0.2">
      <c r="A81" t="s">
        <v>260</v>
      </c>
      <c r="B81" t="s">
        <v>941</v>
      </c>
      <c r="C81">
        <v>0</v>
      </c>
      <c r="D81">
        <v>82.33</v>
      </c>
      <c r="E81">
        <v>82.33</v>
      </c>
      <c r="F81">
        <v>82.33</v>
      </c>
      <c r="G81">
        <v>82.33</v>
      </c>
      <c r="H81">
        <v>82.33</v>
      </c>
      <c r="I81">
        <v>82.33</v>
      </c>
      <c r="J81">
        <v>79.09</v>
      </c>
      <c r="K81">
        <v>79.09</v>
      </c>
      <c r="L81">
        <v>79.09</v>
      </c>
      <c r="M81">
        <v>77.7</v>
      </c>
      <c r="N81">
        <v>77.7</v>
      </c>
      <c r="O81">
        <v>68.45</v>
      </c>
      <c r="P81">
        <v>80.239999999999995</v>
      </c>
      <c r="Q81">
        <v>66.14</v>
      </c>
      <c r="R81">
        <v>66.14</v>
      </c>
      <c r="S81">
        <v>23</v>
      </c>
      <c r="T81">
        <v>1</v>
      </c>
      <c r="U81">
        <v>1</v>
      </c>
    </row>
    <row r="82" spans="1:21" x14ac:dyDescent="0.2">
      <c r="A82" t="s">
        <v>267</v>
      </c>
      <c r="B82" t="s">
        <v>941</v>
      </c>
      <c r="C82">
        <v>0</v>
      </c>
      <c r="D82">
        <v>86.49</v>
      </c>
      <c r="E82">
        <v>86.49</v>
      </c>
      <c r="F82">
        <v>86.49</v>
      </c>
      <c r="G82">
        <v>86.49</v>
      </c>
      <c r="H82">
        <v>86.49</v>
      </c>
      <c r="I82">
        <v>86.49</v>
      </c>
      <c r="J82">
        <v>83.95</v>
      </c>
      <c r="K82">
        <v>83.95</v>
      </c>
      <c r="L82">
        <v>83.95</v>
      </c>
      <c r="M82">
        <v>82.56</v>
      </c>
      <c r="N82">
        <v>82.56</v>
      </c>
      <c r="O82">
        <v>72.61</v>
      </c>
      <c r="P82">
        <v>89.5</v>
      </c>
      <c r="Q82">
        <v>73.78</v>
      </c>
      <c r="R82">
        <v>73.78</v>
      </c>
      <c r="S82">
        <v>27</v>
      </c>
      <c r="T82">
        <v>1</v>
      </c>
      <c r="U82">
        <v>1</v>
      </c>
    </row>
    <row r="83" spans="1:21" x14ac:dyDescent="0.2">
      <c r="A83" t="s">
        <v>22</v>
      </c>
      <c r="B83" t="s">
        <v>941</v>
      </c>
      <c r="C83">
        <v>0</v>
      </c>
      <c r="D83">
        <v>77.48</v>
      </c>
      <c r="E83">
        <v>77.48</v>
      </c>
      <c r="F83">
        <v>77.48</v>
      </c>
      <c r="G83">
        <v>77.48</v>
      </c>
      <c r="H83">
        <v>77.48</v>
      </c>
      <c r="I83">
        <v>77.48</v>
      </c>
      <c r="J83">
        <v>74.7</v>
      </c>
      <c r="K83">
        <v>74.7</v>
      </c>
      <c r="L83">
        <v>74.7</v>
      </c>
      <c r="M83">
        <v>73.31</v>
      </c>
      <c r="N83">
        <v>73.31</v>
      </c>
      <c r="O83">
        <v>64.53</v>
      </c>
      <c r="P83">
        <v>71.930000000000007</v>
      </c>
      <c r="Q83">
        <v>59.2</v>
      </c>
      <c r="R83">
        <v>59.2</v>
      </c>
      <c r="S83">
        <v>23</v>
      </c>
      <c r="T83">
        <v>1</v>
      </c>
      <c r="U83">
        <v>1</v>
      </c>
    </row>
    <row r="84" spans="1:21" x14ac:dyDescent="0.2">
      <c r="A84" t="s">
        <v>38</v>
      </c>
      <c r="B84" t="s">
        <v>941</v>
      </c>
      <c r="C84">
        <v>0</v>
      </c>
      <c r="D84">
        <v>89.26</v>
      </c>
      <c r="E84">
        <v>89.26</v>
      </c>
      <c r="F84">
        <v>89.26</v>
      </c>
      <c r="G84">
        <v>89.26</v>
      </c>
      <c r="H84">
        <v>89.26</v>
      </c>
      <c r="I84">
        <v>89.26</v>
      </c>
      <c r="J84">
        <v>86.49</v>
      </c>
      <c r="K84">
        <v>86.49</v>
      </c>
      <c r="L84">
        <v>86.49</v>
      </c>
      <c r="M84">
        <v>84.88</v>
      </c>
      <c r="N84">
        <v>84.88</v>
      </c>
      <c r="O84">
        <v>74.7</v>
      </c>
      <c r="P84">
        <v>88.34</v>
      </c>
      <c r="Q84">
        <v>72.849999999999994</v>
      </c>
      <c r="R84">
        <v>72.849999999999994</v>
      </c>
      <c r="S84">
        <v>27</v>
      </c>
      <c r="T84">
        <v>1</v>
      </c>
      <c r="U84">
        <v>1</v>
      </c>
    </row>
    <row r="85" spans="1:21" x14ac:dyDescent="0.2">
      <c r="A85" t="s">
        <v>52</v>
      </c>
      <c r="B85" t="s">
        <v>941</v>
      </c>
      <c r="C85">
        <v>0</v>
      </c>
      <c r="D85">
        <v>101.53</v>
      </c>
      <c r="E85">
        <v>101.53</v>
      </c>
      <c r="F85">
        <v>101.53</v>
      </c>
      <c r="G85">
        <v>101.53</v>
      </c>
      <c r="H85">
        <v>101.53</v>
      </c>
      <c r="I85">
        <v>101.53</v>
      </c>
      <c r="J85">
        <v>97.13</v>
      </c>
      <c r="K85">
        <v>97.13</v>
      </c>
      <c r="L85">
        <v>97.13</v>
      </c>
      <c r="M85">
        <v>96.9</v>
      </c>
      <c r="N85">
        <v>96.9</v>
      </c>
      <c r="O85">
        <v>83.95</v>
      </c>
      <c r="P85">
        <v>94.59</v>
      </c>
      <c r="Q85">
        <v>77.94</v>
      </c>
      <c r="R85">
        <v>77.94</v>
      </c>
      <c r="S85">
        <v>32</v>
      </c>
      <c r="T85">
        <v>1</v>
      </c>
      <c r="U85">
        <v>1</v>
      </c>
    </row>
    <row r="86" spans="1:21" x14ac:dyDescent="0.2">
      <c r="A86" t="s">
        <v>23</v>
      </c>
      <c r="B86" t="s">
        <v>941</v>
      </c>
      <c r="C86">
        <v>0</v>
      </c>
      <c r="D86">
        <v>82.33</v>
      </c>
      <c r="E86">
        <v>82.33</v>
      </c>
      <c r="F86">
        <v>82.33</v>
      </c>
      <c r="G86">
        <v>82.33</v>
      </c>
      <c r="H86">
        <v>82.33</v>
      </c>
      <c r="I86">
        <v>82.33</v>
      </c>
      <c r="J86">
        <v>79.09</v>
      </c>
      <c r="K86">
        <v>79.09</v>
      </c>
      <c r="L86">
        <v>79.09</v>
      </c>
      <c r="M86">
        <v>77.7</v>
      </c>
      <c r="N86">
        <v>77.7</v>
      </c>
      <c r="O86">
        <v>68.45</v>
      </c>
      <c r="P86">
        <v>76.09</v>
      </c>
      <c r="Q86">
        <v>62.68</v>
      </c>
      <c r="R86">
        <v>62.68</v>
      </c>
      <c r="S86">
        <v>27</v>
      </c>
      <c r="T86">
        <v>1</v>
      </c>
      <c r="U86">
        <v>1</v>
      </c>
    </row>
    <row r="87" spans="1:21" x14ac:dyDescent="0.2">
      <c r="A87" t="s">
        <v>39</v>
      </c>
      <c r="B87" t="s">
        <v>941</v>
      </c>
      <c r="C87">
        <v>0</v>
      </c>
      <c r="D87">
        <v>93.89</v>
      </c>
      <c r="E87">
        <v>93.89</v>
      </c>
      <c r="F87">
        <v>93.89</v>
      </c>
      <c r="G87">
        <v>93.89</v>
      </c>
      <c r="H87">
        <v>93.89</v>
      </c>
      <c r="I87">
        <v>93.89</v>
      </c>
      <c r="J87">
        <v>90.89</v>
      </c>
      <c r="K87">
        <v>90.89</v>
      </c>
      <c r="L87">
        <v>90.89</v>
      </c>
      <c r="M87">
        <v>89.5</v>
      </c>
      <c r="N87">
        <v>89.5</v>
      </c>
      <c r="O87">
        <v>78.63</v>
      </c>
      <c r="P87">
        <v>97.59</v>
      </c>
      <c r="Q87">
        <v>80.48</v>
      </c>
      <c r="R87">
        <v>80.48</v>
      </c>
      <c r="S87">
        <v>30</v>
      </c>
      <c r="T87">
        <v>1</v>
      </c>
      <c r="U87">
        <v>1</v>
      </c>
    </row>
    <row r="88" spans="1:21" x14ac:dyDescent="0.2">
      <c r="A88" t="s">
        <v>53</v>
      </c>
      <c r="B88" t="s">
        <v>941</v>
      </c>
      <c r="C88">
        <v>0</v>
      </c>
      <c r="D88">
        <v>112.85</v>
      </c>
      <c r="E88">
        <v>112.85</v>
      </c>
      <c r="F88">
        <v>112.85</v>
      </c>
      <c r="G88">
        <v>112.85</v>
      </c>
      <c r="H88">
        <v>112.85</v>
      </c>
      <c r="I88">
        <v>112.85</v>
      </c>
      <c r="J88">
        <v>108.93</v>
      </c>
      <c r="K88">
        <v>108.93</v>
      </c>
      <c r="L88">
        <v>108.93</v>
      </c>
      <c r="M88">
        <v>106.84</v>
      </c>
      <c r="N88">
        <v>106.84</v>
      </c>
      <c r="O88">
        <v>107.08</v>
      </c>
      <c r="P88">
        <v>106.84</v>
      </c>
      <c r="Q88">
        <v>88.11</v>
      </c>
      <c r="R88">
        <v>88.11</v>
      </c>
      <c r="S88">
        <v>35</v>
      </c>
      <c r="T88">
        <v>1</v>
      </c>
      <c r="U88">
        <v>1</v>
      </c>
    </row>
    <row r="89" spans="1:21" x14ac:dyDescent="0.2">
      <c r="A89" t="s">
        <v>24</v>
      </c>
      <c r="B89" t="s">
        <v>941</v>
      </c>
      <c r="C89">
        <v>0</v>
      </c>
      <c r="D89">
        <v>93.89</v>
      </c>
      <c r="E89">
        <v>93.89</v>
      </c>
      <c r="F89">
        <v>93.89</v>
      </c>
      <c r="G89">
        <v>93.89</v>
      </c>
      <c r="H89">
        <v>93.89</v>
      </c>
      <c r="I89">
        <v>93.89</v>
      </c>
      <c r="J89">
        <v>90.89</v>
      </c>
      <c r="K89">
        <v>90.89</v>
      </c>
      <c r="L89">
        <v>90.89</v>
      </c>
      <c r="M89">
        <v>87.41</v>
      </c>
      <c r="N89">
        <v>87.41</v>
      </c>
      <c r="O89">
        <v>87.65</v>
      </c>
      <c r="P89">
        <v>82.33</v>
      </c>
      <c r="Q89">
        <v>67.760000000000005</v>
      </c>
      <c r="R89">
        <v>67.760000000000005</v>
      </c>
      <c r="S89">
        <v>30</v>
      </c>
      <c r="T89">
        <v>1</v>
      </c>
      <c r="U89">
        <v>1</v>
      </c>
    </row>
    <row r="90" spans="1:21" x14ac:dyDescent="0.2">
      <c r="A90" t="s">
        <v>40</v>
      </c>
      <c r="B90" t="s">
        <v>941</v>
      </c>
      <c r="C90">
        <v>0</v>
      </c>
      <c r="D90">
        <v>108</v>
      </c>
      <c r="E90">
        <v>108</v>
      </c>
      <c r="F90">
        <v>108</v>
      </c>
      <c r="G90">
        <v>108</v>
      </c>
      <c r="H90">
        <v>108</v>
      </c>
      <c r="I90">
        <v>108</v>
      </c>
      <c r="J90">
        <v>103.14</v>
      </c>
      <c r="K90">
        <v>103.14</v>
      </c>
      <c r="L90">
        <v>103.14</v>
      </c>
      <c r="M90">
        <v>96.9</v>
      </c>
      <c r="N90">
        <v>96.9</v>
      </c>
      <c r="O90">
        <v>96.9</v>
      </c>
      <c r="P90">
        <v>110.08</v>
      </c>
      <c r="Q90">
        <v>90.65</v>
      </c>
      <c r="R90">
        <v>90.65</v>
      </c>
      <c r="S90">
        <v>34</v>
      </c>
      <c r="T90">
        <v>1</v>
      </c>
      <c r="U90">
        <v>1</v>
      </c>
    </row>
    <row r="91" spans="1:21" x14ac:dyDescent="0.2">
      <c r="A91" t="s">
        <v>54</v>
      </c>
      <c r="B91" t="s">
        <v>941</v>
      </c>
      <c r="C91">
        <v>0</v>
      </c>
      <c r="D91">
        <v>126.96</v>
      </c>
      <c r="E91">
        <v>126.96</v>
      </c>
      <c r="F91">
        <v>126.96</v>
      </c>
      <c r="G91">
        <v>126.96</v>
      </c>
      <c r="H91">
        <v>126.96</v>
      </c>
      <c r="I91">
        <v>126.96</v>
      </c>
      <c r="J91">
        <v>121.64</v>
      </c>
      <c r="K91">
        <v>121.64</v>
      </c>
      <c r="L91">
        <v>121.64</v>
      </c>
      <c r="M91">
        <v>115.63</v>
      </c>
      <c r="N91">
        <v>115.63</v>
      </c>
      <c r="O91">
        <v>115.63</v>
      </c>
      <c r="P91">
        <v>119.1</v>
      </c>
      <c r="Q91">
        <v>98.29</v>
      </c>
      <c r="R91">
        <v>98.29</v>
      </c>
      <c r="S91">
        <v>41</v>
      </c>
      <c r="T91">
        <v>1</v>
      </c>
      <c r="U91">
        <v>1</v>
      </c>
    </row>
    <row r="92" spans="1:21" x14ac:dyDescent="0.2">
      <c r="A92" t="s">
        <v>25</v>
      </c>
      <c r="B92" t="s">
        <v>941</v>
      </c>
      <c r="C92">
        <v>0</v>
      </c>
      <c r="D92">
        <v>108.46</v>
      </c>
      <c r="E92">
        <v>108.46</v>
      </c>
      <c r="F92">
        <v>108.46</v>
      </c>
      <c r="G92">
        <v>108.46</v>
      </c>
      <c r="H92">
        <v>108.46</v>
      </c>
      <c r="I92">
        <v>108.46</v>
      </c>
      <c r="J92">
        <v>104.99</v>
      </c>
      <c r="K92">
        <v>104.99</v>
      </c>
      <c r="L92">
        <v>104.99</v>
      </c>
      <c r="M92">
        <v>97.59</v>
      </c>
      <c r="N92">
        <v>97.59</v>
      </c>
      <c r="O92">
        <v>97.36</v>
      </c>
      <c r="P92">
        <v>98.75</v>
      </c>
      <c r="Q92">
        <v>81.400000000000006</v>
      </c>
      <c r="R92">
        <v>81.400000000000006</v>
      </c>
      <c r="S92">
        <v>35</v>
      </c>
      <c r="T92">
        <v>1</v>
      </c>
      <c r="U92">
        <v>1</v>
      </c>
    </row>
    <row r="93" spans="1:21" x14ac:dyDescent="0.2">
      <c r="A93" t="s">
        <v>41</v>
      </c>
      <c r="B93" t="s">
        <v>941</v>
      </c>
      <c r="C93">
        <v>0</v>
      </c>
      <c r="D93">
        <v>126.04</v>
      </c>
      <c r="E93">
        <v>126.04</v>
      </c>
      <c r="F93">
        <v>126.04</v>
      </c>
      <c r="G93">
        <v>126.04</v>
      </c>
      <c r="H93">
        <v>126.04</v>
      </c>
      <c r="I93">
        <v>126.04</v>
      </c>
      <c r="J93">
        <v>121.64</v>
      </c>
      <c r="K93">
        <v>121.64</v>
      </c>
      <c r="L93">
        <v>121.64</v>
      </c>
      <c r="M93">
        <v>114.7</v>
      </c>
      <c r="N93">
        <v>114.7</v>
      </c>
      <c r="O93">
        <v>114.93</v>
      </c>
      <c r="P93">
        <v>117.01</v>
      </c>
      <c r="Q93">
        <v>96.66</v>
      </c>
      <c r="R93">
        <v>96.66</v>
      </c>
      <c r="S93">
        <v>39</v>
      </c>
      <c r="T93">
        <v>1</v>
      </c>
      <c r="U93">
        <v>1</v>
      </c>
    </row>
    <row r="94" spans="1:21" x14ac:dyDescent="0.2">
      <c r="A94" t="s">
        <v>55</v>
      </c>
      <c r="B94" t="s">
        <v>941</v>
      </c>
      <c r="C94">
        <v>0</v>
      </c>
      <c r="D94">
        <v>139.91</v>
      </c>
      <c r="E94">
        <v>139.91</v>
      </c>
      <c r="F94">
        <v>139.91</v>
      </c>
      <c r="G94">
        <v>139.91</v>
      </c>
      <c r="H94">
        <v>139.91</v>
      </c>
      <c r="I94">
        <v>139.91</v>
      </c>
      <c r="J94">
        <v>134.83000000000001</v>
      </c>
      <c r="K94">
        <v>134.83000000000001</v>
      </c>
      <c r="L94">
        <v>134.83000000000001</v>
      </c>
      <c r="M94">
        <v>134.13</v>
      </c>
      <c r="N94">
        <v>134.13</v>
      </c>
      <c r="O94">
        <v>134.36000000000001</v>
      </c>
      <c r="P94">
        <v>128.35</v>
      </c>
      <c r="Q94">
        <v>105.91</v>
      </c>
      <c r="R94">
        <v>105.91</v>
      </c>
      <c r="S94">
        <v>45</v>
      </c>
      <c r="T94">
        <v>1</v>
      </c>
      <c r="U94">
        <v>1</v>
      </c>
    </row>
    <row r="95" spans="1:21" x14ac:dyDescent="0.2">
      <c r="B95" t="s">
        <v>1010</v>
      </c>
    </row>
    <row r="96" spans="1:21" x14ac:dyDescent="0.2">
      <c r="A96" t="s">
        <v>252</v>
      </c>
      <c r="B96" t="s">
        <v>942</v>
      </c>
      <c r="C96">
        <v>0</v>
      </c>
      <c r="D96">
        <v>124.41</v>
      </c>
      <c r="E96">
        <v>124.41</v>
      </c>
      <c r="F96">
        <v>124.41</v>
      </c>
      <c r="G96">
        <v>124.41</v>
      </c>
      <c r="H96">
        <v>124.41</v>
      </c>
      <c r="I96">
        <v>124.41</v>
      </c>
      <c r="J96">
        <v>119.79</v>
      </c>
      <c r="K96">
        <v>119.79</v>
      </c>
      <c r="L96">
        <v>119.79</v>
      </c>
      <c r="M96">
        <v>117.48</v>
      </c>
      <c r="N96">
        <v>117.48</v>
      </c>
      <c r="O96">
        <v>117.25</v>
      </c>
      <c r="P96">
        <v>110.08</v>
      </c>
      <c r="Q96">
        <v>90.65</v>
      </c>
      <c r="R96">
        <v>90.65</v>
      </c>
      <c r="S96">
        <v>39</v>
      </c>
      <c r="T96">
        <v>1</v>
      </c>
      <c r="U96">
        <v>1</v>
      </c>
    </row>
    <row r="97" spans="1:21" x14ac:dyDescent="0.2">
      <c r="A97" t="s">
        <v>262</v>
      </c>
      <c r="B97" t="s">
        <v>942</v>
      </c>
      <c r="C97">
        <v>0</v>
      </c>
      <c r="D97">
        <v>145.69</v>
      </c>
      <c r="E97">
        <v>145.69</v>
      </c>
      <c r="F97">
        <v>145.69</v>
      </c>
      <c r="G97">
        <v>145.69</v>
      </c>
      <c r="H97">
        <v>145.69</v>
      </c>
      <c r="I97">
        <v>145.69</v>
      </c>
      <c r="J97">
        <v>140.38</v>
      </c>
      <c r="K97">
        <v>140.38</v>
      </c>
      <c r="L97">
        <v>140.38</v>
      </c>
      <c r="M97">
        <v>129.5</v>
      </c>
      <c r="N97">
        <v>129.5</v>
      </c>
      <c r="O97">
        <v>129.5</v>
      </c>
      <c r="P97">
        <v>123.26</v>
      </c>
      <c r="Q97">
        <v>101.75</v>
      </c>
      <c r="R97">
        <v>101.75</v>
      </c>
      <c r="S97">
        <v>44</v>
      </c>
      <c r="T97">
        <v>1</v>
      </c>
      <c r="U97">
        <v>1</v>
      </c>
    </row>
    <row r="98" spans="1:21" x14ac:dyDescent="0.2">
      <c r="A98" t="s">
        <v>56</v>
      </c>
      <c r="B98" t="s">
        <v>942</v>
      </c>
      <c r="C98">
        <v>0</v>
      </c>
      <c r="D98">
        <v>171.36</v>
      </c>
      <c r="E98">
        <v>171.36</v>
      </c>
      <c r="F98">
        <v>171.36</v>
      </c>
      <c r="G98">
        <v>171.36</v>
      </c>
      <c r="H98">
        <v>171.36</v>
      </c>
      <c r="I98">
        <v>171.36</v>
      </c>
      <c r="J98">
        <v>163.96</v>
      </c>
      <c r="K98">
        <v>163.96</v>
      </c>
      <c r="L98">
        <v>163.96</v>
      </c>
      <c r="M98">
        <v>148</v>
      </c>
      <c r="N98">
        <v>148</v>
      </c>
      <c r="O98">
        <v>148.24</v>
      </c>
      <c r="P98">
        <v>141.76</v>
      </c>
      <c r="Q98">
        <v>117.01</v>
      </c>
      <c r="R98">
        <v>117.01</v>
      </c>
      <c r="S98">
        <v>51</v>
      </c>
      <c r="T98">
        <v>1</v>
      </c>
      <c r="U98">
        <v>1</v>
      </c>
    </row>
    <row r="99" spans="1:21" x14ac:dyDescent="0.2">
      <c r="A99" t="s">
        <v>28</v>
      </c>
      <c r="B99" t="s">
        <v>942</v>
      </c>
      <c r="C99">
        <v>0</v>
      </c>
      <c r="D99">
        <v>137.6</v>
      </c>
      <c r="E99">
        <v>137.6</v>
      </c>
      <c r="F99">
        <v>137.6</v>
      </c>
      <c r="G99">
        <v>137.6</v>
      </c>
      <c r="H99">
        <v>137.6</v>
      </c>
      <c r="I99">
        <v>137.6</v>
      </c>
      <c r="J99">
        <v>131.81</v>
      </c>
      <c r="K99">
        <v>131.81</v>
      </c>
      <c r="L99">
        <v>131.81</v>
      </c>
      <c r="M99">
        <v>130.43</v>
      </c>
      <c r="N99">
        <v>130.43</v>
      </c>
      <c r="O99">
        <v>130.66</v>
      </c>
      <c r="P99">
        <v>114.94</v>
      </c>
      <c r="Q99">
        <v>94.81</v>
      </c>
      <c r="R99">
        <v>94.81</v>
      </c>
      <c r="S99">
        <v>43</v>
      </c>
      <c r="T99">
        <v>1</v>
      </c>
      <c r="U99">
        <v>1</v>
      </c>
    </row>
    <row r="100" spans="1:21" x14ac:dyDescent="0.2">
      <c r="A100" t="s">
        <v>43</v>
      </c>
      <c r="B100" t="s">
        <v>942</v>
      </c>
      <c r="C100">
        <v>0</v>
      </c>
      <c r="D100">
        <v>157.94999999999999</v>
      </c>
      <c r="E100">
        <v>157.94999999999999</v>
      </c>
      <c r="F100">
        <v>157.94999999999999</v>
      </c>
      <c r="G100">
        <v>157.94999999999999</v>
      </c>
      <c r="H100">
        <v>157.94999999999999</v>
      </c>
      <c r="I100">
        <v>157.94999999999999</v>
      </c>
      <c r="J100">
        <v>152.16</v>
      </c>
      <c r="K100">
        <v>152.16</v>
      </c>
      <c r="L100">
        <v>152.16</v>
      </c>
      <c r="M100">
        <v>139.91</v>
      </c>
      <c r="N100">
        <v>139.91</v>
      </c>
      <c r="O100">
        <v>140.13999999999999</v>
      </c>
      <c r="P100">
        <v>128.35</v>
      </c>
      <c r="Q100">
        <v>105.91</v>
      </c>
      <c r="R100">
        <v>105.91</v>
      </c>
      <c r="S100">
        <v>50</v>
      </c>
      <c r="T100">
        <v>1</v>
      </c>
      <c r="U100">
        <v>1</v>
      </c>
    </row>
    <row r="101" spans="1:21" x14ac:dyDescent="0.2">
      <c r="A101" t="s">
        <v>57</v>
      </c>
      <c r="B101" t="s">
        <v>942</v>
      </c>
      <c r="C101">
        <v>0</v>
      </c>
      <c r="D101">
        <v>177.6</v>
      </c>
      <c r="E101">
        <v>177.6</v>
      </c>
      <c r="F101">
        <v>177.6</v>
      </c>
      <c r="G101">
        <v>177.6</v>
      </c>
      <c r="H101">
        <v>177.6</v>
      </c>
      <c r="I101">
        <v>177.6</v>
      </c>
      <c r="J101">
        <v>171.83</v>
      </c>
      <c r="K101">
        <v>171.83</v>
      </c>
      <c r="L101">
        <v>171.83</v>
      </c>
      <c r="M101">
        <v>166.74</v>
      </c>
      <c r="N101">
        <v>166.74</v>
      </c>
      <c r="O101">
        <v>166.96</v>
      </c>
      <c r="P101">
        <v>160.26</v>
      </c>
      <c r="Q101">
        <v>132.28</v>
      </c>
      <c r="R101">
        <v>132.28</v>
      </c>
      <c r="S101">
        <v>54</v>
      </c>
      <c r="T101">
        <v>1</v>
      </c>
      <c r="U101">
        <v>1</v>
      </c>
    </row>
    <row r="102" spans="1:21" x14ac:dyDescent="0.2">
      <c r="A102" t="s">
        <v>29</v>
      </c>
      <c r="B102" t="s">
        <v>942</v>
      </c>
      <c r="C102">
        <v>0</v>
      </c>
      <c r="D102">
        <v>148</v>
      </c>
      <c r="E102">
        <v>148</v>
      </c>
      <c r="F102">
        <v>148</v>
      </c>
      <c r="G102">
        <v>148</v>
      </c>
      <c r="H102">
        <v>148</v>
      </c>
      <c r="I102">
        <v>148</v>
      </c>
      <c r="J102">
        <v>142.69</v>
      </c>
      <c r="K102">
        <v>142.69</v>
      </c>
      <c r="L102">
        <v>142.69</v>
      </c>
      <c r="M102">
        <v>139.91</v>
      </c>
      <c r="N102">
        <v>139.91</v>
      </c>
      <c r="O102">
        <v>140.13999999999999</v>
      </c>
      <c r="P102">
        <v>124.19</v>
      </c>
      <c r="Q102">
        <v>102.45</v>
      </c>
      <c r="R102">
        <v>102.45</v>
      </c>
      <c r="S102">
        <v>44</v>
      </c>
      <c r="T102">
        <v>1</v>
      </c>
      <c r="U102">
        <v>1</v>
      </c>
    </row>
    <row r="103" spans="1:21" x14ac:dyDescent="0.2">
      <c r="A103" t="s">
        <v>44</v>
      </c>
      <c r="B103" t="s">
        <v>942</v>
      </c>
      <c r="C103">
        <v>0</v>
      </c>
      <c r="D103">
        <v>171.36</v>
      </c>
      <c r="E103">
        <v>171.36</v>
      </c>
      <c r="F103">
        <v>171.36</v>
      </c>
      <c r="G103">
        <v>171.36</v>
      </c>
      <c r="H103">
        <v>171.36</v>
      </c>
      <c r="I103">
        <v>171.36</v>
      </c>
      <c r="J103">
        <v>164.65</v>
      </c>
      <c r="K103">
        <v>164.65</v>
      </c>
      <c r="L103">
        <v>164.65</v>
      </c>
      <c r="M103">
        <v>158.88</v>
      </c>
      <c r="N103">
        <v>158.88</v>
      </c>
      <c r="O103">
        <v>159.34</v>
      </c>
      <c r="P103">
        <v>137.83000000000001</v>
      </c>
      <c r="Q103">
        <v>113.55</v>
      </c>
      <c r="R103">
        <v>113.55</v>
      </c>
      <c r="S103">
        <v>52</v>
      </c>
      <c r="T103">
        <v>1</v>
      </c>
      <c r="U103">
        <v>1</v>
      </c>
    </row>
    <row r="104" spans="1:21" x14ac:dyDescent="0.2">
      <c r="A104" t="s">
        <v>58</v>
      </c>
      <c r="B104" t="s">
        <v>942</v>
      </c>
      <c r="C104">
        <v>0</v>
      </c>
      <c r="D104">
        <v>194.95</v>
      </c>
      <c r="E104">
        <v>194.95</v>
      </c>
      <c r="F104">
        <v>194.95</v>
      </c>
      <c r="G104">
        <v>194.95</v>
      </c>
      <c r="H104">
        <v>194.95</v>
      </c>
      <c r="I104">
        <v>194.95</v>
      </c>
      <c r="J104">
        <v>187.78</v>
      </c>
      <c r="K104">
        <v>187.78</v>
      </c>
      <c r="L104">
        <v>187.78</v>
      </c>
      <c r="M104">
        <v>180.61</v>
      </c>
      <c r="N104">
        <v>180.61</v>
      </c>
      <c r="O104">
        <v>180.84</v>
      </c>
      <c r="P104">
        <v>170.2</v>
      </c>
      <c r="Q104">
        <v>140.6</v>
      </c>
      <c r="R104">
        <v>140.6</v>
      </c>
      <c r="S104">
        <v>41</v>
      </c>
      <c r="T104">
        <v>1</v>
      </c>
      <c r="U104">
        <v>1</v>
      </c>
    </row>
    <row r="105" spans="1:21" x14ac:dyDescent="0.2">
      <c r="A105" t="s">
        <v>30</v>
      </c>
      <c r="B105" t="s">
        <v>942</v>
      </c>
      <c r="C105">
        <v>0</v>
      </c>
      <c r="D105">
        <v>161.19</v>
      </c>
      <c r="E105">
        <v>161.19</v>
      </c>
      <c r="F105">
        <v>161.19</v>
      </c>
      <c r="G105">
        <v>161.19</v>
      </c>
      <c r="H105">
        <v>161.19</v>
      </c>
      <c r="I105">
        <v>161.19</v>
      </c>
      <c r="J105">
        <v>154.94</v>
      </c>
      <c r="K105">
        <v>154.94</v>
      </c>
      <c r="L105">
        <v>154.94</v>
      </c>
      <c r="M105">
        <v>144.76</v>
      </c>
      <c r="N105">
        <v>144.76</v>
      </c>
      <c r="O105">
        <v>145</v>
      </c>
      <c r="P105">
        <v>136.44</v>
      </c>
      <c r="Q105">
        <v>112.63</v>
      </c>
      <c r="R105">
        <v>112.63</v>
      </c>
      <c r="S105">
        <v>49</v>
      </c>
      <c r="T105">
        <v>1</v>
      </c>
      <c r="U105">
        <v>1</v>
      </c>
    </row>
    <row r="106" spans="1:21" x14ac:dyDescent="0.2">
      <c r="A106" t="s">
        <v>45</v>
      </c>
      <c r="B106" t="s">
        <v>942</v>
      </c>
      <c r="C106">
        <v>0</v>
      </c>
      <c r="D106">
        <v>183.61</v>
      </c>
      <c r="E106">
        <v>183.61</v>
      </c>
      <c r="F106">
        <v>183.61</v>
      </c>
      <c r="G106">
        <v>183.61</v>
      </c>
      <c r="H106">
        <v>183.61</v>
      </c>
      <c r="I106">
        <v>183.61</v>
      </c>
      <c r="J106">
        <v>176.21</v>
      </c>
      <c r="K106">
        <v>176.21</v>
      </c>
      <c r="L106">
        <v>176.21</v>
      </c>
      <c r="M106">
        <v>166.74</v>
      </c>
      <c r="N106">
        <v>166.74</v>
      </c>
      <c r="O106">
        <v>166.96</v>
      </c>
      <c r="P106">
        <v>172.51</v>
      </c>
      <c r="Q106">
        <v>142.44999999999999</v>
      </c>
      <c r="R106">
        <v>142.44999999999999</v>
      </c>
      <c r="S106">
        <v>57</v>
      </c>
      <c r="T106">
        <v>1</v>
      </c>
      <c r="U106">
        <v>1</v>
      </c>
    </row>
    <row r="107" spans="1:21" x14ac:dyDescent="0.2">
      <c r="A107" t="s">
        <v>59</v>
      </c>
      <c r="B107" t="s">
        <v>942</v>
      </c>
      <c r="C107">
        <v>0</v>
      </c>
      <c r="D107">
        <v>211.36</v>
      </c>
      <c r="E107">
        <v>211.36</v>
      </c>
      <c r="F107">
        <v>211.36</v>
      </c>
      <c r="G107">
        <v>211.36</v>
      </c>
      <c r="H107">
        <v>211.36</v>
      </c>
      <c r="I107">
        <v>211.36</v>
      </c>
      <c r="J107">
        <v>203.96</v>
      </c>
      <c r="K107">
        <v>203.96</v>
      </c>
      <c r="L107">
        <v>203.96</v>
      </c>
      <c r="M107">
        <v>197.73</v>
      </c>
      <c r="N107">
        <v>197.73</v>
      </c>
      <c r="O107">
        <v>197.95</v>
      </c>
      <c r="P107">
        <v>179.69</v>
      </c>
      <c r="Q107">
        <v>148.24</v>
      </c>
      <c r="R107">
        <v>148.24</v>
      </c>
      <c r="S107">
        <v>64</v>
      </c>
      <c r="T107">
        <v>1</v>
      </c>
      <c r="U107">
        <v>1</v>
      </c>
    </row>
    <row r="108" spans="1:21" x14ac:dyDescent="0.2">
      <c r="A108" t="s">
        <v>31</v>
      </c>
      <c r="B108" t="s">
        <v>942</v>
      </c>
      <c r="C108">
        <v>0</v>
      </c>
      <c r="D108">
        <v>171.36</v>
      </c>
      <c r="E108">
        <v>171.36</v>
      </c>
      <c r="F108">
        <v>171.36</v>
      </c>
      <c r="G108">
        <v>171.36</v>
      </c>
      <c r="H108">
        <v>171.36</v>
      </c>
      <c r="I108">
        <v>171.36</v>
      </c>
      <c r="J108">
        <v>163.96</v>
      </c>
      <c r="K108">
        <v>163.96</v>
      </c>
      <c r="L108">
        <v>163.96</v>
      </c>
      <c r="M108">
        <v>163.5</v>
      </c>
      <c r="N108">
        <v>163.5</v>
      </c>
      <c r="O108">
        <v>163.72999999999999</v>
      </c>
      <c r="P108">
        <v>144.76</v>
      </c>
      <c r="Q108">
        <v>119.56</v>
      </c>
      <c r="R108">
        <v>119.56</v>
      </c>
      <c r="S108">
        <v>52</v>
      </c>
      <c r="T108">
        <v>1</v>
      </c>
      <c r="U108">
        <v>1</v>
      </c>
    </row>
    <row r="109" spans="1:21" x14ac:dyDescent="0.2">
      <c r="A109" t="s">
        <v>46</v>
      </c>
      <c r="B109" t="s">
        <v>942</v>
      </c>
      <c r="C109">
        <v>0</v>
      </c>
      <c r="D109">
        <v>195.41</v>
      </c>
      <c r="E109">
        <v>195.41</v>
      </c>
      <c r="F109">
        <v>195.41</v>
      </c>
      <c r="G109">
        <v>195.41</v>
      </c>
      <c r="H109">
        <v>195.41</v>
      </c>
      <c r="I109">
        <v>195.41</v>
      </c>
      <c r="J109">
        <v>188.24</v>
      </c>
      <c r="K109">
        <v>188.24</v>
      </c>
      <c r="L109">
        <v>188.24</v>
      </c>
      <c r="M109">
        <v>180.61</v>
      </c>
      <c r="N109">
        <v>180.61</v>
      </c>
      <c r="O109">
        <v>180.84</v>
      </c>
      <c r="P109">
        <v>178.76</v>
      </c>
      <c r="Q109">
        <v>147.54</v>
      </c>
      <c r="R109">
        <v>147.54</v>
      </c>
      <c r="S109">
        <v>59</v>
      </c>
      <c r="T109">
        <v>1</v>
      </c>
      <c r="U109">
        <v>1</v>
      </c>
    </row>
    <row r="110" spans="1:21" x14ac:dyDescent="0.2">
      <c r="A110" t="s">
        <v>60</v>
      </c>
      <c r="B110" t="s">
        <v>942</v>
      </c>
      <c r="C110">
        <v>0</v>
      </c>
      <c r="D110">
        <v>225.94</v>
      </c>
      <c r="E110">
        <v>225.94</v>
      </c>
      <c r="F110">
        <v>225.94</v>
      </c>
      <c r="G110">
        <v>225.94</v>
      </c>
      <c r="H110">
        <v>225.94</v>
      </c>
      <c r="I110">
        <v>225.94</v>
      </c>
      <c r="J110">
        <v>217.84</v>
      </c>
      <c r="K110">
        <v>217.84</v>
      </c>
      <c r="L110">
        <v>217.84</v>
      </c>
      <c r="M110">
        <v>207.66</v>
      </c>
      <c r="N110">
        <v>207.66</v>
      </c>
      <c r="O110">
        <v>208.13</v>
      </c>
      <c r="P110">
        <v>195.88</v>
      </c>
      <c r="Q110">
        <v>161.88</v>
      </c>
      <c r="R110">
        <v>161.88</v>
      </c>
      <c r="S110">
        <v>65</v>
      </c>
      <c r="T110">
        <v>1</v>
      </c>
      <c r="U110">
        <v>1</v>
      </c>
    </row>
    <row r="111" spans="1:21" x14ac:dyDescent="0.2">
      <c r="A111" t="s">
        <v>448</v>
      </c>
      <c r="B111" t="s">
        <v>942</v>
      </c>
      <c r="C111">
        <v>0</v>
      </c>
      <c r="D111">
        <v>189.4</v>
      </c>
      <c r="E111">
        <v>189.4</v>
      </c>
      <c r="F111">
        <v>189.4</v>
      </c>
      <c r="G111">
        <v>189.4</v>
      </c>
      <c r="H111">
        <v>189.4</v>
      </c>
      <c r="I111">
        <v>189.4</v>
      </c>
      <c r="J111">
        <v>182.46</v>
      </c>
      <c r="K111">
        <v>182.46</v>
      </c>
      <c r="L111">
        <v>182.46</v>
      </c>
      <c r="M111">
        <v>182.93</v>
      </c>
      <c r="N111">
        <v>182.93</v>
      </c>
      <c r="O111">
        <v>183.15</v>
      </c>
      <c r="P111">
        <v>0</v>
      </c>
      <c r="Q111">
        <v>0</v>
      </c>
      <c r="R111">
        <v>0</v>
      </c>
      <c r="S111">
        <v>59</v>
      </c>
      <c r="T111">
        <v>1</v>
      </c>
      <c r="U111">
        <v>1</v>
      </c>
    </row>
    <row r="112" spans="1:21" x14ac:dyDescent="0.2">
      <c r="A112" t="s">
        <v>453</v>
      </c>
      <c r="B112" t="s">
        <v>942</v>
      </c>
      <c r="C112">
        <v>0</v>
      </c>
      <c r="D112">
        <v>215.06</v>
      </c>
      <c r="E112">
        <v>215.06</v>
      </c>
      <c r="F112">
        <v>215.06</v>
      </c>
      <c r="G112">
        <v>215.06</v>
      </c>
      <c r="H112">
        <v>215.06</v>
      </c>
      <c r="I112">
        <v>215.06</v>
      </c>
      <c r="J112">
        <v>206.05</v>
      </c>
      <c r="K112">
        <v>206.05</v>
      </c>
      <c r="L112">
        <v>206.05</v>
      </c>
      <c r="M112">
        <v>202.58</v>
      </c>
      <c r="N112">
        <v>202.58</v>
      </c>
      <c r="O112">
        <v>202.81</v>
      </c>
      <c r="P112">
        <v>0</v>
      </c>
      <c r="Q112">
        <v>0</v>
      </c>
      <c r="R112">
        <v>0</v>
      </c>
      <c r="S112">
        <v>64</v>
      </c>
      <c r="T112">
        <v>1</v>
      </c>
      <c r="U112">
        <v>1</v>
      </c>
    </row>
    <row r="113" spans="1:21" x14ac:dyDescent="0.2">
      <c r="A113" t="s">
        <v>648</v>
      </c>
      <c r="B113" t="s">
        <v>942</v>
      </c>
      <c r="C113">
        <v>0</v>
      </c>
      <c r="D113">
        <v>239.58</v>
      </c>
      <c r="E113">
        <v>239.58</v>
      </c>
      <c r="F113">
        <v>239.58</v>
      </c>
      <c r="G113">
        <v>239.58</v>
      </c>
      <c r="H113">
        <v>239.58</v>
      </c>
      <c r="I113">
        <v>239.58</v>
      </c>
      <c r="J113">
        <v>230.56</v>
      </c>
      <c r="K113">
        <v>230.56</v>
      </c>
      <c r="L113">
        <v>230.56</v>
      </c>
      <c r="M113">
        <v>221.08</v>
      </c>
      <c r="N113">
        <v>221.08</v>
      </c>
      <c r="O113">
        <v>221.54</v>
      </c>
      <c r="P113">
        <v>0</v>
      </c>
      <c r="Q113">
        <v>0</v>
      </c>
      <c r="R113">
        <v>0</v>
      </c>
      <c r="S113">
        <v>70</v>
      </c>
      <c r="T113">
        <v>1</v>
      </c>
      <c r="U113">
        <v>1</v>
      </c>
    </row>
    <row r="114" spans="1:21" x14ac:dyDescent="0.2">
      <c r="B114" t="s">
        <v>1011</v>
      </c>
    </row>
    <row r="115" spans="1:21" x14ac:dyDescent="0.2">
      <c r="A115" t="s">
        <v>799</v>
      </c>
      <c r="B115" t="s">
        <v>941</v>
      </c>
      <c r="C115">
        <v>0</v>
      </c>
      <c r="D115">
        <v>68.23</v>
      </c>
      <c r="E115">
        <v>68.23</v>
      </c>
      <c r="F115">
        <v>68.23</v>
      </c>
      <c r="G115">
        <v>68.23</v>
      </c>
      <c r="H115">
        <v>68.23</v>
      </c>
      <c r="I115">
        <v>68.23</v>
      </c>
      <c r="J115">
        <v>64.989999999999995</v>
      </c>
      <c r="K115">
        <v>64.989999999999995</v>
      </c>
      <c r="L115">
        <v>64.989999999999995</v>
      </c>
      <c r="M115">
        <v>62.68</v>
      </c>
      <c r="N115">
        <v>62.68</v>
      </c>
      <c r="O115">
        <v>62.9</v>
      </c>
      <c r="P115">
        <v>0</v>
      </c>
      <c r="Q115">
        <v>0</v>
      </c>
      <c r="R115">
        <v>0</v>
      </c>
      <c r="S115">
        <v>33</v>
      </c>
      <c r="T115">
        <v>1</v>
      </c>
      <c r="U115">
        <v>1</v>
      </c>
    </row>
    <row r="116" spans="1:21" x14ac:dyDescent="0.2">
      <c r="A116" t="s">
        <v>801</v>
      </c>
      <c r="B116" t="s">
        <v>941</v>
      </c>
      <c r="C116">
        <v>0</v>
      </c>
      <c r="D116">
        <v>85.1</v>
      </c>
      <c r="E116">
        <v>85.1</v>
      </c>
      <c r="F116">
        <v>85.1</v>
      </c>
      <c r="G116">
        <v>85.1</v>
      </c>
      <c r="H116">
        <v>85.1</v>
      </c>
      <c r="I116">
        <v>85.1</v>
      </c>
      <c r="J116">
        <v>80.48</v>
      </c>
      <c r="K116">
        <v>80.48</v>
      </c>
      <c r="L116">
        <v>80.48</v>
      </c>
      <c r="M116">
        <v>81.400000000000006</v>
      </c>
      <c r="N116">
        <v>81.400000000000006</v>
      </c>
      <c r="O116">
        <v>81.400000000000006</v>
      </c>
      <c r="P116">
        <v>0</v>
      </c>
      <c r="Q116">
        <v>0</v>
      </c>
      <c r="R116">
        <v>0</v>
      </c>
      <c r="S116">
        <v>29</v>
      </c>
      <c r="T116">
        <v>1</v>
      </c>
      <c r="U116">
        <v>1</v>
      </c>
    </row>
    <row r="117" spans="1:21" x14ac:dyDescent="0.2">
      <c r="A117" t="s">
        <v>802</v>
      </c>
      <c r="B117" t="s">
        <v>942</v>
      </c>
      <c r="C117">
        <v>0</v>
      </c>
      <c r="D117">
        <v>89.26</v>
      </c>
      <c r="E117">
        <v>89.26</v>
      </c>
      <c r="F117">
        <v>89.26</v>
      </c>
      <c r="G117">
        <v>89.26</v>
      </c>
      <c r="H117">
        <v>89.26</v>
      </c>
      <c r="I117">
        <v>89.26</v>
      </c>
      <c r="J117">
        <v>86.49</v>
      </c>
      <c r="K117">
        <v>86.49</v>
      </c>
      <c r="L117">
        <v>86.49</v>
      </c>
      <c r="M117">
        <v>84.88</v>
      </c>
      <c r="N117">
        <v>84.88</v>
      </c>
      <c r="O117">
        <v>84.88</v>
      </c>
      <c r="P117">
        <v>0</v>
      </c>
      <c r="Q117">
        <v>0</v>
      </c>
      <c r="R117">
        <v>0</v>
      </c>
      <c r="S117">
        <v>29</v>
      </c>
      <c r="T117">
        <v>1</v>
      </c>
      <c r="U117">
        <v>1</v>
      </c>
    </row>
    <row r="118" spans="1:21" x14ac:dyDescent="0.2">
      <c r="A118" t="s">
        <v>803</v>
      </c>
      <c r="B118" t="s">
        <v>942</v>
      </c>
      <c r="C118">
        <v>0</v>
      </c>
      <c r="D118">
        <v>96.44</v>
      </c>
      <c r="E118">
        <v>96.44</v>
      </c>
      <c r="F118">
        <v>96.44</v>
      </c>
      <c r="G118">
        <v>96.44</v>
      </c>
      <c r="H118">
        <v>96.44</v>
      </c>
      <c r="I118">
        <v>96.44</v>
      </c>
      <c r="J118">
        <v>92.28</v>
      </c>
      <c r="K118">
        <v>92.28</v>
      </c>
      <c r="L118">
        <v>92.28</v>
      </c>
      <c r="M118">
        <v>92.04</v>
      </c>
      <c r="N118">
        <v>92.04</v>
      </c>
      <c r="O118">
        <v>92.04</v>
      </c>
      <c r="P118">
        <v>0</v>
      </c>
      <c r="Q118">
        <v>0</v>
      </c>
      <c r="R118">
        <v>0</v>
      </c>
      <c r="S118">
        <v>33</v>
      </c>
      <c r="T118">
        <v>1</v>
      </c>
      <c r="U118">
        <v>1</v>
      </c>
    </row>
    <row r="119" spans="1:21" x14ac:dyDescent="0.2">
      <c r="A119" t="s">
        <v>804</v>
      </c>
      <c r="B119" t="s">
        <v>942</v>
      </c>
      <c r="C119">
        <v>0</v>
      </c>
      <c r="D119">
        <v>106.15</v>
      </c>
      <c r="E119">
        <v>106.15</v>
      </c>
      <c r="F119">
        <v>106.15</v>
      </c>
      <c r="G119">
        <v>106.15</v>
      </c>
      <c r="H119">
        <v>106.15</v>
      </c>
      <c r="I119">
        <v>106.15</v>
      </c>
      <c r="J119">
        <v>102.68</v>
      </c>
      <c r="K119">
        <v>102.68</v>
      </c>
      <c r="L119">
        <v>102.68</v>
      </c>
      <c r="M119">
        <v>101.53</v>
      </c>
      <c r="N119">
        <v>101.53</v>
      </c>
      <c r="O119">
        <v>101.75</v>
      </c>
      <c r="P119">
        <v>0</v>
      </c>
      <c r="Q119">
        <v>0</v>
      </c>
      <c r="R119">
        <v>0</v>
      </c>
      <c r="S119">
        <v>35</v>
      </c>
      <c r="T119">
        <v>1</v>
      </c>
      <c r="U119">
        <v>1</v>
      </c>
    </row>
    <row r="120" spans="1:21" x14ac:dyDescent="0.2">
      <c r="A120" t="s">
        <v>8</v>
      </c>
      <c r="B120" t="s">
        <v>942</v>
      </c>
      <c r="C120">
        <v>0</v>
      </c>
      <c r="D120">
        <v>77.94</v>
      </c>
      <c r="E120">
        <v>77.94</v>
      </c>
      <c r="F120">
        <v>77.94</v>
      </c>
      <c r="G120">
        <v>77.930000000000007</v>
      </c>
      <c r="H120">
        <v>77.94</v>
      </c>
      <c r="I120">
        <v>77.94</v>
      </c>
      <c r="J120">
        <v>75.39</v>
      </c>
      <c r="K120">
        <v>75.39</v>
      </c>
      <c r="L120">
        <v>75.39</v>
      </c>
      <c r="M120">
        <v>74.239999999999995</v>
      </c>
      <c r="N120">
        <v>74.239999999999995</v>
      </c>
      <c r="O120">
        <v>74.239999999999995</v>
      </c>
      <c r="P120">
        <v>74.239999999999995</v>
      </c>
      <c r="Q120">
        <v>61.05</v>
      </c>
      <c r="R120">
        <v>61.05</v>
      </c>
      <c r="S120">
        <v>20</v>
      </c>
      <c r="T120">
        <v>1</v>
      </c>
      <c r="U120">
        <v>1</v>
      </c>
    </row>
    <row r="121" spans="1:21" x14ac:dyDescent="0.2">
      <c r="A121" t="s">
        <v>11</v>
      </c>
      <c r="B121" t="s">
        <v>942</v>
      </c>
      <c r="C121">
        <v>0</v>
      </c>
      <c r="D121">
        <v>85.1</v>
      </c>
      <c r="E121">
        <v>85.1</v>
      </c>
      <c r="F121">
        <v>85.1</v>
      </c>
      <c r="G121">
        <v>85.1</v>
      </c>
      <c r="H121">
        <v>85.1</v>
      </c>
      <c r="I121">
        <v>85.1</v>
      </c>
      <c r="J121">
        <v>80.48</v>
      </c>
      <c r="K121">
        <v>80.48</v>
      </c>
      <c r="L121">
        <v>80.48</v>
      </c>
      <c r="M121">
        <v>79.09</v>
      </c>
      <c r="N121">
        <v>79.09</v>
      </c>
      <c r="O121">
        <v>79.09</v>
      </c>
      <c r="P121">
        <v>80.94</v>
      </c>
      <c r="Q121">
        <v>66.84</v>
      </c>
      <c r="R121">
        <v>66.84</v>
      </c>
      <c r="S121">
        <v>25</v>
      </c>
      <c r="T121">
        <v>1</v>
      </c>
      <c r="U121">
        <v>1</v>
      </c>
    </row>
    <row r="122" spans="1:21" x14ac:dyDescent="0.2">
      <c r="A122" t="s">
        <v>14</v>
      </c>
      <c r="B122" t="s">
        <v>942</v>
      </c>
      <c r="C122">
        <v>0</v>
      </c>
      <c r="D122">
        <v>91.58</v>
      </c>
      <c r="E122">
        <v>91.58</v>
      </c>
      <c r="F122">
        <v>91.58</v>
      </c>
      <c r="G122">
        <v>91.58</v>
      </c>
      <c r="H122">
        <v>91.58</v>
      </c>
      <c r="I122">
        <v>91.58</v>
      </c>
      <c r="J122">
        <v>88.58</v>
      </c>
      <c r="K122">
        <v>88.58</v>
      </c>
      <c r="L122">
        <v>88.58</v>
      </c>
      <c r="M122">
        <v>87.19</v>
      </c>
      <c r="N122">
        <v>87.19</v>
      </c>
      <c r="O122">
        <v>87.19</v>
      </c>
      <c r="P122">
        <v>85.34</v>
      </c>
      <c r="Q122">
        <v>70.3</v>
      </c>
      <c r="R122">
        <v>70.3</v>
      </c>
      <c r="S122">
        <v>29</v>
      </c>
      <c r="T122">
        <v>1</v>
      </c>
      <c r="U122">
        <v>1</v>
      </c>
    </row>
    <row r="123" spans="1:21" x14ac:dyDescent="0.2">
      <c r="A123" t="s">
        <v>17</v>
      </c>
      <c r="B123" t="s">
        <v>942</v>
      </c>
      <c r="C123">
        <v>0</v>
      </c>
      <c r="D123">
        <v>122.1</v>
      </c>
      <c r="E123">
        <v>122.1</v>
      </c>
      <c r="F123">
        <v>122.1</v>
      </c>
      <c r="G123">
        <v>122.1</v>
      </c>
      <c r="H123">
        <v>122.1</v>
      </c>
      <c r="I123">
        <v>122.1</v>
      </c>
      <c r="J123">
        <v>117.71</v>
      </c>
      <c r="K123">
        <v>117.71</v>
      </c>
      <c r="L123">
        <v>117.71</v>
      </c>
      <c r="M123">
        <v>115.16</v>
      </c>
      <c r="N123">
        <v>115.16</v>
      </c>
      <c r="O123">
        <v>115.4</v>
      </c>
      <c r="P123">
        <v>104.99</v>
      </c>
      <c r="Q123">
        <v>86.49</v>
      </c>
      <c r="R123">
        <v>86.49</v>
      </c>
      <c r="S123">
        <v>37</v>
      </c>
      <c r="T123">
        <v>1</v>
      </c>
      <c r="U123">
        <v>1</v>
      </c>
    </row>
    <row r="124" spans="1:21" x14ac:dyDescent="0.2">
      <c r="A124" t="s">
        <v>809</v>
      </c>
      <c r="B124" t="s">
        <v>942</v>
      </c>
      <c r="C124">
        <v>0</v>
      </c>
      <c r="D124">
        <v>91.58</v>
      </c>
      <c r="E124">
        <v>91.58</v>
      </c>
      <c r="F124">
        <v>91.58</v>
      </c>
      <c r="G124">
        <v>91.58</v>
      </c>
      <c r="H124">
        <v>91.58</v>
      </c>
      <c r="I124">
        <v>91.58</v>
      </c>
      <c r="J124">
        <v>87.65</v>
      </c>
      <c r="K124">
        <v>87.65</v>
      </c>
      <c r="L124">
        <v>87.65</v>
      </c>
      <c r="M124">
        <v>87.19</v>
      </c>
      <c r="N124">
        <v>87.19</v>
      </c>
      <c r="O124">
        <v>87.19</v>
      </c>
      <c r="P124">
        <v>0</v>
      </c>
      <c r="Q124">
        <v>0</v>
      </c>
      <c r="R124">
        <v>0</v>
      </c>
      <c r="S124">
        <v>25</v>
      </c>
      <c r="T124">
        <v>1</v>
      </c>
      <c r="U124">
        <v>1</v>
      </c>
    </row>
    <row r="125" spans="1:21" x14ac:dyDescent="0.2">
      <c r="A125" t="s">
        <v>12</v>
      </c>
      <c r="B125" t="s">
        <v>942</v>
      </c>
      <c r="C125">
        <v>0</v>
      </c>
      <c r="D125">
        <v>103.84</v>
      </c>
      <c r="E125">
        <v>103.84</v>
      </c>
      <c r="F125">
        <v>103.84</v>
      </c>
      <c r="G125">
        <v>103.84</v>
      </c>
      <c r="H125">
        <v>103.84</v>
      </c>
      <c r="I125">
        <v>103.84</v>
      </c>
      <c r="J125">
        <v>100.36</v>
      </c>
      <c r="K125">
        <v>100.36</v>
      </c>
      <c r="L125">
        <v>100.36</v>
      </c>
      <c r="M125">
        <v>96.9</v>
      </c>
      <c r="N125">
        <v>96.9</v>
      </c>
      <c r="O125">
        <v>96.9</v>
      </c>
      <c r="P125">
        <v>0</v>
      </c>
      <c r="Q125">
        <v>0</v>
      </c>
      <c r="R125">
        <v>0</v>
      </c>
      <c r="S125">
        <v>27</v>
      </c>
      <c r="T125">
        <v>1</v>
      </c>
      <c r="U125">
        <v>1</v>
      </c>
    </row>
    <row r="126" spans="1:21" x14ac:dyDescent="0.2">
      <c r="A126" t="s">
        <v>651</v>
      </c>
      <c r="B126" t="s">
        <v>942</v>
      </c>
      <c r="C126">
        <v>0</v>
      </c>
      <c r="D126">
        <v>114.24</v>
      </c>
      <c r="E126">
        <v>114.24</v>
      </c>
      <c r="F126">
        <v>114.24</v>
      </c>
      <c r="G126">
        <v>114.24</v>
      </c>
      <c r="H126">
        <v>114.24</v>
      </c>
      <c r="I126">
        <v>114.24</v>
      </c>
      <c r="J126">
        <v>109.85</v>
      </c>
      <c r="K126">
        <v>109.85</v>
      </c>
      <c r="L126">
        <v>109.85</v>
      </c>
      <c r="M126">
        <v>109.15</v>
      </c>
      <c r="N126">
        <v>109.15</v>
      </c>
      <c r="O126">
        <v>109.15</v>
      </c>
      <c r="P126">
        <v>0</v>
      </c>
      <c r="Q126">
        <v>0</v>
      </c>
      <c r="R126">
        <v>0</v>
      </c>
      <c r="S126">
        <v>29</v>
      </c>
      <c r="T126">
        <v>1</v>
      </c>
      <c r="U126">
        <v>1</v>
      </c>
    </row>
    <row r="127" spans="1:21" x14ac:dyDescent="0.2">
      <c r="A127" t="s">
        <v>650</v>
      </c>
      <c r="B127" t="s">
        <v>942</v>
      </c>
      <c r="C127">
        <v>0</v>
      </c>
      <c r="D127">
        <v>127.43</v>
      </c>
      <c r="E127">
        <v>127.43</v>
      </c>
      <c r="F127">
        <v>127.43</v>
      </c>
      <c r="G127">
        <v>127.43</v>
      </c>
      <c r="H127">
        <v>127.43</v>
      </c>
      <c r="I127">
        <v>127.43</v>
      </c>
      <c r="J127">
        <v>123.03</v>
      </c>
      <c r="K127">
        <v>123.03</v>
      </c>
      <c r="L127">
        <v>123.03</v>
      </c>
      <c r="M127">
        <v>121.18</v>
      </c>
      <c r="N127">
        <v>121.18</v>
      </c>
      <c r="O127">
        <v>121.41</v>
      </c>
      <c r="P127">
        <v>0</v>
      </c>
      <c r="Q127">
        <v>0</v>
      </c>
      <c r="R127">
        <v>0</v>
      </c>
      <c r="S127">
        <v>40</v>
      </c>
      <c r="T127">
        <v>1</v>
      </c>
      <c r="U127">
        <v>1</v>
      </c>
    </row>
    <row r="128" spans="1:21" x14ac:dyDescent="0.2">
      <c r="A128" t="s">
        <v>10</v>
      </c>
      <c r="B128" t="s">
        <v>942</v>
      </c>
      <c r="C128">
        <v>0</v>
      </c>
      <c r="D128">
        <v>93.89</v>
      </c>
      <c r="E128">
        <v>93.89</v>
      </c>
      <c r="F128">
        <v>93.89</v>
      </c>
      <c r="G128">
        <v>93.89</v>
      </c>
      <c r="H128">
        <v>93.89</v>
      </c>
      <c r="I128">
        <v>93.89</v>
      </c>
      <c r="J128">
        <v>90.89</v>
      </c>
      <c r="K128">
        <v>90.89</v>
      </c>
      <c r="L128">
        <v>90.89</v>
      </c>
      <c r="M128">
        <v>89.5</v>
      </c>
      <c r="N128">
        <v>89.5</v>
      </c>
      <c r="O128">
        <v>89.73</v>
      </c>
      <c r="P128">
        <v>90.43</v>
      </c>
      <c r="Q128">
        <v>74.459999999999994</v>
      </c>
      <c r="R128">
        <v>74.459999999999994</v>
      </c>
      <c r="S128">
        <v>26</v>
      </c>
      <c r="T128">
        <v>1</v>
      </c>
      <c r="U128">
        <v>1</v>
      </c>
    </row>
    <row r="129" spans="1:21" x14ac:dyDescent="0.2">
      <c r="A129" t="s">
        <v>13</v>
      </c>
      <c r="B129" t="s">
        <v>942</v>
      </c>
      <c r="C129">
        <v>0</v>
      </c>
      <c r="D129">
        <v>101.06</v>
      </c>
      <c r="E129">
        <v>101.06</v>
      </c>
      <c r="F129">
        <v>101.06</v>
      </c>
      <c r="G129">
        <v>101.06</v>
      </c>
      <c r="H129">
        <v>101.06</v>
      </c>
      <c r="I129">
        <v>101.06</v>
      </c>
      <c r="J129">
        <v>96.44</v>
      </c>
      <c r="K129">
        <v>96.44</v>
      </c>
      <c r="L129">
        <v>96.44</v>
      </c>
      <c r="M129">
        <v>94.59</v>
      </c>
      <c r="N129">
        <v>94.59</v>
      </c>
      <c r="O129">
        <v>94.59</v>
      </c>
      <c r="P129">
        <v>95.74</v>
      </c>
      <c r="Q129">
        <v>78.86</v>
      </c>
      <c r="R129">
        <v>78.86</v>
      </c>
      <c r="S129">
        <v>28</v>
      </c>
      <c r="T129">
        <v>1</v>
      </c>
      <c r="U129">
        <v>1</v>
      </c>
    </row>
    <row r="130" spans="1:21" x14ac:dyDescent="0.2">
      <c r="A130" t="s">
        <v>15</v>
      </c>
      <c r="B130" t="s">
        <v>942</v>
      </c>
      <c r="C130">
        <v>0</v>
      </c>
      <c r="D130">
        <v>111</v>
      </c>
      <c r="E130">
        <v>111</v>
      </c>
      <c r="F130">
        <v>111</v>
      </c>
      <c r="G130">
        <v>111</v>
      </c>
      <c r="H130">
        <v>111</v>
      </c>
      <c r="I130">
        <v>111</v>
      </c>
      <c r="J130">
        <v>107.54</v>
      </c>
      <c r="K130">
        <v>107.54</v>
      </c>
      <c r="L130">
        <v>107.54</v>
      </c>
      <c r="M130">
        <v>103.6</v>
      </c>
      <c r="N130">
        <v>103.6</v>
      </c>
      <c r="O130">
        <v>103.6</v>
      </c>
      <c r="P130">
        <v>99.68</v>
      </c>
      <c r="Q130">
        <v>82.1</v>
      </c>
      <c r="R130">
        <v>82.1</v>
      </c>
      <c r="S130">
        <v>31</v>
      </c>
      <c r="T130">
        <v>1</v>
      </c>
      <c r="U130">
        <v>1</v>
      </c>
    </row>
    <row r="131" spans="1:21" x14ac:dyDescent="0.2">
      <c r="A131" t="s">
        <v>18</v>
      </c>
      <c r="B131" t="s">
        <v>942</v>
      </c>
      <c r="C131">
        <v>0</v>
      </c>
      <c r="D131">
        <v>143.84</v>
      </c>
      <c r="E131">
        <v>143.84</v>
      </c>
      <c r="F131">
        <v>143.84</v>
      </c>
      <c r="G131">
        <v>143.84</v>
      </c>
      <c r="H131">
        <v>143.84</v>
      </c>
      <c r="I131">
        <v>143.84</v>
      </c>
      <c r="J131">
        <v>138.99</v>
      </c>
      <c r="K131">
        <v>138.99</v>
      </c>
      <c r="L131">
        <v>138.99</v>
      </c>
      <c r="M131">
        <v>129.5</v>
      </c>
      <c r="N131">
        <v>129.5</v>
      </c>
      <c r="O131">
        <v>129.5</v>
      </c>
      <c r="P131">
        <v>113.55</v>
      </c>
      <c r="Q131">
        <v>93.66</v>
      </c>
      <c r="R131">
        <v>93.66</v>
      </c>
      <c r="S131">
        <v>43</v>
      </c>
      <c r="T131">
        <v>1</v>
      </c>
      <c r="U131">
        <v>1</v>
      </c>
    </row>
    <row r="132" spans="1:21" x14ac:dyDescent="0.2">
      <c r="A132" t="s">
        <v>2637</v>
      </c>
      <c r="B132" t="s">
        <v>2638</v>
      </c>
      <c r="C132">
        <v>0</v>
      </c>
      <c r="D132">
        <v>0</v>
      </c>
      <c r="E132">
        <v>0</v>
      </c>
      <c r="F132">
        <v>81.400000000000006</v>
      </c>
      <c r="G132">
        <v>81.400000000000006</v>
      </c>
      <c r="H132">
        <v>81.400000000000006</v>
      </c>
      <c r="I132">
        <v>81.400000000000006</v>
      </c>
      <c r="J132">
        <v>81.64</v>
      </c>
      <c r="K132">
        <v>0</v>
      </c>
      <c r="L132">
        <v>81.64</v>
      </c>
      <c r="M132">
        <v>77.7</v>
      </c>
      <c r="N132">
        <v>77.7</v>
      </c>
      <c r="O132">
        <v>77.94</v>
      </c>
      <c r="P132">
        <v>0</v>
      </c>
      <c r="Q132">
        <v>0</v>
      </c>
      <c r="R132">
        <v>0</v>
      </c>
      <c r="S132">
        <v>44</v>
      </c>
      <c r="T132">
        <v>1</v>
      </c>
      <c r="U132">
        <v>1</v>
      </c>
    </row>
    <row r="133" spans="1:21" x14ac:dyDescent="0.2">
      <c r="B133" t="s">
        <v>1012</v>
      </c>
    </row>
    <row r="134" spans="1:21" x14ac:dyDescent="0.2">
      <c r="A134" t="s">
        <v>861</v>
      </c>
      <c r="B134" t="s">
        <v>943</v>
      </c>
      <c r="C134">
        <v>0</v>
      </c>
      <c r="D134">
        <v>120.25</v>
      </c>
      <c r="E134">
        <v>120.25</v>
      </c>
      <c r="F134">
        <v>120.25</v>
      </c>
      <c r="G134">
        <v>120.25</v>
      </c>
      <c r="H134">
        <v>120.25</v>
      </c>
      <c r="I134">
        <v>120.25</v>
      </c>
      <c r="J134">
        <v>114.94</v>
      </c>
      <c r="K134">
        <v>114.94</v>
      </c>
      <c r="L134">
        <v>114.94</v>
      </c>
      <c r="M134">
        <v>109.15</v>
      </c>
      <c r="N134">
        <v>109.15</v>
      </c>
      <c r="O134">
        <v>109.15</v>
      </c>
      <c r="P134">
        <v>0</v>
      </c>
      <c r="Q134">
        <v>0</v>
      </c>
      <c r="R134">
        <v>0</v>
      </c>
      <c r="S134">
        <v>10</v>
      </c>
      <c r="T134">
        <v>0</v>
      </c>
      <c r="U134">
        <v>1</v>
      </c>
    </row>
    <row r="135" spans="1:21" x14ac:dyDescent="0.2">
      <c r="A135" t="s">
        <v>862</v>
      </c>
      <c r="B135" t="s">
        <v>943</v>
      </c>
      <c r="C135">
        <v>0</v>
      </c>
      <c r="D135">
        <v>127.43</v>
      </c>
      <c r="E135">
        <v>127.43</v>
      </c>
      <c r="F135">
        <v>127.43</v>
      </c>
      <c r="G135">
        <v>127.43</v>
      </c>
      <c r="H135">
        <v>127.43</v>
      </c>
      <c r="I135">
        <v>127.43</v>
      </c>
      <c r="J135">
        <v>123.03</v>
      </c>
      <c r="K135">
        <v>123.03</v>
      </c>
      <c r="L135">
        <v>123.03</v>
      </c>
      <c r="M135">
        <v>118.4</v>
      </c>
      <c r="N135">
        <v>118.4</v>
      </c>
      <c r="O135">
        <v>118.64</v>
      </c>
      <c r="P135">
        <v>0</v>
      </c>
      <c r="Q135">
        <v>0</v>
      </c>
      <c r="R135">
        <v>0</v>
      </c>
      <c r="S135">
        <v>13</v>
      </c>
      <c r="T135">
        <v>0</v>
      </c>
      <c r="U135">
        <v>1</v>
      </c>
    </row>
    <row r="136" spans="1:21" x14ac:dyDescent="0.2">
      <c r="B136" t="s">
        <v>1013</v>
      </c>
    </row>
    <row r="137" spans="1:21" x14ac:dyDescent="0.2">
      <c r="A137" t="s">
        <v>810</v>
      </c>
      <c r="B137" t="s">
        <v>942</v>
      </c>
      <c r="C137">
        <v>0</v>
      </c>
      <c r="D137">
        <v>101.53</v>
      </c>
      <c r="E137">
        <v>101.53</v>
      </c>
      <c r="F137">
        <v>101.53</v>
      </c>
      <c r="G137">
        <v>101.53</v>
      </c>
      <c r="H137">
        <v>101.53</v>
      </c>
      <c r="I137">
        <v>101.53</v>
      </c>
      <c r="J137">
        <v>97.13</v>
      </c>
      <c r="K137">
        <v>97.13</v>
      </c>
      <c r="L137">
        <v>97.13</v>
      </c>
      <c r="M137">
        <v>94.59</v>
      </c>
      <c r="N137">
        <v>94.59</v>
      </c>
      <c r="O137">
        <v>94.59</v>
      </c>
      <c r="P137">
        <v>0</v>
      </c>
      <c r="Q137">
        <v>0</v>
      </c>
      <c r="R137">
        <v>0</v>
      </c>
      <c r="S137">
        <v>35</v>
      </c>
      <c r="T137">
        <v>1</v>
      </c>
      <c r="U137">
        <v>1</v>
      </c>
    </row>
    <row r="138" spans="1:21" x14ac:dyDescent="0.2">
      <c r="A138" t="s">
        <v>811</v>
      </c>
      <c r="B138" t="s">
        <v>944</v>
      </c>
      <c r="C138">
        <v>0</v>
      </c>
      <c r="D138">
        <v>126.96</v>
      </c>
      <c r="E138">
        <v>126.96</v>
      </c>
      <c r="F138">
        <v>126.96</v>
      </c>
      <c r="G138">
        <v>126.96</v>
      </c>
      <c r="H138">
        <v>126.96</v>
      </c>
      <c r="I138">
        <v>126.96</v>
      </c>
      <c r="J138">
        <v>121.64</v>
      </c>
      <c r="K138">
        <v>121.64</v>
      </c>
      <c r="L138">
        <v>121.64</v>
      </c>
      <c r="M138">
        <v>115.63</v>
      </c>
      <c r="N138">
        <v>115.63</v>
      </c>
      <c r="O138">
        <v>115.63</v>
      </c>
      <c r="P138">
        <v>0</v>
      </c>
      <c r="Q138">
        <v>0</v>
      </c>
      <c r="R138">
        <v>0</v>
      </c>
      <c r="S138">
        <v>40</v>
      </c>
      <c r="T138">
        <v>1</v>
      </c>
      <c r="U138">
        <v>1</v>
      </c>
    </row>
    <row r="139" spans="1:21" x14ac:dyDescent="0.2">
      <c r="A139" t="s">
        <v>812</v>
      </c>
      <c r="B139" t="s">
        <v>944</v>
      </c>
      <c r="C139">
        <v>0</v>
      </c>
      <c r="D139">
        <v>151.69999999999999</v>
      </c>
      <c r="E139">
        <v>151.69999999999999</v>
      </c>
      <c r="F139">
        <v>151.69999999999999</v>
      </c>
      <c r="G139">
        <v>151.69999999999999</v>
      </c>
      <c r="H139">
        <v>151.69999999999999</v>
      </c>
      <c r="I139">
        <v>151.69999999999999</v>
      </c>
      <c r="J139">
        <v>145.93</v>
      </c>
      <c r="K139">
        <v>145.93</v>
      </c>
      <c r="L139">
        <v>145.93</v>
      </c>
      <c r="M139">
        <v>127.89</v>
      </c>
      <c r="N139">
        <v>127.89</v>
      </c>
      <c r="O139">
        <v>127.89</v>
      </c>
      <c r="P139">
        <v>0</v>
      </c>
      <c r="Q139">
        <v>0</v>
      </c>
      <c r="R139">
        <v>0</v>
      </c>
      <c r="S139">
        <v>53</v>
      </c>
      <c r="T139">
        <v>1</v>
      </c>
      <c r="U139">
        <v>1</v>
      </c>
    </row>
    <row r="140" spans="1:21" x14ac:dyDescent="0.2">
      <c r="A140" t="s">
        <v>238</v>
      </c>
      <c r="B140" t="s">
        <v>944</v>
      </c>
      <c r="C140">
        <v>0</v>
      </c>
      <c r="D140">
        <v>113.31</v>
      </c>
      <c r="E140">
        <v>113.31</v>
      </c>
      <c r="F140">
        <v>113.31</v>
      </c>
      <c r="G140">
        <v>113.31</v>
      </c>
      <c r="H140">
        <v>113.31</v>
      </c>
      <c r="I140">
        <v>113.31</v>
      </c>
      <c r="J140">
        <v>108.93</v>
      </c>
      <c r="K140">
        <v>108.93</v>
      </c>
      <c r="L140">
        <v>108.93</v>
      </c>
      <c r="M140">
        <v>109.15</v>
      </c>
      <c r="N140">
        <v>109.15</v>
      </c>
      <c r="O140">
        <v>109.15</v>
      </c>
      <c r="P140">
        <v>110.08</v>
      </c>
      <c r="Q140">
        <v>90.65</v>
      </c>
      <c r="R140">
        <v>90.65</v>
      </c>
      <c r="S140">
        <v>37</v>
      </c>
      <c r="T140">
        <v>1</v>
      </c>
      <c r="U140">
        <v>1</v>
      </c>
    </row>
    <row r="141" spans="1:21" x14ac:dyDescent="0.2">
      <c r="A141" t="s">
        <v>240</v>
      </c>
      <c r="B141" t="s">
        <v>944</v>
      </c>
      <c r="C141">
        <v>0</v>
      </c>
      <c r="D141">
        <v>123.49</v>
      </c>
      <c r="E141">
        <v>123.49</v>
      </c>
      <c r="F141">
        <v>123.49</v>
      </c>
      <c r="G141">
        <v>123.49</v>
      </c>
      <c r="H141">
        <v>123.49</v>
      </c>
      <c r="I141">
        <v>123.49</v>
      </c>
      <c r="J141">
        <v>119.33</v>
      </c>
      <c r="K141">
        <v>119.33</v>
      </c>
      <c r="L141">
        <v>119.33</v>
      </c>
      <c r="M141">
        <v>115.63</v>
      </c>
      <c r="N141">
        <v>115.63</v>
      </c>
      <c r="O141">
        <v>115.63</v>
      </c>
      <c r="P141">
        <v>131.35</v>
      </c>
      <c r="Q141">
        <v>108.46</v>
      </c>
      <c r="R141">
        <v>108.46</v>
      </c>
      <c r="S141">
        <v>41</v>
      </c>
      <c r="T141">
        <v>1</v>
      </c>
      <c r="U141">
        <v>1</v>
      </c>
    </row>
    <row r="142" spans="1:21" x14ac:dyDescent="0.2">
      <c r="A142" t="s">
        <v>243</v>
      </c>
      <c r="B142" t="s">
        <v>944</v>
      </c>
      <c r="C142">
        <v>0</v>
      </c>
      <c r="D142">
        <v>136.68</v>
      </c>
      <c r="E142">
        <v>136.68</v>
      </c>
      <c r="F142">
        <v>136.68</v>
      </c>
      <c r="G142">
        <v>136.68</v>
      </c>
      <c r="H142">
        <v>136.66</v>
      </c>
      <c r="I142">
        <v>136.68</v>
      </c>
      <c r="J142">
        <v>130.88999999999999</v>
      </c>
      <c r="K142">
        <v>130.88999999999999</v>
      </c>
      <c r="L142">
        <v>130.88999999999999</v>
      </c>
      <c r="M142">
        <v>125.34</v>
      </c>
      <c r="N142">
        <v>125.34</v>
      </c>
      <c r="O142">
        <v>125.56</v>
      </c>
      <c r="P142">
        <v>137.83000000000001</v>
      </c>
      <c r="Q142">
        <v>113.55</v>
      </c>
      <c r="R142">
        <v>113.55</v>
      </c>
      <c r="S142">
        <v>44</v>
      </c>
      <c r="T142">
        <v>1</v>
      </c>
      <c r="U142">
        <v>1</v>
      </c>
    </row>
    <row r="143" spans="1:21" x14ac:dyDescent="0.2">
      <c r="A143" t="s">
        <v>245</v>
      </c>
      <c r="B143" t="s">
        <v>944</v>
      </c>
      <c r="C143">
        <v>0</v>
      </c>
      <c r="D143">
        <v>172.98</v>
      </c>
      <c r="E143">
        <v>172.98</v>
      </c>
      <c r="F143">
        <v>172.98</v>
      </c>
      <c r="G143">
        <v>172.98</v>
      </c>
      <c r="H143">
        <v>172.98</v>
      </c>
      <c r="I143">
        <v>172.98</v>
      </c>
      <c r="J143">
        <v>166.96</v>
      </c>
      <c r="K143">
        <v>166.96</v>
      </c>
      <c r="L143">
        <v>166.96</v>
      </c>
      <c r="M143">
        <v>150.31</v>
      </c>
      <c r="N143">
        <v>150.31</v>
      </c>
      <c r="O143">
        <v>150.78</v>
      </c>
      <c r="P143">
        <v>146.85</v>
      </c>
      <c r="Q143">
        <v>121.18</v>
      </c>
      <c r="R143">
        <v>121.18</v>
      </c>
      <c r="S143">
        <v>57</v>
      </c>
      <c r="T143">
        <v>1</v>
      </c>
      <c r="U143">
        <v>1</v>
      </c>
    </row>
    <row r="144" spans="1:21" x14ac:dyDescent="0.2">
      <c r="B144" t="s">
        <v>1014</v>
      </c>
    </row>
    <row r="145" spans="1:21" x14ac:dyDescent="0.2">
      <c r="A145" t="s">
        <v>2639</v>
      </c>
      <c r="B145" t="s">
        <v>2640</v>
      </c>
      <c r="C145">
        <v>0</v>
      </c>
      <c r="D145">
        <v>0</v>
      </c>
      <c r="E145">
        <v>114.24</v>
      </c>
      <c r="F145">
        <v>114.24</v>
      </c>
      <c r="G145">
        <v>114.24</v>
      </c>
      <c r="H145">
        <v>114.24</v>
      </c>
      <c r="I145">
        <v>114.24</v>
      </c>
      <c r="J145">
        <v>109.85</v>
      </c>
      <c r="K145">
        <v>109.85</v>
      </c>
      <c r="L145">
        <v>109.85</v>
      </c>
      <c r="M145">
        <v>109.15</v>
      </c>
      <c r="N145">
        <v>109.15</v>
      </c>
      <c r="O145">
        <v>109.15</v>
      </c>
      <c r="P145">
        <v>0</v>
      </c>
      <c r="Q145">
        <v>0</v>
      </c>
      <c r="R145">
        <v>0</v>
      </c>
      <c r="S145">
        <v>29</v>
      </c>
      <c r="T145">
        <v>1</v>
      </c>
      <c r="U145">
        <v>2</v>
      </c>
    </row>
    <row r="146" spans="1:21" x14ac:dyDescent="0.2">
      <c r="A146" t="s">
        <v>536</v>
      </c>
      <c r="B146" t="s">
        <v>452</v>
      </c>
      <c r="C146">
        <v>0</v>
      </c>
      <c r="D146">
        <v>159.80000000000001</v>
      </c>
      <c r="E146">
        <v>159.80000000000001</v>
      </c>
      <c r="F146">
        <v>159.80000000000001</v>
      </c>
      <c r="G146">
        <v>159.80000000000001</v>
      </c>
      <c r="H146">
        <v>159.80000000000001</v>
      </c>
      <c r="I146">
        <v>159.80000000000001</v>
      </c>
      <c r="J146">
        <v>153.33000000000001</v>
      </c>
      <c r="K146">
        <v>153.33000000000001</v>
      </c>
      <c r="L146">
        <v>153.33000000000001</v>
      </c>
      <c r="M146">
        <v>146.38999999999999</v>
      </c>
      <c r="N146">
        <v>146.38999999999999</v>
      </c>
      <c r="O146">
        <v>146.61000000000001</v>
      </c>
      <c r="P146">
        <v>137.83000000000001</v>
      </c>
      <c r="Q146">
        <v>113.55</v>
      </c>
      <c r="R146">
        <v>113.55</v>
      </c>
      <c r="S146">
        <v>50</v>
      </c>
      <c r="T146">
        <v>1</v>
      </c>
      <c r="U146">
        <v>2</v>
      </c>
    </row>
    <row r="147" spans="1:21" x14ac:dyDescent="0.2">
      <c r="A147" t="s">
        <v>815</v>
      </c>
      <c r="B147" t="s">
        <v>452</v>
      </c>
      <c r="C147">
        <v>0</v>
      </c>
      <c r="D147">
        <v>179.91</v>
      </c>
      <c r="E147">
        <v>179.91</v>
      </c>
      <c r="F147">
        <v>179.91</v>
      </c>
      <c r="G147">
        <v>179.91</v>
      </c>
      <c r="H147">
        <v>179.91</v>
      </c>
      <c r="I147">
        <v>179.91</v>
      </c>
      <c r="J147">
        <v>173.21</v>
      </c>
      <c r="K147">
        <v>173.21</v>
      </c>
      <c r="L147">
        <v>173.21</v>
      </c>
      <c r="M147">
        <v>170.9</v>
      </c>
      <c r="N147">
        <v>170.9</v>
      </c>
      <c r="O147">
        <v>171.13</v>
      </c>
      <c r="P147">
        <v>156.1</v>
      </c>
      <c r="Q147">
        <v>128.81</v>
      </c>
      <c r="R147">
        <v>128.81</v>
      </c>
      <c r="S147">
        <v>57</v>
      </c>
      <c r="T147">
        <v>1</v>
      </c>
      <c r="U147">
        <v>2</v>
      </c>
    </row>
    <row r="148" spans="1:21" x14ac:dyDescent="0.2">
      <c r="A148" t="s">
        <v>538</v>
      </c>
      <c r="B148" t="s">
        <v>452</v>
      </c>
      <c r="C148">
        <v>0</v>
      </c>
      <c r="D148">
        <v>207.2</v>
      </c>
      <c r="E148">
        <v>207.2</v>
      </c>
      <c r="F148">
        <v>207.2</v>
      </c>
      <c r="G148">
        <v>207.2</v>
      </c>
      <c r="H148">
        <v>207.2</v>
      </c>
      <c r="I148">
        <v>207.2</v>
      </c>
      <c r="J148">
        <v>199.8</v>
      </c>
      <c r="K148">
        <v>199.8</v>
      </c>
      <c r="L148">
        <v>199.8</v>
      </c>
      <c r="M148">
        <v>200.5</v>
      </c>
      <c r="N148">
        <v>200.5</v>
      </c>
      <c r="O148">
        <v>200.73</v>
      </c>
      <c r="P148">
        <v>171.59</v>
      </c>
      <c r="Q148">
        <v>141.53</v>
      </c>
      <c r="R148">
        <v>141.53</v>
      </c>
      <c r="S148">
        <v>67</v>
      </c>
      <c r="T148">
        <v>1</v>
      </c>
      <c r="U148">
        <v>2</v>
      </c>
    </row>
    <row r="149" spans="1:21" x14ac:dyDescent="0.2">
      <c r="A149" t="s">
        <v>1424</v>
      </c>
      <c r="B149" t="s">
        <v>2641</v>
      </c>
      <c r="C149">
        <v>0</v>
      </c>
      <c r="D149">
        <v>248.83</v>
      </c>
      <c r="E149">
        <v>248.83</v>
      </c>
      <c r="F149">
        <v>248.83</v>
      </c>
      <c r="G149">
        <v>248.83</v>
      </c>
      <c r="H149">
        <v>248.83</v>
      </c>
      <c r="I149">
        <v>248.83</v>
      </c>
      <c r="J149">
        <v>238.19</v>
      </c>
      <c r="K149">
        <v>238.19</v>
      </c>
      <c r="L149">
        <v>238.19</v>
      </c>
      <c r="M149">
        <v>215.53</v>
      </c>
      <c r="N149">
        <v>215.53</v>
      </c>
      <c r="O149">
        <v>215.76</v>
      </c>
      <c r="P149">
        <v>0</v>
      </c>
      <c r="Q149">
        <v>0</v>
      </c>
      <c r="R149">
        <v>0</v>
      </c>
      <c r="S149">
        <v>64</v>
      </c>
      <c r="T149">
        <v>1</v>
      </c>
      <c r="U149">
        <v>2</v>
      </c>
    </row>
    <row r="150" spans="1:21" x14ac:dyDescent="0.2">
      <c r="A150" t="s">
        <v>540</v>
      </c>
      <c r="B150" t="s">
        <v>945</v>
      </c>
      <c r="C150">
        <v>0</v>
      </c>
      <c r="D150">
        <v>252.76</v>
      </c>
      <c r="E150">
        <v>252.76</v>
      </c>
      <c r="F150">
        <v>252.76</v>
      </c>
      <c r="G150">
        <v>252.76</v>
      </c>
      <c r="H150">
        <v>252.76</v>
      </c>
      <c r="I150">
        <v>252.76</v>
      </c>
      <c r="J150">
        <v>242.35</v>
      </c>
      <c r="K150">
        <v>242.35</v>
      </c>
      <c r="L150">
        <v>242.35</v>
      </c>
      <c r="M150">
        <v>219</v>
      </c>
      <c r="N150">
        <v>219</v>
      </c>
      <c r="O150">
        <v>219</v>
      </c>
      <c r="P150">
        <v>0</v>
      </c>
      <c r="Q150">
        <v>0</v>
      </c>
      <c r="R150">
        <v>0</v>
      </c>
      <c r="S150">
        <v>75</v>
      </c>
      <c r="T150">
        <v>1</v>
      </c>
      <c r="U150">
        <v>2</v>
      </c>
    </row>
    <row r="151" spans="1:21" x14ac:dyDescent="0.2">
      <c r="A151" t="s">
        <v>805</v>
      </c>
      <c r="B151" t="s">
        <v>1384</v>
      </c>
      <c r="C151">
        <v>0</v>
      </c>
      <c r="D151">
        <v>117.48</v>
      </c>
      <c r="E151">
        <v>117.48</v>
      </c>
      <c r="F151">
        <v>117.48</v>
      </c>
      <c r="G151">
        <v>117.48</v>
      </c>
      <c r="H151">
        <v>117.48</v>
      </c>
      <c r="I151">
        <v>117.48</v>
      </c>
      <c r="J151">
        <v>111.93</v>
      </c>
      <c r="K151">
        <v>111.93</v>
      </c>
      <c r="L151">
        <v>111.93</v>
      </c>
      <c r="M151">
        <v>109.85</v>
      </c>
      <c r="N151">
        <v>109.85</v>
      </c>
      <c r="O151">
        <v>110.08</v>
      </c>
      <c r="P151">
        <v>131.35</v>
      </c>
      <c r="Q151">
        <v>108.46</v>
      </c>
      <c r="R151">
        <v>108.46</v>
      </c>
      <c r="S151">
        <v>35</v>
      </c>
      <c r="T151">
        <v>1</v>
      </c>
      <c r="U151">
        <v>1</v>
      </c>
    </row>
    <row r="152" spans="1:21" x14ac:dyDescent="0.2">
      <c r="A152" t="s">
        <v>806</v>
      </c>
      <c r="B152" t="s">
        <v>1385</v>
      </c>
      <c r="C152">
        <v>0</v>
      </c>
      <c r="D152">
        <v>130.66</v>
      </c>
      <c r="E152">
        <v>130.66</v>
      </c>
      <c r="F152">
        <v>130.66</v>
      </c>
      <c r="G152">
        <v>130.66</v>
      </c>
      <c r="H152">
        <v>130.66</v>
      </c>
      <c r="I152">
        <v>130.66</v>
      </c>
      <c r="J152">
        <v>126.26</v>
      </c>
      <c r="K152">
        <v>126.26</v>
      </c>
      <c r="L152">
        <v>126.26</v>
      </c>
      <c r="M152">
        <v>123.26</v>
      </c>
      <c r="N152">
        <v>123.26</v>
      </c>
      <c r="O152">
        <v>123.49</v>
      </c>
      <c r="P152">
        <v>144.76</v>
      </c>
      <c r="Q152">
        <v>119.56</v>
      </c>
      <c r="R152">
        <v>119.56</v>
      </c>
      <c r="S152">
        <v>40</v>
      </c>
      <c r="T152">
        <v>1</v>
      </c>
      <c r="U152">
        <v>1</v>
      </c>
    </row>
    <row r="153" spans="1:21" x14ac:dyDescent="0.2">
      <c r="A153" t="s">
        <v>807</v>
      </c>
      <c r="B153" t="s">
        <v>1386</v>
      </c>
      <c r="C153">
        <v>0</v>
      </c>
      <c r="D153">
        <v>153.09</v>
      </c>
      <c r="E153">
        <v>153.09</v>
      </c>
      <c r="F153">
        <v>153.09</v>
      </c>
      <c r="G153">
        <v>153.09</v>
      </c>
      <c r="H153">
        <v>153.09</v>
      </c>
      <c r="I153">
        <v>153.09</v>
      </c>
      <c r="J153">
        <v>146.38999999999999</v>
      </c>
      <c r="K153">
        <v>146.38999999999999</v>
      </c>
      <c r="L153">
        <v>146.38999999999999</v>
      </c>
      <c r="M153">
        <v>148.93</v>
      </c>
      <c r="N153">
        <v>148.93</v>
      </c>
      <c r="O153">
        <v>149.16</v>
      </c>
      <c r="P153">
        <v>160.26</v>
      </c>
      <c r="Q153">
        <v>132.28</v>
      </c>
      <c r="R153">
        <v>132.28</v>
      </c>
      <c r="S153">
        <v>45</v>
      </c>
      <c r="T153">
        <v>1</v>
      </c>
      <c r="U153">
        <v>1</v>
      </c>
    </row>
    <row r="154" spans="1:21" x14ac:dyDescent="0.2">
      <c r="B154" t="s">
        <v>1015</v>
      </c>
    </row>
    <row r="155" spans="1:21" x14ac:dyDescent="0.2">
      <c r="A155" t="s">
        <v>2642</v>
      </c>
      <c r="B155" t="s">
        <v>2643</v>
      </c>
      <c r="C155">
        <v>0</v>
      </c>
      <c r="D155">
        <v>54.58</v>
      </c>
      <c r="E155">
        <v>54.58</v>
      </c>
      <c r="F155">
        <v>54.58</v>
      </c>
      <c r="G155">
        <v>54.58</v>
      </c>
      <c r="H155">
        <v>54.58</v>
      </c>
      <c r="I155">
        <v>54.58</v>
      </c>
      <c r="J155">
        <v>52.04</v>
      </c>
      <c r="K155">
        <v>52.04</v>
      </c>
      <c r="L155">
        <v>52.04</v>
      </c>
      <c r="M155">
        <v>49.03</v>
      </c>
      <c r="N155">
        <v>49.03</v>
      </c>
      <c r="O155">
        <v>44.86</v>
      </c>
      <c r="P155">
        <v>0</v>
      </c>
      <c r="Q155">
        <v>0</v>
      </c>
      <c r="R155">
        <v>0</v>
      </c>
      <c r="T155">
        <v>1</v>
      </c>
      <c r="U155">
        <v>1</v>
      </c>
    </row>
    <row r="156" spans="1:21" x14ac:dyDescent="0.2">
      <c r="A156" t="s">
        <v>2644</v>
      </c>
      <c r="B156" t="s">
        <v>2645</v>
      </c>
      <c r="C156">
        <v>0</v>
      </c>
      <c r="D156">
        <v>60.13</v>
      </c>
      <c r="E156">
        <v>60.13</v>
      </c>
      <c r="F156">
        <v>60.13</v>
      </c>
      <c r="G156">
        <v>60.13</v>
      </c>
      <c r="H156">
        <v>60.13</v>
      </c>
      <c r="I156">
        <v>60.13</v>
      </c>
      <c r="J156">
        <v>57.13</v>
      </c>
      <c r="K156">
        <v>57.13</v>
      </c>
      <c r="L156">
        <v>57.13</v>
      </c>
      <c r="M156">
        <v>53.89</v>
      </c>
      <c r="N156">
        <v>53.89</v>
      </c>
      <c r="O156">
        <v>49.26</v>
      </c>
      <c r="P156">
        <v>0</v>
      </c>
      <c r="Q156">
        <v>0</v>
      </c>
      <c r="R156">
        <v>0</v>
      </c>
      <c r="T156">
        <v>1</v>
      </c>
      <c r="U156">
        <v>1</v>
      </c>
    </row>
    <row r="157" spans="1:21" x14ac:dyDescent="0.2">
      <c r="A157" t="s">
        <v>798</v>
      </c>
      <c r="B157" t="s">
        <v>946</v>
      </c>
      <c r="C157">
        <v>0</v>
      </c>
      <c r="D157">
        <v>65.91</v>
      </c>
      <c r="E157">
        <v>65.91</v>
      </c>
      <c r="F157">
        <v>65.91</v>
      </c>
      <c r="G157">
        <v>65.91</v>
      </c>
      <c r="H157">
        <v>65.91</v>
      </c>
      <c r="I157">
        <v>65.91</v>
      </c>
      <c r="J157">
        <v>62.9</v>
      </c>
      <c r="K157">
        <v>62.9</v>
      </c>
      <c r="L157">
        <v>62.9</v>
      </c>
      <c r="M157">
        <v>59.66</v>
      </c>
      <c r="N157">
        <v>59.66</v>
      </c>
      <c r="O157">
        <v>59.44</v>
      </c>
      <c r="P157">
        <v>0</v>
      </c>
      <c r="Q157">
        <v>0</v>
      </c>
      <c r="R157">
        <v>0</v>
      </c>
      <c r="S157">
        <v>30</v>
      </c>
      <c r="T157">
        <v>1</v>
      </c>
      <c r="U157">
        <v>1</v>
      </c>
    </row>
    <row r="158" spans="1:21" x14ac:dyDescent="0.2">
      <c r="A158" t="s">
        <v>800</v>
      </c>
      <c r="B158" t="s">
        <v>946</v>
      </c>
      <c r="C158">
        <v>0</v>
      </c>
      <c r="D158">
        <v>72.849999999999994</v>
      </c>
      <c r="E158">
        <v>72.849999999999994</v>
      </c>
      <c r="F158">
        <v>72.849999999999994</v>
      </c>
      <c r="G158">
        <v>72.849999999999994</v>
      </c>
      <c r="H158">
        <v>72.849999999999994</v>
      </c>
      <c r="I158">
        <v>72.849999999999994</v>
      </c>
      <c r="J158">
        <v>68.69</v>
      </c>
      <c r="K158">
        <v>68.69</v>
      </c>
      <c r="L158">
        <v>68.69</v>
      </c>
      <c r="M158">
        <v>65.209999999999994</v>
      </c>
      <c r="N158">
        <v>65.209999999999994</v>
      </c>
      <c r="O158">
        <v>65.209999999999994</v>
      </c>
      <c r="P158">
        <v>0</v>
      </c>
      <c r="Q158">
        <v>0</v>
      </c>
      <c r="R158">
        <v>0</v>
      </c>
      <c r="S158">
        <v>33</v>
      </c>
      <c r="T158">
        <v>1</v>
      </c>
      <c r="U158">
        <v>1</v>
      </c>
    </row>
    <row r="159" spans="1:21" x14ac:dyDescent="0.2">
      <c r="A159" t="s">
        <v>2646</v>
      </c>
      <c r="B159" t="s">
        <v>2647</v>
      </c>
      <c r="C159">
        <v>0</v>
      </c>
      <c r="D159">
        <v>80.010000000000005</v>
      </c>
      <c r="E159">
        <v>80.010000000000005</v>
      </c>
      <c r="F159">
        <v>80.010000000000005</v>
      </c>
      <c r="G159">
        <v>80.010000000000005</v>
      </c>
      <c r="H159">
        <v>80.010000000000005</v>
      </c>
      <c r="I159">
        <v>80.010000000000005</v>
      </c>
      <c r="J159">
        <v>76.09</v>
      </c>
      <c r="K159">
        <v>76.09</v>
      </c>
      <c r="L159">
        <v>76.09</v>
      </c>
      <c r="M159">
        <v>72.61</v>
      </c>
      <c r="N159">
        <v>72.61</v>
      </c>
      <c r="O159">
        <v>72.61</v>
      </c>
      <c r="P159">
        <v>0</v>
      </c>
      <c r="Q159">
        <v>0</v>
      </c>
      <c r="R159">
        <v>0</v>
      </c>
      <c r="T159">
        <v>1</v>
      </c>
      <c r="U159">
        <v>1</v>
      </c>
    </row>
    <row r="160" spans="1:21" x14ac:dyDescent="0.2">
      <c r="A160" t="s">
        <v>2648</v>
      </c>
      <c r="B160" t="s">
        <v>2649</v>
      </c>
      <c r="C160">
        <v>0</v>
      </c>
      <c r="D160">
        <v>87.41</v>
      </c>
      <c r="E160">
        <v>87.41</v>
      </c>
      <c r="F160">
        <v>87.41</v>
      </c>
      <c r="G160">
        <v>87.41</v>
      </c>
      <c r="H160">
        <v>87.41</v>
      </c>
      <c r="I160">
        <v>87.41</v>
      </c>
      <c r="J160">
        <v>83.95</v>
      </c>
      <c r="K160">
        <v>83.95</v>
      </c>
      <c r="L160">
        <v>83.95</v>
      </c>
      <c r="M160">
        <v>80.010000000000005</v>
      </c>
      <c r="N160">
        <v>80.010000000000005</v>
      </c>
      <c r="O160">
        <v>79.790000000000006</v>
      </c>
      <c r="P160">
        <v>0</v>
      </c>
      <c r="Q160">
        <v>0</v>
      </c>
      <c r="R160">
        <v>0</v>
      </c>
      <c r="T160">
        <v>1</v>
      </c>
      <c r="U160">
        <v>1</v>
      </c>
    </row>
    <row r="161" spans="1:21" x14ac:dyDescent="0.2">
      <c r="A161" t="s">
        <v>808</v>
      </c>
      <c r="B161" t="s">
        <v>947</v>
      </c>
      <c r="C161">
        <v>0</v>
      </c>
      <c r="D161">
        <v>96.44</v>
      </c>
      <c r="E161">
        <v>96.44</v>
      </c>
      <c r="F161">
        <v>96.44</v>
      </c>
      <c r="G161">
        <v>96.44</v>
      </c>
      <c r="H161">
        <v>96.44</v>
      </c>
      <c r="I161">
        <v>96.44</v>
      </c>
      <c r="J161">
        <v>92.28</v>
      </c>
      <c r="K161">
        <v>92.28</v>
      </c>
      <c r="L161">
        <v>92.28</v>
      </c>
      <c r="M161">
        <v>88.11</v>
      </c>
      <c r="N161">
        <v>88.11</v>
      </c>
      <c r="O161">
        <v>88.1</v>
      </c>
      <c r="P161">
        <v>0</v>
      </c>
      <c r="Q161">
        <v>0</v>
      </c>
      <c r="R161">
        <v>0</v>
      </c>
      <c r="S161">
        <v>20</v>
      </c>
      <c r="T161">
        <v>1</v>
      </c>
      <c r="U161">
        <v>1</v>
      </c>
    </row>
    <row r="162" spans="1:21" x14ac:dyDescent="0.2">
      <c r="A162" t="s">
        <v>2650</v>
      </c>
      <c r="B162" t="s">
        <v>2651</v>
      </c>
      <c r="C162">
        <v>0</v>
      </c>
      <c r="D162">
        <v>105.69</v>
      </c>
      <c r="E162">
        <v>105.69</v>
      </c>
      <c r="F162">
        <v>105.69</v>
      </c>
      <c r="G162">
        <v>105.69</v>
      </c>
      <c r="H162">
        <v>105.69</v>
      </c>
      <c r="I162">
        <v>105.69</v>
      </c>
      <c r="J162">
        <v>101.99</v>
      </c>
      <c r="K162">
        <v>101.99</v>
      </c>
      <c r="L162">
        <v>101.99</v>
      </c>
      <c r="M162">
        <v>96.9</v>
      </c>
      <c r="N162">
        <v>96.9</v>
      </c>
      <c r="O162">
        <v>96.9</v>
      </c>
      <c r="P162">
        <v>0</v>
      </c>
      <c r="Q162">
        <v>0</v>
      </c>
      <c r="R162">
        <v>0</v>
      </c>
      <c r="T162">
        <v>1</v>
      </c>
      <c r="U162">
        <v>1</v>
      </c>
    </row>
    <row r="163" spans="1:21" x14ac:dyDescent="0.2">
      <c r="A163" t="s">
        <v>813</v>
      </c>
      <c r="B163" t="s">
        <v>947</v>
      </c>
      <c r="C163">
        <v>0</v>
      </c>
      <c r="D163">
        <v>115.63</v>
      </c>
      <c r="E163">
        <v>115.63</v>
      </c>
      <c r="F163">
        <v>115.63</v>
      </c>
      <c r="G163">
        <v>115.63</v>
      </c>
      <c r="H163">
        <v>115.63</v>
      </c>
      <c r="I163">
        <v>115.63</v>
      </c>
      <c r="J163">
        <v>111.93</v>
      </c>
      <c r="K163">
        <v>111.93</v>
      </c>
      <c r="L163">
        <v>111.93</v>
      </c>
      <c r="M163">
        <v>106.15</v>
      </c>
      <c r="N163">
        <v>106.15</v>
      </c>
      <c r="O163">
        <v>106.38</v>
      </c>
      <c r="P163">
        <v>0</v>
      </c>
      <c r="Q163">
        <v>0</v>
      </c>
      <c r="R163">
        <v>0</v>
      </c>
      <c r="S163">
        <v>26</v>
      </c>
      <c r="T163">
        <v>1</v>
      </c>
      <c r="U163">
        <v>1</v>
      </c>
    </row>
    <row r="164" spans="1:21" x14ac:dyDescent="0.2">
      <c r="A164" t="s">
        <v>816</v>
      </c>
      <c r="B164" t="s">
        <v>948</v>
      </c>
      <c r="C164">
        <v>0</v>
      </c>
      <c r="D164">
        <v>98.75</v>
      </c>
      <c r="E164">
        <v>98.75</v>
      </c>
      <c r="F164">
        <v>98.75</v>
      </c>
      <c r="G164">
        <v>98.75</v>
      </c>
      <c r="H164">
        <v>98.75</v>
      </c>
      <c r="I164">
        <v>98.75</v>
      </c>
      <c r="J164">
        <v>94.59</v>
      </c>
      <c r="K164">
        <v>94.59</v>
      </c>
      <c r="L164">
        <v>94.59</v>
      </c>
      <c r="M164">
        <v>88.8</v>
      </c>
      <c r="N164">
        <v>100.8</v>
      </c>
      <c r="O164">
        <v>88.8</v>
      </c>
      <c r="P164">
        <v>88.34</v>
      </c>
      <c r="Q164">
        <v>72.849999999999994</v>
      </c>
      <c r="R164">
        <v>72.849999999999994</v>
      </c>
      <c r="S164">
        <v>27</v>
      </c>
      <c r="T164">
        <v>1</v>
      </c>
      <c r="U164">
        <v>1</v>
      </c>
    </row>
    <row r="165" spans="1:21" x14ac:dyDescent="0.2">
      <c r="A165" t="s">
        <v>817</v>
      </c>
      <c r="B165" t="s">
        <v>948</v>
      </c>
      <c r="C165">
        <v>0</v>
      </c>
      <c r="D165">
        <v>111</v>
      </c>
      <c r="E165">
        <v>111</v>
      </c>
      <c r="F165">
        <v>111</v>
      </c>
      <c r="G165">
        <v>111</v>
      </c>
      <c r="H165">
        <v>111</v>
      </c>
      <c r="I165">
        <v>111</v>
      </c>
      <c r="J165">
        <v>106.38</v>
      </c>
      <c r="K165">
        <v>106.38</v>
      </c>
      <c r="L165">
        <v>106.38</v>
      </c>
      <c r="M165">
        <v>100.8</v>
      </c>
      <c r="N165">
        <v>109.2</v>
      </c>
      <c r="O165">
        <v>100.8</v>
      </c>
      <c r="P165">
        <v>111</v>
      </c>
      <c r="Q165">
        <v>91.58</v>
      </c>
      <c r="R165">
        <v>91.58</v>
      </c>
      <c r="S165">
        <v>30</v>
      </c>
      <c r="T165">
        <v>1</v>
      </c>
      <c r="U165">
        <v>1</v>
      </c>
    </row>
    <row r="166" spans="1:21" x14ac:dyDescent="0.2">
      <c r="A166" t="s">
        <v>818</v>
      </c>
      <c r="B166" t="s">
        <v>948</v>
      </c>
      <c r="C166">
        <v>0</v>
      </c>
      <c r="D166">
        <v>129.74</v>
      </c>
      <c r="E166">
        <v>129.74</v>
      </c>
      <c r="F166">
        <v>129.74</v>
      </c>
      <c r="G166">
        <v>129.74</v>
      </c>
      <c r="H166">
        <v>129.74</v>
      </c>
      <c r="I166">
        <v>129.74</v>
      </c>
      <c r="J166">
        <v>125.34</v>
      </c>
      <c r="K166">
        <v>125.34</v>
      </c>
      <c r="L166">
        <v>125.34</v>
      </c>
      <c r="M166">
        <v>117.6</v>
      </c>
      <c r="N166">
        <v>117.6</v>
      </c>
      <c r="O166">
        <v>117.6</v>
      </c>
      <c r="P166">
        <v>119.1</v>
      </c>
      <c r="Q166">
        <v>98.29</v>
      </c>
      <c r="R166">
        <v>98.29</v>
      </c>
      <c r="S166">
        <v>35</v>
      </c>
      <c r="T166">
        <v>1</v>
      </c>
      <c r="U166">
        <v>1</v>
      </c>
    </row>
    <row r="167" spans="1:21" x14ac:dyDescent="0.2">
      <c r="A167" t="s">
        <v>819</v>
      </c>
      <c r="B167" t="s">
        <v>948</v>
      </c>
      <c r="C167">
        <v>0</v>
      </c>
      <c r="D167">
        <v>108.46</v>
      </c>
      <c r="E167">
        <v>108.46</v>
      </c>
      <c r="F167">
        <v>108.46</v>
      </c>
      <c r="G167">
        <v>108.46</v>
      </c>
      <c r="H167">
        <v>108.46</v>
      </c>
      <c r="I167">
        <v>108.46</v>
      </c>
      <c r="J167">
        <v>104.06</v>
      </c>
      <c r="K167">
        <v>104.06</v>
      </c>
      <c r="L167">
        <v>104.06</v>
      </c>
      <c r="M167">
        <v>98.4</v>
      </c>
      <c r="N167">
        <v>98.4</v>
      </c>
      <c r="O167">
        <v>98.4</v>
      </c>
      <c r="P167">
        <v>93.43</v>
      </c>
      <c r="Q167">
        <v>77.010000000000005</v>
      </c>
      <c r="R167">
        <v>77.010000000000005</v>
      </c>
      <c r="S167">
        <v>30</v>
      </c>
      <c r="T167">
        <v>1</v>
      </c>
      <c r="U167">
        <v>1</v>
      </c>
    </row>
    <row r="168" spans="1:21" x14ac:dyDescent="0.2">
      <c r="A168" t="s">
        <v>820</v>
      </c>
      <c r="B168" t="s">
        <v>948</v>
      </c>
      <c r="C168">
        <v>0</v>
      </c>
      <c r="D168">
        <v>117.94</v>
      </c>
      <c r="E168">
        <v>117.94</v>
      </c>
      <c r="F168">
        <v>117.94</v>
      </c>
      <c r="G168">
        <v>117.94</v>
      </c>
      <c r="H168">
        <v>117.94</v>
      </c>
      <c r="I168">
        <v>117.94</v>
      </c>
      <c r="J168">
        <v>113.55</v>
      </c>
      <c r="K168">
        <v>113.55</v>
      </c>
      <c r="L168">
        <v>113.55</v>
      </c>
      <c r="M168">
        <v>108</v>
      </c>
      <c r="N168">
        <v>108</v>
      </c>
      <c r="O168">
        <v>108</v>
      </c>
      <c r="P168">
        <v>123.26</v>
      </c>
      <c r="Q168">
        <v>101.75</v>
      </c>
      <c r="R168">
        <v>101.75</v>
      </c>
      <c r="S168">
        <v>34</v>
      </c>
      <c r="T168">
        <v>1</v>
      </c>
      <c r="U168">
        <v>1</v>
      </c>
    </row>
    <row r="169" spans="1:21" x14ac:dyDescent="0.2">
      <c r="A169" t="s">
        <v>821</v>
      </c>
      <c r="B169" t="s">
        <v>948</v>
      </c>
      <c r="C169">
        <v>0</v>
      </c>
      <c r="D169">
        <v>139.91</v>
      </c>
      <c r="E169">
        <v>139.91</v>
      </c>
      <c r="F169">
        <v>139.91</v>
      </c>
      <c r="G169">
        <v>139.91</v>
      </c>
      <c r="H169">
        <v>139.91</v>
      </c>
      <c r="I169">
        <v>139.91</v>
      </c>
      <c r="J169">
        <v>134.83000000000001</v>
      </c>
      <c r="K169">
        <v>134.83000000000001</v>
      </c>
      <c r="L169">
        <v>134.83000000000001</v>
      </c>
      <c r="M169">
        <v>127.2</v>
      </c>
      <c r="N169">
        <v>127.2</v>
      </c>
      <c r="O169">
        <v>127.2</v>
      </c>
      <c r="P169">
        <v>133.44</v>
      </c>
      <c r="Q169">
        <v>110.08</v>
      </c>
      <c r="R169">
        <v>110.08</v>
      </c>
      <c r="S169">
        <v>41</v>
      </c>
      <c r="T169">
        <v>1</v>
      </c>
      <c r="U169">
        <v>1</v>
      </c>
    </row>
    <row r="170" spans="1:21" x14ac:dyDescent="0.2">
      <c r="A170" t="s">
        <v>822</v>
      </c>
      <c r="B170" t="s">
        <v>949</v>
      </c>
      <c r="C170">
        <v>0</v>
      </c>
      <c r="D170">
        <v>138.53</v>
      </c>
      <c r="E170">
        <v>138.53</v>
      </c>
      <c r="F170">
        <v>138.53</v>
      </c>
      <c r="G170">
        <v>138.53</v>
      </c>
      <c r="H170">
        <v>138.53</v>
      </c>
      <c r="I170">
        <v>138.53</v>
      </c>
      <c r="J170">
        <v>133.44</v>
      </c>
      <c r="K170">
        <v>133.44</v>
      </c>
      <c r="L170">
        <v>133.44</v>
      </c>
      <c r="M170">
        <v>128.4</v>
      </c>
      <c r="N170">
        <v>128.4</v>
      </c>
      <c r="O170">
        <v>128.4</v>
      </c>
      <c r="P170">
        <v>127.19</v>
      </c>
      <c r="Q170">
        <v>104.99</v>
      </c>
      <c r="R170">
        <v>104.99</v>
      </c>
      <c r="S170">
        <v>39</v>
      </c>
      <c r="T170">
        <v>1</v>
      </c>
      <c r="U170">
        <v>1</v>
      </c>
    </row>
    <row r="171" spans="1:21" x14ac:dyDescent="0.2">
      <c r="A171" t="s">
        <v>823</v>
      </c>
      <c r="B171" t="s">
        <v>949</v>
      </c>
      <c r="C171">
        <v>0</v>
      </c>
      <c r="D171">
        <v>150.78</v>
      </c>
      <c r="E171">
        <v>150.78</v>
      </c>
      <c r="F171">
        <v>150.78</v>
      </c>
      <c r="G171">
        <v>150.78</v>
      </c>
      <c r="H171">
        <v>150.78</v>
      </c>
      <c r="I171">
        <v>150.78</v>
      </c>
      <c r="J171">
        <v>144.08000000000001</v>
      </c>
      <c r="K171">
        <v>144.08000000000001</v>
      </c>
      <c r="L171">
        <v>144.08000000000001</v>
      </c>
      <c r="M171">
        <v>140.4</v>
      </c>
      <c r="N171">
        <v>140.4</v>
      </c>
      <c r="O171">
        <v>140.4</v>
      </c>
      <c r="P171">
        <v>137.83000000000001</v>
      </c>
      <c r="Q171">
        <v>113.55</v>
      </c>
      <c r="R171">
        <v>113.55</v>
      </c>
      <c r="S171">
        <v>44</v>
      </c>
      <c r="T171">
        <v>1</v>
      </c>
      <c r="U171">
        <v>1</v>
      </c>
    </row>
    <row r="172" spans="1:21" x14ac:dyDescent="0.2">
      <c r="A172" t="s">
        <v>824</v>
      </c>
      <c r="B172" t="s">
        <v>949</v>
      </c>
      <c r="C172">
        <v>0</v>
      </c>
      <c r="D172">
        <v>172.98</v>
      </c>
      <c r="E172">
        <v>172.98</v>
      </c>
      <c r="F172">
        <v>172.98</v>
      </c>
      <c r="G172">
        <v>172.98</v>
      </c>
      <c r="H172">
        <v>172.98</v>
      </c>
      <c r="I172">
        <v>172.98</v>
      </c>
      <c r="J172">
        <v>166.96</v>
      </c>
      <c r="K172">
        <v>166.96</v>
      </c>
      <c r="L172">
        <v>166.96</v>
      </c>
      <c r="M172">
        <v>159.6</v>
      </c>
      <c r="N172">
        <v>159.6</v>
      </c>
      <c r="O172">
        <v>159.6</v>
      </c>
      <c r="P172">
        <v>157.25</v>
      </c>
      <c r="Q172">
        <v>129.74</v>
      </c>
      <c r="R172">
        <v>129.74</v>
      </c>
      <c r="S172">
        <v>51</v>
      </c>
      <c r="T172">
        <v>1</v>
      </c>
      <c r="U172">
        <v>1</v>
      </c>
    </row>
    <row r="173" spans="1:21" x14ac:dyDescent="0.2">
      <c r="A173" t="s">
        <v>825</v>
      </c>
      <c r="B173" t="s">
        <v>949</v>
      </c>
      <c r="C173">
        <v>0</v>
      </c>
      <c r="D173">
        <v>161.19</v>
      </c>
      <c r="E173">
        <v>161.19</v>
      </c>
      <c r="F173">
        <v>161.19</v>
      </c>
      <c r="G173">
        <v>161.19</v>
      </c>
      <c r="H173">
        <v>161.19</v>
      </c>
      <c r="I173">
        <v>161.19</v>
      </c>
      <c r="J173">
        <v>155.4</v>
      </c>
      <c r="K173">
        <v>155.4</v>
      </c>
      <c r="L173">
        <v>155.4</v>
      </c>
      <c r="M173">
        <v>151.19999999999999</v>
      </c>
      <c r="N173">
        <v>151.19999999999999</v>
      </c>
      <c r="O173">
        <v>151.19999999999999</v>
      </c>
      <c r="P173">
        <v>140.84</v>
      </c>
      <c r="Q173">
        <v>116.09</v>
      </c>
      <c r="R173">
        <v>116.09</v>
      </c>
      <c r="S173">
        <v>44</v>
      </c>
      <c r="T173">
        <v>1</v>
      </c>
      <c r="U173">
        <v>1</v>
      </c>
    </row>
    <row r="174" spans="1:21" x14ac:dyDescent="0.2">
      <c r="A174" t="s">
        <v>826</v>
      </c>
      <c r="B174" t="s">
        <v>949</v>
      </c>
      <c r="C174">
        <v>0</v>
      </c>
      <c r="D174">
        <v>179.91</v>
      </c>
      <c r="E174">
        <v>179.91</v>
      </c>
      <c r="F174">
        <v>179.91</v>
      </c>
      <c r="G174">
        <v>179.91</v>
      </c>
      <c r="H174">
        <v>179.91</v>
      </c>
      <c r="I174">
        <v>179.91</v>
      </c>
      <c r="J174">
        <v>173.21</v>
      </c>
      <c r="K174">
        <v>173.21</v>
      </c>
      <c r="L174">
        <v>173.21</v>
      </c>
      <c r="M174">
        <v>170.4</v>
      </c>
      <c r="N174">
        <v>170.4</v>
      </c>
      <c r="O174">
        <v>170.4</v>
      </c>
      <c r="P174">
        <v>158.18</v>
      </c>
      <c r="Q174">
        <v>130.43</v>
      </c>
      <c r="R174">
        <v>130.43</v>
      </c>
      <c r="S174">
        <v>52</v>
      </c>
      <c r="T174">
        <v>1</v>
      </c>
      <c r="U174">
        <v>1</v>
      </c>
    </row>
    <row r="175" spans="1:21" x14ac:dyDescent="0.2">
      <c r="A175" t="s">
        <v>827</v>
      </c>
      <c r="B175" t="s">
        <v>949</v>
      </c>
      <c r="C175">
        <v>0</v>
      </c>
      <c r="D175">
        <v>204.43</v>
      </c>
      <c r="E175">
        <v>204.43</v>
      </c>
      <c r="F175">
        <v>204.43</v>
      </c>
      <c r="G175">
        <v>204.43</v>
      </c>
      <c r="H175">
        <v>204.43</v>
      </c>
      <c r="I175">
        <v>204.43</v>
      </c>
      <c r="J175">
        <v>195.88</v>
      </c>
      <c r="K175">
        <v>195.88</v>
      </c>
      <c r="L175">
        <v>195.88</v>
      </c>
      <c r="M175">
        <v>192</v>
      </c>
      <c r="N175">
        <v>192</v>
      </c>
      <c r="O175">
        <v>192</v>
      </c>
      <c r="P175">
        <v>188.01</v>
      </c>
      <c r="Q175">
        <v>155.18</v>
      </c>
      <c r="R175">
        <v>155.18</v>
      </c>
      <c r="S175">
        <v>62</v>
      </c>
      <c r="T175">
        <v>1</v>
      </c>
      <c r="U175">
        <v>1</v>
      </c>
    </row>
    <row r="176" spans="1:21" x14ac:dyDescent="0.2">
      <c r="A176" t="s">
        <v>828</v>
      </c>
      <c r="B176" t="s">
        <v>949</v>
      </c>
      <c r="C176">
        <v>0</v>
      </c>
      <c r="D176">
        <v>185.46</v>
      </c>
      <c r="E176">
        <v>185.46</v>
      </c>
      <c r="F176">
        <v>185.46</v>
      </c>
      <c r="G176">
        <v>185.46</v>
      </c>
      <c r="H176">
        <v>185.46</v>
      </c>
      <c r="I176">
        <v>185.46</v>
      </c>
      <c r="J176">
        <v>178.06</v>
      </c>
      <c r="K176">
        <v>178.06</v>
      </c>
      <c r="L176">
        <v>178.06</v>
      </c>
      <c r="M176">
        <v>175.2</v>
      </c>
      <c r="N176">
        <v>175.2</v>
      </c>
      <c r="O176">
        <v>175.2</v>
      </c>
      <c r="P176">
        <v>160.26</v>
      </c>
      <c r="Q176">
        <v>132.28</v>
      </c>
      <c r="R176">
        <v>132.28</v>
      </c>
      <c r="S176">
        <v>52</v>
      </c>
      <c r="T176">
        <v>1</v>
      </c>
      <c r="U176">
        <v>1</v>
      </c>
    </row>
    <row r="177" spans="1:21" x14ac:dyDescent="0.2">
      <c r="A177" t="s">
        <v>829</v>
      </c>
      <c r="B177" t="s">
        <v>949</v>
      </c>
      <c r="C177">
        <v>0</v>
      </c>
      <c r="D177">
        <v>201.89</v>
      </c>
      <c r="E177">
        <v>201.89</v>
      </c>
      <c r="F177">
        <v>201.89</v>
      </c>
      <c r="G177">
        <v>201.89</v>
      </c>
      <c r="H177">
        <v>201.89</v>
      </c>
      <c r="I177">
        <v>201.89</v>
      </c>
      <c r="J177">
        <v>194.25</v>
      </c>
      <c r="K177">
        <v>194.25</v>
      </c>
      <c r="L177">
        <v>194.25</v>
      </c>
      <c r="M177">
        <v>192</v>
      </c>
      <c r="N177">
        <v>192</v>
      </c>
      <c r="O177">
        <v>192</v>
      </c>
      <c r="P177">
        <v>195.88</v>
      </c>
      <c r="Q177">
        <v>161.88</v>
      </c>
      <c r="R177">
        <v>161.88</v>
      </c>
      <c r="S177">
        <v>59</v>
      </c>
      <c r="T177">
        <v>1</v>
      </c>
      <c r="U177">
        <v>1</v>
      </c>
    </row>
    <row r="178" spans="1:21" x14ac:dyDescent="0.2">
      <c r="A178" t="s">
        <v>830</v>
      </c>
      <c r="B178" t="s">
        <v>949</v>
      </c>
      <c r="C178">
        <v>0</v>
      </c>
      <c r="D178">
        <v>230.1</v>
      </c>
      <c r="E178">
        <v>230.1</v>
      </c>
      <c r="F178">
        <v>230.1</v>
      </c>
      <c r="G178">
        <v>230.1</v>
      </c>
      <c r="H178">
        <v>230.1</v>
      </c>
      <c r="I178">
        <v>230.1</v>
      </c>
      <c r="J178">
        <v>221.54</v>
      </c>
      <c r="K178">
        <v>221.54</v>
      </c>
      <c r="L178">
        <v>221.54</v>
      </c>
      <c r="M178">
        <v>219.6</v>
      </c>
      <c r="N178">
        <v>219.6</v>
      </c>
      <c r="O178">
        <v>219.6</v>
      </c>
      <c r="P178">
        <v>212.53</v>
      </c>
      <c r="Q178">
        <v>175.53</v>
      </c>
      <c r="R178">
        <v>175.53</v>
      </c>
      <c r="S178">
        <v>65</v>
      </c>
      <c r="T178">
        <v>1</v>
      </c>
      <c r="U178">
        <v>1</v>
      </c>
    </row>
    <row r="179" spans="1:21" x14ac:dyDescent="0.2">
      <c r="A179" t="s">
        <v>831</v>
      </c>
      <c r="B179" t="s">
        <v>950</v>
      </c>
      <c r="C179">
        <v>0</v>
      </c>
      <c r="D179">
        <v>167.2</v>
      </c>
      <c r="E179">
        <v>167.2</v>
      </c>
      <c r="F179">
        <v>167.2</v>
      </c>
      <c r="G179">
        <v>167.2</v>
      </c>
      <c r="H179">
        <v>167.19</v>
      </c>
      <c r="I179">
        <v>167.2</v>
      </c>
      <c r="J179">
        <v>160.72999999999999</v>
      </c>
      <c r="K179">
        <v>160.72999999999999</v>
      </c>
      <c r="L179">
        <v>160.72999999999999</v>
      </c>
      <c r="M179">
        <v>157.5</v>
      </c>
      <c r="N179">
        <v>157.5</v>
      </c>
      <c r="O179">
        <v>157.5</v>
      </c>
      <c r="P179">
        <v>148.93</v>
      </c>
      <c r="Q179">
        <v>122.8</v>
      </c>
      <c r="R179">
        <v>122.8</v>
      </c>
      <c r="S179">
        <v>50</v>
      </c>
      <c r="T179">
        <v>1</v>
      </c>
      <c r="U179">
        <v>2</v>
      </c>
    </row>
    <row r="180" spans="1:21" x14ac:dyDescent="0.2">
      <c r="A180" t="s">
        <v>832</v>
      </c>
      <c r="B180" t="s">
        <v>950</v>
      </c>
      <c r="C180">
        <v>0</v>
      </c>
      <c r="D180">
        <v>188.48</v>
      </c>
      <c r="E180">
        <v>188.48</v>
      </c>
      <c r="F180">
        <v>188.48</v>
      </c>
      <c r="G180">
        <v>188.48</v>
      </c>
      <c r="H180">
        <v>188.48</v>
      </c>
      <c r="I180">
        <v>188.48</v>
      </c>
      <c r="J180">
        <v>181.3</v>
      </c>
      <c r="K180">
        <v>181.3</v>
      </c>
      <c r="L180">
        <v>181.3</v>
      </c>
      <c r="M180">
        <v>182.4</v>
      </c>
      <c r="N180">
        <v>182.4</v>
      </c>
      <c r="O180">
        <v>182.4</v>
      </c>
      <c r="P180">
        <v>168.59</v>
      </c>
      <c r="Q180">
        <v>138.99</v>
      </c>
      <c r="R180">
        <v>138.99</v>
      </c>
      <c r="S180">
        <v>57</v>
      </c>
      <c r="T180">
        <v>1</v>
      </c>
      <c r="U180">
        <v>2</v>
      </c>
    </row>
    <row r="181" spans="1:21" x14ac:dyDescent="0.2">
      <c r="A181" t="s">
        <v>833</v>
      </c>
      <c r="B181" t="s">
        <v>950</v>
      </c>
      <c r="C181">
        <v>0</v>
      </c>
      <c r="D181">
        <v>217.38</v>
      </c>
      <c r="E181">
        <v>217.38</v>
      </c>
      <c r="F181">
        <v>217.38</v>
      </c>
      <c r="G181">
        <v>217.38</v>
      </c>
      <c r="H181">
        <v>217.38</v>
      </c>
      <c r="I181">
        <v>217.38</v>
      </c>
      <c r="J181">
        <v>209.51</v>
      </c>
      <c r="K181">
        <v>209.51</v>
      </c>
      <c r="L181">
        <v>209.51</v>
      </c>
      <c r="M181">
        <v>211.2</v>
      </c>
      <c r="N181">
        <v>211.2</v>
      </c>
      <c r="O181">
        <v>211.2</v>
      </c>
      <c r="P181">
        <v>188.01</v>
      </c>
      <c r="Q181">
        <v>155.18</v>
      </c>
      <c r="R181">
        <v>155.18</v>
      </c>
      <c r="S181">
        <v>67</v>
      </c>
      <c r="T181">
        <v>1</v>
      </c>
      <c r="U181">
        <v>2</v>
      </c>
    </row>
    <row r="182" spans="1:21" x14ac:dyDescent="0.2">
      <c r="A182" t="s">
        <v>834</v>
      </c>
      <c r="B182" t="s">
        <v>950</v>
      </c>
      <c r="C182">
        <v>0</v>
      </c>
      <c r="D182">
        <v>264.33</v>
      </c>
      <c r="E182">
        <v>264.33</v>
      </c>
      <c r="F182">
        <v>264.33</v>
      </c>
      <c r="G182">
        <v>264.33</v>
      </c>
      <c r="H182">
        <v>264.33</v>
      </c>
      <c r="I182">
        <v>264.33</v>
      </c>
      <c r="J182">
        <v>255.54</v>
      </c>
      <c r="K182">
        <v>255.54</v>
      </c>
      <c r="L182">
        <v>255.54</v>
      </c>
      <c r="M182">
        <v>231.03</v>
      </c>
      <c r="N182">
        <v>231.03</v>
      </c>
      <c r="O182">
        <v>231.25</v>
      </c>
      <c r="P182">
        <v>0</v>
      </c>
      <c r="Q182">
        <v>0</v>
      </c>
      <c r="R182">
        <v>0</v>
      </c>
      <c r="S182">
        <v>75</v>
      </c>
      <c r="T182">
        <v>1</v>
      </c>
      <c r="U182">
        <v>2</v>
      </c>
    </row>
    <row r="183" spans="1:21" x14ac:dyDescent="0.2">
      <c r="B183" t="s">
        <v>1016</v>
      </c>
    </row>
    <row r="184" spans="1:21" x14ac:dyDescent="0.2">
      <c r="A184" t="s">
        <v>884</v>
      </c>
      <c r="B184" t="s">
        <v>951</v>
      </c>
      <c r="C184">
        <v>0</v>
      </c>
      <c r="D184">
        <v>122.1</v>
      </c>
      <c r="E184">
        <v>0</v>
      </c>
      <c r="F184">
        <v>122.1</v>
      </c>
      <c r="G184">
        <v>122.1</v>
      </c>
      <c r="H184">
        <v>122.1</v>
      </c>
      <c r="I184">
        <v>122.1</v>
      </c>
      <c r="J184">
        <v>117.71</v>
      </c>
      <c r="K184">
        <v>0</v>
      </c>
      <c r="L184">
        <v>117.71</v>
      </c>
      <c r="M184">
        <v>122.1</v>
      </c>
      <c r="N184">
        <v>122.1</v>
      </c>
      <c r="O184">
        <v>122.1</v>
      </c>
      <c r="P184">
        <v>0</v>
      </c>
      <c r="Q184">
        <v>0</v>
      </c>
      <c r="R184">
        <v>0</v>
      </c>
      <c r="S184">
        <v>50</v>
      </c>
      <c r="T184">
        <v>0</v>
      </c>
      <c r="U184">
        <v>1</v>
      </c>
    </row>
    <row r="185" spans="1:21" x14ac:dyDescent="0.2">
      <c r="A185" t="s">
        <v>885</v>
      </c>
      <c r="B185" t="s">
        <v>951</v>
      </c>
      <c r="C185">
        <v>0</v>
      </c>
      <c r="D185">
        <v>133.9</v>
      </c>
      <c r="E185">
        <v>0</v>
      </c>
      <c r="F185">
        <v>133.9</v>
      </c>
      <c r="G185">
        <v>133.9</v>
      </c>
      <c r="H185">
        <v>133.9</v>
      </c>
      <c r="I185">
        <v>133.9</v>
      </c>
      <c r="J185">
        <v>128.58000000000001</v>
      </c>
      <c r="K185">
        <v>0</v>
      </c>
      <c r="L185">
        <v>128.58000000000001</v>
      </c>
      <c r="M185">
        <v>134.13</v>
      </c>
      <c r="N185">
        <v>134.13</v>
      </c>
      <c r="O185">
        <v>134.36000000000001</v>
      </c>
      <c r="P185">
        <v>0</v>
      </c>
      <c r="Q185">
        <v>0</v>
      </c>
      <c r="R185">
        <v>0</v>
      </c>
      <c r="S185">
        <v>60</v>
      </c>
      <c r="T185">
        <v>0</v>
      </c>
      <c r="U185">
        <v>1</v>
      </c>
    </row>
    <row r="186" spans="1:21" x14ac:dyDescent="0.2">
      <c r="A186" t="s">
        <v>886</v>
      </c>
      <c r="B186" t="s">
        <v>951</v>
      </c>
      <c r="C186">
        <v>0</v>
      </c>
      <c r="D186">
        <v>138.53</v>
      </c>
      <c r="E186">
        <v>0</v>
      </c>
      <c r="F186">
        <v>138.53</v>
      </c>
      <c r="G186">
        <v>138.53</v>
      </c>
      <c r="H186">
        <v>138.53</v>
      </c>
      <c r="I186">
        <v>138.53</v>
      </c>
      <c r="J186">
        <v>133.44</v>
      </c>
      <c r="K186">
        <v>0</v>
      </c>
      <c r="L186">
        <v>133.44</v>
      </c>
      <c r="M186">
        <v>138.75</v>
      </c>
      <c r="N186">
        <v>138.75</v>
      </c>
      <c r="O186">
        <v>138.99</v>
      </c>
      <c r="P186">
        <v>0</v>
      </c>
      <c r="Q186">
        <v>0</v>
      </c>
      <c r="R186">
        <v>0</v>
      </c>
      <c r="S186">
        <v>70</v>
      </c>
      <c r="T186">
        <v>0</v>
      </c>
      <c r="U186">
        <v>1</v>
      </c>
    </row>
    <row r="187" spans="1:21" x14ac:dyDescent="0.2">
      <c r="A187" t="s">
        <v>863</v>
      </c>
      <c r="B187" t="s">
        <v>952</v>
      </c>
      <c r="C187">
        <v>0</v>
      </c>
      <c r="D187">
        <v>72.84</v>
      </c>
      <c r="E187">
        <v>0</v>
      </c>
      <c r="F187">
        <v>72.84</v>
      </c>
      <c r="G187">
        <v>72.84</v>
      </c>
      <c r="H187">
        <v>72.84</v>
      </c>
      <c r="I187">
        <v>72.84</v>
      </c>
      <c r="J187">
        <v>69.84</v>
      </c>
      <c r="K187">
        <v>0</v>
      </c>
      <c r="L187">
        <v>69.84</v>
      </c>
      <c r="M187">
        <v>73.31</v>
      </c>
      <c r="N187">
        <v>73.31</v>
      </c>
      <c r="O187">
        <v>60.36</v>
      </c>
      <c r="P187">
        <v>0</v>
      </c>
      <c r="Q187">
        <v>0</v>
      </c>
      <c r="R187">
        <v>0</v>
      </c>
      <c r="S187">
        <v>40</v>
      </c>
      <c r="T187">
        <v>0</v>
      </c>
      <c r="U187">
        <v>0</v>
      </c>
    </row>
    <row r="188" spans="1:21" x14ac:dyDescent="0.2">
      <c r="B188" t="s">
        <v>1017</v>
      </c>
    </row>
    <row r="189" spans="1:21" x14ac:dyDescent="0.2">
      <c r="A189" t="s">
        <v>860</v>
      </c>
      <c r="B189" t="s">
        <v>953</v>
      </c>
      <c r="C189">
        <v>0</v>
      </c>
      <c r="D189">
        <v>89.26</v>
      </c>
      <c r="E189">
        <v>89.26</v>
      </c>
      <c r="F189">
        <v>89.26</v>
      </c>
      <c r="G189">
        <v>89.26</v>
      </c>
      <c r="H189">
        <v>89.26</v>
      </c>
      <c r="I189">
        <v>89.26</v>
      </c>
      <c r="J189">
        <v>86.49</v>
      </c>
      <c r="K189">
        <v>86.49</v>
      </c>
      <c r="L189">
        <v>86.49</v>
      </c>
      <c r="M189">
        <v>85.56</v>
      </c>
      <c r="N189">
        <v>85.56</v>
      </c>
      <c r="O189">
        <v>85.56</v>
      </c>
      <c r="P189">
        <v>79.31</v>
      </c>
      <c r="Q189">
        <v>65.209999999999994</v>
      </c>
      <c r="R189">
        <v>65.209999999999994</v>
      </c>
      <c r="S189">
        <v>15</v>
      </c>
      <c r="T189">
        <v>0</v>
      </c>
      <c r="U189">
        <v>1</v>
      </c>
    </row>
    <row r="190" spans="1:21" x14ac:dyDescent="0.2">
      <c r="A190" t="s">
        <v>320</v>
      </c>
      <c r="B190" t="s">
        <v>954</v>
      </c>
      <c r="C190">
        <v>0</v>
      </c>
      <c r="D190">
        <v>169.05</v>
      </c>
      <c r="E190">
        <v>169.05</v>
      </c>
      <c r="F190">
        <v>169.05</v>
      </c>
      <c r="G190">
        <v>169.05</v>
      </c>
      <c r="H190">
        <v>169.05</v>
      </c>
      <c r="I190">
        <v>169.05</v>
      </c>
      <c r="J190">
        <v>161.41</v>
      </c>
      <c r="K190">
        <v>161.41</v>
      </c>
      <c r="L190">
        <v>161.41</v>
      </c>
      <c r="M190">
        <v>156.33000000000001</v>
      </c>
      <c r="N190">
        <v>156.33000000000001</v>
      </c>
      <c r="O190">
        <v>156.33000000000001</v>
      </c>
      <c r="P190">
        <v>0</v>
      </c>
      <c r="Q190">
        <v>0</v>
      </c>
      <c r="R190">
        <v>0</v>
      </c>
      <c r="S190">
        <v>52</v>
      </c>
      <c r="T190">
        <v>1</v>
      </c>
      <c r="U190">
        <v>1</v>
      </c>
    </row>
    <row r="191" spans="1:21" x14ac:dyDescent="0.2">
      <c r="A191" t="s">
        <v>321</v>
      </c>
      <c r="B191" t="s">
        <v>954</v>
      </c>
      <c r="C191">
        <v>0</v>
      </c>
      <c r="D191">
        <v>179.91</v>
      </c>
      <c r="E191">
        <v>179.91</v>
      </c>
      <c r="F191">
        <v>179.91</v>
      </c>
      <c r="G191">
        <v>179.91</v>
      </c>
      <c r="H191">
        <v>179.91</v>
      </c>
      <c r="I191">
        <v>179.91</v>
      </c>
      <c r="J191">
        <v>173.21</v>
      </c>
      <c r="K191">
        <v>173.21</v>
      </c>
      <c r="L191">
        <v>173.21</v>
      </c>
      <c r="M191">
        <v>168.35</v>
      </c>
      <c r="N191">
        <v>168.35</v>
      </c>
      <c r="O191">
        <v>168.59</v>
      </c>
      <c r="P191">
        <v>0</v>
      </c>
      <c r="Q191">
        <v>0</v>
      </c>
      <c r="R191">
        <v>0</v>
      </c>
      <c r="S191">
        <v>58</v>
      </c>
      <c r="T191">
        <v>1</v>
      </c>
      <c r="U191">
        <v>1</v>
      </c>
    </row>
    <row r="192" spans="1:21" x14ac:dyDescent="0.2">
      <c r="A192" t="s">
        <v>322</v>
      </c>
      <c r="B192" t="s">
        <v>954</v>
      </c>
      <c r="C192">
        <v>0</v>
      </c>
      <c r="D192">
        <v>192.64</v>
      </c>
      <c r="E192">
        <v>192.64</v>
      </c>
      <c r="F192">
        <v>192.64</v>
      </c>
      <c r="G192">
        <v>192.64</v>
      </c>
      <c r="H192">
        <v>192.64</v>
      </c>
      <c r="I192">
        <v>192.64</v>
      </c>
      <c r="J192">
        <v>185</v>
      </c>
      <c r="K192">
        <v>185</v>
      </c>
      <c r="L192">
        <v>185</v>
      </c>
      <c r="M192">
        <v>180.61</v>
      </c>
      <c r="N192">
        <v>180.61</v>
      </c>
      <c r="O192">
        <v>180.84</v>
      </c>
      <c r="P192">
        <v>0</v>
      </c>
      <c r="Q192">
        <v>0</v>
      </c>
      <c r="R192">
        <v>0</v>
      </c>
      <c r="S192">
        <v>62</v>
      </c>
      <c r="T192">
        <v>1</v>
      </c>
      <c r="U192">
        <v>1</v>
      </c>
    </row>
    <row r="193" spans="1:21" x14ac:dyDescent="0.2">
      <c r="B193" t="s">
        <v>1018</v>
      </c>
    </row>
    <row r="194" spans="1:21" x14ac:dyDescent="0.2">
      <c r="A194" t="s">
        <v>315</v>
      </c>
      <c r="B194" t="s">
        <v>955</v>
      </c>
      <c r="C194">
        <v>0</v>
      </c>
      <c r="D194">
        <v>89.26</v>
      </c>
      <c r="E194">
        <v>89.26</v>
      </c>
      <c r="F194">
        <v>89.26</v>
      </c>
      <c r="G194">
        <v>89.26</v>
      </c>
      <c r="H194">
        <v>89.26</v>
      </c>
      <c r="I194">
        <v>89.26</v>
      </c>
      <c r="J194">
        <v>86.49</v>
      </c>
      <c r="K194">
        <v>86.49</v>
      </c>
      <c r="L194">
        <v>86.49</v>
      </c>
      <c r="M194">
        <v>74.7</v>
      </c>
      <c r="N194">
        <v>74.7</v>
      </c>
      <c r="O194">
        <v>74.7</v>
      </c>
      <c r="P194">
        <v>74.930000000000007</v>
      </c>
      <c r="Q194">
        <v>61.75</v>
      </c>
      <c r="R194">
        <v>61.75</v>
      </c>
      <c r="S194">
        <v>24</v>
      </c>
      <c r="T194">
        <v>1</v>
      </c>
      <c r="U194">
        <v>1</v>
      </c>
    </row>
    <row r="195" spans="1:21" x14ac:dyDescent="0.2">
      <c r="A195" t="s">
        <v>317</v>
      </c>
      <c r="B195" t="s">
        <v>955</v>
      </c>
      <c r="C195">
        <v>0</v>
      </c>
      <c r="D195">
        <v>95.51</v>
      </c>
      <c r="E195">
        <v>95.51</v>
      </c>
      <c r="F195">
        <v>95.51</v>
      </c>
      <c r="G195">
        <v>95.51</v>
      </c>
      <c r="H195">
        <v>95.51</v>
      </c>
      <c r="I195">
        <v>95.51</v>
      </c>
      <c r="J195">
        <v>91.58</v>
      </c>
      <c r="K195">
        <v>91.58</v>
      </c>
      <c r="L195">
        <v>91.58</v>
      </c>
      <c r="M195">
        <v>83.25</v>
      </c>
      <c r="N195">
        <v>83.25</v>
      </c>
      <c r="O195">
        <v>83.25</v>
      </c>
      <c r="P195">
        <v>82.33</v>
      </c>
      <c r="Q195">
        <v>67.760000000000005</v>
      </c>
      <c r="R195">
        <v>67.760000000000005</v>
      </c>
      <c r="S195">
        <v>26</v>
      </c>
      <c r="T195">
        <v>1</v>
      </c>
      <c r="U195">
        <v>1</v>
      </c>
    </row>
    <row r="196" spans="1:21" x14ac:dyDescent="0.2">
      <c r="A196" t="s">
        <v>318</v>
      </c>
      <c r="B196" t="s">
        <v>955</v>
      </c>
      <c r="C196">
        <v>0</v>
      </c>
      <c r="D196">
        <v>103.38</v>
      </c>
      <c r="E196">
        <v>103.38</v>
      </c>
      <c r="F196">
        <v>103.38</v>
      </c>
      <c r="G196">
        <v>103.38</v>
      </c>
      <c r="H196">
        <v>103.38</v>
      </c>
      <c r="I196">
        <v>103.38</v>
      </c>
      <c r="J196">
        <v>98.98</v>
      </c>
      <c r="K196">
        <v>98.98</v>
      </c>
      <c r="L196">
        <v>98.98</v>
      </c>
      <c r="M196">
        <v>94.81</v>
      </c>
      <c r="N196">
        <v>94.81</v>
      </c>
      <c r="O196">
        <v>95.05</v>
      </c>
      <c r="P196">
        <v>100.6</v>
      </c>
      <c r="Q196">
        <v>83.03</v>
      </c>
      <c r="R196">
        <v>83.03</v>
      </c>
      <c r="S196">
        <v>33</v>
      </c>
      <c r="T196">
        <v>1</v>
      </c>
      <c r="U196">
        <v>1</v>
      </c>
    </row>
    <row r="197" spans="1:21" x14ac:dyDescent="0.2">
      <c r="A197" t="s">
        <v>890</v>
      </c>
      <c r="B197" t="s">
        <v>956</v>
      </c>
      <c r="C197">
        <v>0</v>
      </c>
      <c r="D197">
        <v>0</v>
      </c>
      <c r="E197">
        <v>0</v>
      </c>
      <c r="F197">
        <v>54.11</v>
      </c>
      <c r="G197">
        <v>54.11</v>
      </c>
      <c r="H197">
        <v>54.11</v>
      </c>
      <c r="I197">
        <v>54.11</v>
      </c>
      <c r="J197">
        <v>52.04</v>
      </c>
      <c r="K197">
        <v>0</v>
      </c>
      <c r="L197">
        <v>52.04</v>
      </c>
      <c r="M197">
        <v>49.49</v>
      </c>
      <c r="N197">
        <v>49.49</v>
      </c>
      <c r="O197">
        <v>49.26</v>
      </c>
      <c r="P197">
        <v>0</v>
      </c>
      <c r="Q197">
        <v>0</v>
      </c>
      <c r="R197">
        <v>0</v>
      </c>
      <c r="S197">
        <v>20</v>
      </c>
      <c r="T197">
        <v>0</v>
      </c>
      <c r="U197">
        <v>1</v>
      </c>
    </row>
    <row r="198" spans="1:21" x14ac:dyDescent="0.2">
      <c r="A198" t="s">
        <v>891</v>
      </c>
      <c r="B198" t="s">
        <v>956</v>
      </c>
      <c r="C198">
        <v>0</v>
      </c>
      <c r="D198">
        <v>0</v>
      </c>
      <c r="E198">
        <v>0</v>
      </c>
      <c r="F198">
        <v>57.81</v>
      </c>
      <c r="G198">
        <v>57.81</v>
      </c>
      <c r="H198">
        <v>57.81</v>
      </c>
      <c r="I198">
        <v>57.81</v>
      </c>
      <c r="J198">
        <v>56.66</v>
      </c>
      <c r="K198">
        <v>0</v>
      </c>
      <c r="L198">
        <v>56.66</v>
      </c>
      <c r="M198">
        <v>53.43</v>
      </c>
      <c r="N198">
        <v>53.43</v>
      </c>
      <c r="O198">
        <v>53.43</v>
      </c>
      <c r="P198">
        <v>0</v>
      </c>
      <c r="Q198">
        <v>0</v>
      </c>
      <c r="R198">
        <v>0</v>
      </c>
      <c r="S198">
        <v>25</v>
      </c>
      <c r="T198">
        <v>0</v>
      </c>
      <c r="U198">
        <v>1</v>
      </c>
    </row>
    <row r="199" spans="1:21" x14ac:dyDescent="0.2">
      <c r="A199" t="s">
        <v>892</v>
      </c>
      <c r="B199" t="s">
        <v>956</v>
      </c>
      <c r="C199">
        <v>0</v>
      </c>
      <c r="D199">
        <v>0</v>
      </c>
      <c r="E199">
        <v>0</v>
      </c>
      <c r="F199">
        <v>62.44</v>
      </c>
      <c r="G199">
        <v>62.44</v>
      </c>
      <c r="H199">
        <v>62.44</v>
      </c>
      <c r="I199">
        <v>62.44</v>
      </c>
      <c r="J199">
        <v>60.59</v>
      </c>
      <c r="K199">
        <v>0</v>
      </c>
      <c r="L199">
        <v>60.59</v>
      </c>
      <c r="M199">
        <v>57.81</v>
      </c>
      <c r="N199">
        <v>57.81</v>
      </c>
      <c r="O199">
        <v>57.81</v>
      </c>
      <c r="P199">
        <v>0</v>
      </c>
      <c r="Q199">
        <v>0</v>
      </c>
      <c r="R199">
        <v>0</v>
      </c>
      <c r="S199">
        <v>30</v>
      </c>
      <c r="T199">
        <v>0</v>
      </c>
      <c r="U199">
        <v>1</v>
      </c>
    </row>
    <row r="200" spans="1:21" x14ac:dyDescent="0.2">
      <c r="A200" t="s">
        <v>333</v>
      </c>
      <c r="B200" t="s">
        <v>957</v>
      </c>
      <c r="C200">
        <v>0</v>
      </c>
      <c r="D200">
        <v>87.41</v>
      </c>
      <c r="E200">
        <v>87.41</v>
      </c>
      <c r="F200">
        <v>87.41</v>
      </c>
      <c r="G200">
        <v>87.41</v>
      </c>
      <c r="H200">
        <v>87.41</v>
      </c>
      <c r="I200">
        <v>87.41</v>
      </c>
      <c r="J200">
        <v>84.88</v>
      </c>
      <c r="K200">
        <v>84.88</v>
      </c>
      <c r="L200">
        <v>84.88</v>
      </c>
      <c r="M200">
        <v>80.709999999999994</v>
      </c>
      <c r="N200">
        <v>80.709999999999994</v>
      </c>
      <c r="O200">
        <v>80.709999999999994</v>
      </c>
      <c r="P200">
        <v>0</v>
      </c>
      <c r="Q200">
        <v>0</v>
      </c>
      <c r="R200">
        <v>0</v>
      </c>
      <c r="S200">
        <v>20</v>
      </c>
      <c r="T200">
        <v>0</v>
      </c>
      <c r="U200">
        <v>1</v>
      </c>
    </row>
    <row r="201" spans="1:21" x14ac:dyDescent="0.2">
      <c r="A201" t="s">
        <v>868</v>
      </c>
      <c r="B201" t="s">
        <v>958</v>
      </c>
      <c r="C201">
        <v>0</v>
      </c>
      <c r="D201">
        <v>120.25</v>
      </c>
      <c r="E201">
        <v>120.25</v>
      </c>
      <c r="F201">
        <v>120.25</v>
      </c>
      <c r="G201">
        <v>120.25</v>
      </c>
      <c r="H201">
        <v>120.25</v>
      </c>
      <c r="I201">
        <v>120.25</v>
      </c>
      <c r="J201">
        <v>120.49</v>
      </c>
      <c r="K201">
        <v>120.49</v>
      </c>
      <c r="L201">
        <v>120.49</v>
      </c>
      <c r="M201">
        <v>121.18</v>
      </c>
      <c r="N201">
        <v>121.18</v>
      </c>
      <c r="O201">
        <v>121.41</v>
      </c>
      <c r="P201">
        <v>106.84</v>
      </c>
      <c r="Q201">
        <v>88.11</v>
      </c>
      <c r="R201">
        <v>88.11</v>
      </c>
      <c r="S201">
        <v>25</v>
      </c>
      <c r="T201">
        <v>0</v>
      </c>
      <c r="U201">
        <v>1</v>
      </c>
    </row>
    <row r="202" spans="1:21" x14ac:dyDescent="0.2">
      <c r="A202" t="s">
        <v>869</v>
      </c>
      <c r="B202" t="s">
        <v>122</v>
      </c>
      <c r="C202">
        <v>0</v>
      </c>
      <c r="D202">
        <v>120.25</v>
      </c>
      <c r="E202">
        <v>120.25</v>
      </c>
      <c r="F202">
        <v>120.25</v>
      </c>
      <c r="G202">
        <v>120.25</v>
      </c>
      <c r="H202">
        <v>120.25</v>
      </c>
      <c r="I202">
        <v>120.25</v>
      </c>
      <c r="J202">
        <v>120.49</v>
      </c>
      <c r="K202">
        <v>120.49</v>
      </c>
      <c r="L202">
        <v>120.49</v>
      </c>
      <c r="M202">
        <v>121.18</v>
      </c>
      <c r="N202">
        <v>121.18</v>
      </c>
      <c r="O202">
        <v>121.41</v>
      </c>
      <c r="P202">
        <v>106.84</v>
      </c>
      <c r="Q202">
        <v>88.11</v>
      </c>
      <c r="R202">
        <v>88.11</v>
      </c>
      <c r="S202">
        <v>25</v>
      </c>
      <c r="T202">
        <v>0</v>
      </c>
      <c r="U202">
        <v>2</v>
      </c>
    </row>
    <row r="203" spans="1:21" x14ac:dyDescent="0.2">
      <c r="A203" t="s">
        <v>427</v>
      </c>
      <c r="B203" t="s">
        <v>733</v>
      </c>
      <c r="C203">
        <v>0</v>
      </c>
      <c r="D203">
        <v>43.71</v>
      </c>
      <c r="E203">
        <v>43.71</v>
      </c>
      <c r="F203">
        <v>43.71</v>
      </c>
      <c r="G203">
        <v>43.71</v>
      </c>
      <c r="H203">
        <v>43.71</v>
      </c>
      <c r="I203">
        <v>43.71</v>
      </c>
      <c r="J203">
        <v>42.55</v>
      </c>
      <c r="K203">
        <v>42.55</v>
      </c>
      <c r="L203">
        <v>42.55</v>
      </c>
      <c r="M203">
        <v>44.4</v>
      </c>
      <c r="N203">
        <v>44.4</v>
      </c>
      <c r="O203">
        <v>36.76</v>
      </c>
      <c r="P203">
        <v>37.24</v>
      </c>
      <c r="Q203">
        <v>30.53</v>
      </c>
      <c r="R203">
        <v>30.53</v>
      </c>
      <c r="S203">
        <v>3</v>
      </c>
      <c r="T203">
        <v>0</v>
      </c>
      <c r="U203">
        <v>1</v>
      </c>
    </row>
    <row r="204" spans="1:21" x14ac:dyDescent="0.2">
      <c r="A204" t="s">
        <v>814</v>
      </c>
      <c r="B204" t="s">
        <v>959</v>
      </c>
      <c r="C204">
        <v>0</v>
      </c>
      <c r="D204">
        <v>126.04</v>
      </c>
      <c r="E204">
        <v>126.04</v>
      </c>
      <c r="F204">
        <v>126.04</v>
      </c>
      <c r="G204">
        <v>126.04</v>
      </c>
      <c r="H204">
        <v>126.04</v>
      </c>
      <c r="I204">
        <v>126.04</v>
      </c>
      <c r="J204">
        <v>121.64</v>
      </c>
      <c r="K204">
        <v>121.64</v>
      </c>
      <c r="L204">
        <v>121.64</v>
      </c>
      <c r="M204">
        <v>118.4</v>
      </c>
      <c r="N204">
        <v>118.4</v>
      </c>
      <c r="O204">
        <v>118.64</v>
      </c>
      <c r="P204">
        <v>0</v>
      </c>
      <c r="Q204">
        <v>0</v>
      </c>
      <c r="R204">
        <v>0</v>
      </c>
      <c r="S204">
        <v>28</v>
      </c>
      <c r="T204">
        <v>1</v>
      </c>
      <c r="U204">
        <v>2</v>
      </c>
    </row>
    <row r="205" spans="1:21" x14ac:dyDescent="0.2">
      <c r="B205" t="s">
        <v>69</v>
      </c>
    </row>
    <row r="206" spans="1:21" x14ac:dyDescent="0.2">
      <c r="A206" t="s">
        <v>301</v>
      </c>
      <c r="B206" t="s">
        <v>960</v>
      </c>
      <c r="C206">
        <v>0</v>
      </c>
      <c r="D206">
        <v>339.48</v>
      </c>
      <c r="E206">
        <v>339.48</v>
      </c>
      <c r="F206">
        <v>339.48</v>
      </c>
      <c r="G206">
        <v>339.48</v>
      </c>
      <c r="H206">
        <v>339.48</v>
      </c>
      <c r="I206">
        <v>339.48</v>
      </c>
      <c r="J206">
        <v>326.52999999999997</v>
      </c>
      <c r="K206">
        <v>326.52999999999997</v>
      </c>
      <c r="L206">
        <v>326.52999999999997</v>
      </c>
      <c r="M206">
        <v>303.18</v>
      </c>
      <c r="N206">
        <v>303.18</v>
      </c>
      <c r="O206">
        <v>283.05</v>
      </c>
      <c r="P206">
        <v>353.13</v>
      </c>
      <c r="Q206">
        <v>291.61</v>
      </c>
      <c r="R206">
        <v>291.61</v>
      </c>
      <c r="S206">
        <v>115</v>
      </c>
      <c r="T206">
        <v>1</v>
      </c>
      <c r="U206">
        <v>2</v>
      </c>
    </row>
    <row r="207" spans="1:21" x14ac:dyDescent="0.2">
      <c r="A207" t="s">
        <v>305</v>
      </c>
      <c r="B207" t="s">
        <v>960</v>
      </c>
      <c r="C207">
        <v>0</v>
      </c>
      <c r="D207">
        <v>350.35</v>
      </c>
      <c r="E207">
        <v>350.35</v>
      </c>
      <c r="F207">
        <v>350.35</v>
      </c>
      <c r="G207">
        <v>350.35</v>
      </c>
      <c r="H207">
        <v>350.35</v>
      </c>
      <c r="I207">
        <v>350.35</v>
      </c>
      <c r="J207">
        <v>336.94</v>
      </c>
      <c r="K207">
        <v>336.94</v>
      </c>
      <c r="L207">
        <v>336.94</v>
      </c>
      <c r="M207">
        <v>321.44</v>
      </c>
      <c r="N207">
        <v>321.44</v>
      </c>
      <c r="O207">
        <v>291.61</v>
      </c>
      <c r="P207">
        <v>375.79</v>
      </c>
      <c r="Q207">
        <v>310.33999999999997</v>
      </c>
      <c r="R207">
        <v>310.33999999999997</v>
      </c>
      <c r="S207">
        <v>125</v>
      </c>
      <c r="T207">
        <v>1</v>
      </c>
      <c r="U207">
        <v>2</v>
      </c>
    </row>
    <row r="208" spans="1:21" x14ac:dyDescent="0.2">
      <c r="A208" t="s">
        <v>307</v>
      </c>
      <c r="B208" t="s">
        <v>960</v>
      </c>
      <c r="C208">
        <v>0</v>
      </c>
      <c r="D208">
        <v>366.3</v>
      </c>
      <c r="E208">
        <v>366.3</v>
      </c>
      <c r="F208">
        <v>366.3</v>
      </c>
      <c r="G208">
        <v>366.3</v>
      </c>
      <c r="H208">
        <v>366.3</v>
      </c>
      <c r="I208">
        <v>366.3</v>
      </c>
      <c r="J208">
        <v>351.96</v>
      </c>
      <c r="K208">
        <v>351.96</v>
      </c>
      <c r="L208">
        <v>351.96</v>
      </c>
      <c r="M208">
        <v>336.7</v>
      </c>
      <c r="N208">
        <v>336.7</v>
      </c>
      <c r="O208">
        <v>304.56</v>
      </c>
      <c r="P208">
        <v>393.13</v>
      </c>
      <c r="Q208">
        <v>324.68</v>
      </c>
      <c r="R208">
        <v>324.68</v>
      </c>
      <c r="S208">
        <v>135</v>
      </c>
      <c r="T208">
        <v>1</v>
      </c>
      <c r="U208">
        <v>2</v>
      </c>
    </row>
    <row r="209" spans="1:21" x14ac:dyDescent="0.2">
      <c r="A209" t="s">
        <v>303</v>
      </c>
      <c r="B209" t="s">
        <v>961</v>
      </c>
      <c r="C209">
        <v>0</v>
      </c>
      <c r="D209">
        <v>406.54</v>
      </c>
      <c r="E209">
        <v>406.54</v>
      </c>
      <c r="F209">
        <v>406.54</v>
      </c>
      <c r="G209">
        <v>406.54</v>
      </c>
      <c r="H209">
        <v>406.54</v>
      </c>
      <c r="I209">
        <v>406.54</v>
      </c>
      <c r="J209">
        <v>390.81</v>
      </c>
      <c r="K209">
        <v>390.81</v>
      </c>
      <c r="L209">
        <v>390.81</v>
      </c>
      <c r="M209">
        <v>362.38</v>
      </c>
      <c r="N209">
        <v>362.38</v>
      </c>
      <c r="O209">
        <v>338.33</v>
      </c>
      <c r="P209">
        <v>423.89</v>
      </c>
      <c r="Q209">
        <v>350.11</v>
      </c>
      <c r="R209">
        <v>350.11</v>
      </c>
      <c r="S209">
        <v>135</v>
      </c>
      <c r="T209">
        <v>1</v>
      </c>
      <c r="U209">
        <v>2</v>
      </c>
    </row>
    <row r="210" spans="1:21" x14ac:dyDescent="0.2">
      <c r="A210" t="s">
        <v>306</v>
      </c>
      <c r="B210" t="s">
        <v>961</v>
      </c>
      <c r="C210">
        <v>0</v>
      </c>
      <c r="D210">
        <v>421.58</v>
      </c>
      <c r="E210">
        <v>421.58</v>
      </c>
      <c r="F210">
        <v>421.58</v>
      </c>
      <c r="G210">
        <v>421.58</v>
      </c>
      <c r="H210">
        <v>421.58</v>
      </c>
      <c r="I210">
        <v>421.58</v>
      </c>
      <c r="J210">
        <v>405.85</v>
      </c>
      <c r="K210">
        <v>405.85</v>
      </c>
      <c r="L210">
        <v>405.85</v>
      </c>
      <c r="M210">
        <v>383.41</v>
      </c>
      <c r="N210">
        <v>383.41</v>
      </c>
      <c r="O210">
        <v>351.28</v>
      </c>
      <c r="P210">
        <v>449.55</v>
      </c>
      <c r="Q210">
        <v>371.39</v>
      </c>
      <c r="R210">
        <v>371.39</v>
      </c>
      <c r="S210">
        <v>145</v>
      </c>
      <c r="T210">
        <v>1</v>
      </c>
      <c r="U210">
        <v>2</v>
      </c>
    </row>
    <row r="211" spans="1:21" x14ac:dyDescent="0.2">
      <c r="A211" t="s">
        <v>308</v>
      </c>
      <c r="B211" t="s">
        <v>961</v>
      </c>
      <c r="C211">
        <v>0</v>
      </c>
      <c r="D211">
        <v>441.93</v>
      </c>
      <c r="E211">
        <v>441.93</v>
      </c>
      <c r="F211">
        <v>441.93</v>
      </c>
      <c r="G211">
        <v>441.93</v>
      </c>
      <c r="H211">
        <v>441.93</v>
      </c>
      <c r="I211">
        <v>441.93</v>
      </c>
      <c r="J211">
        <v>424.81</v>
      </c>
      <c r="K211">
        <v>424.81</v>
      </c>
      <c r="L211">
        <v>424.81</v>
      </c>
      <c r="M211">
        <v>402.61</v>
      </c>
      <c r="N211">
        <v>402.61</v>
      </c>
      <c r="O211">
        <v>356.13</v>
      </c>
      <c r="P211">
        <v>472.91</v>
      </c>
      <c r="Q211">
        <v>390.81</v>
      </c>
      <c r="R211">
        <v>390.81</v>
      </c>
      <c r="S211">
        <v>155</v>
      </c>
      <c r="T211">
        <v>1</v>
      </c>
      <c r="U211">
        <v>2</v>
      </c>
    </row>
    <row r="212" spans="1:21" x14ac:dyDescent="0.2">
      <c r="A212" t="s">
        <v>797</v>
      </c>
      <c r="B212" t="s">
        <v>962</v>
      </c>
      <c r="C212">
        <v>0</v>
      </c>
      <c r="D212">
        <v>428.74</v>
      </c>
      <c r="E212">
        <v>428.74</v>
      </c>
      <c r="F212">
        <v>428.74</v>
      </c>
      <c r="G212">
        <v>428.74</v>
      </c>
      <c r="H212">
        <v>428.74</v>
      </c>
      <c r="I212">
        <v>428.74</v>
      </c>
      <c r="J212">
        <v>411.16</v>
      </c>
      <c r="K212">
        <v>411.16</v>
      </c>
      <c r="L212">
        <v>411.16</v>
      </c>
      <c r="M212">
        <v>431.29</v>
      </c>
      <c r="N212">
        <v>431.29</v>
      </c>
      <c r="O212">
        <v>356.13</v>
      </c>
      <c r="P212">
        <v>0</v>
      </c>
      <c r="Q212">
        <v>0</v>
      </c>
      <c r="R212">
        <v>0</v>
      </c>
      <c r="S212">
        <v>155</v>
      </c>
      <c r="T212">
        <v>1</v>
      </c>
      <c r="U212">
        <v>2</v>
      </c>
    </row>
    <row r="213" spans="1:21" x14ac:dyDescent="0.2">
      <c r="A213" t="s">
        <v>462</v>
      </c>
      <c r="B213" t="s">
        <v>962</v>
      </c>
      <c r="C213">
        <v>0</v>
      </c>
      <c r="D213">
        <v>466.2</v>
      </c>
      <c r="E213">
        <v>466.2</v>
      </c>
      <c r="F213">
        <v>466.2</v>
      </c>
      <c r="G213">
        <v>466.2</v>
      </c>
      <c r="H213">
        <v>466.2</v>
      </c>
      <c r="I213">
        <v>466.2</v>
      </c>
      <c r="J213">
        <v>448.4</v>
      </c>
      <c r="K213">
        <v>448.4</v>
      </c>
      <c r="L213">
        <v>448.4</v>
      </c>
      <c r="M213">
        <v>455.8</v>
      </c>
      <c r="N213">
        <v>455.8</v>
      </c>
      <c r="O213">
        <v>388.04</v>
      </c>
      <c r="P213">
        <v>0</v>
      </c>
      <c r="Q213">
        <v>0</v>
      </c>
      <c r="R213">
        <v>0</v>
      </c>
      <c r="S213">
        <v>165</v>
      </c>
      <c r="T213">
        <v>1</v>
      </c>
      <c r="U213">
        <v>2</v>
      </c>
    </row>
    <row r="214" spans="1:21" x14ac:dyDescent="0.2">
      <c r="A214" t="s">
        <v>463</v>
      </c>
      <c r="B214" t="s">
        <v>962</v>
      </c>
      <c r="C214">
        <v>0</v>
      </c>
      <c r="D214">
        <v>503.9</v>
      </c>
      <c r="E214">
        <v>503.9</v>
      </c>
      <c r="F214">
        <v>503.9</v>
      </c>
      <c r="G214">
        <v>503.9</v>
      </c>
      <c r="H214">
        <v>503.9</v>
      </c>
      <c r="I214">
        <v>503.9</v>
      </c>
      <c r="J214">
        <v>484.48</v>
      </c>
      <c r="K214">
        <v>484.48</v>
      </c>
      <c r="L214">
        <v>484.48</v>
      </c>
      <c r="M214">
        <v>479.61</v>
      </c>
      <c r="N214">
        <v>479.61</v>
      </c>
      <c r="O214">
        <v>419.26</v>
      </c>
      <c r="P214">
        <v>0</v>
      </c>
      <c r="Q214">
        <v>0</v>
      </c>
      <c r="R214">
        <v>0</v>
      </c>
      <c r="S214">
        <v>175</v>
      </c>
      <c r="T214">
        <v>1</v>
      </c>
      <c r="U214">
        <v>2</v>
      </c>
    </row>
    <row r="215" spans="1:21" x14ac:dyDescent="0.2">
      <c r="B215" t="s">
        <v>1019</v>
      </c>
    </row>
    <row r="216" spans="1:21" x14ac:dyDescent="0.2">
      <c r="A216" t="s">
        <v>309</v>
      </c>
      <c r="B216" t="s">
        <v>963</v>
      </c>
      <c r="C216">
        <v>0</v>
      </c>
      <c r="D216">
        <v>498.11</v>
      </c>
      <c r="E216">
        <v>498.11</v>
      </c>
      <c r="F216">
        <v>498.11</v>
      </c>
      <c r="G216">
        <v>498.11</v>
      </c>
      <c r="H216">
        <v>498.11</v>
      </c>
      <c r="I216">
        <v>498.11</v>
      </c>
      <c r="J216">
        <v>479.85</v>
      </c>
      <c r="K216">
        <v>479.85</v>
      </c>
      <c r="L216">
        <v>479.85</v>
      </c>
      <c r="M216">
        <v>479.61</v>
      </c>
      <c r="N216">
        <v>479.61</v>
      </c>
      <c r="O216">
        <v>480.78</v>
      </c>
      <c r="P216">
        <v>571.65</v>
      </c>
      <c r="Q216">
        <v>472.21</v>
      </c>
      <c r="R216">
        <v>472.21</v>
      </c>
      <c r="S216">
        <v>209</v>
      </c>
      <c r="T216">
        <v>1</v>
      </c>
      <c r="U216">
        <v>2</v>
      </c>
    </row>
    <row r="217" spans="1:21" x14ac:dyDescent="0.2">
      <c r="A217" t="s">
        <v>311</v>
      </c>
      <c r="B217" t="s">
        <v>963</v>
      </c>
      <c r="C217">
        <v>0</v>
      </c>
      <c r="D217">
        <v>548.99</v>
      </c>
      <c r="E217">
        <v>548.99</v>
      </c>
      <c r="F217">
        <v>548.99</v>
      </c>
      <c r="G217">
        <v>548.99</v>
      </c>
      <c r="H217">
        <v>548.99</v>
      </c>
      <c r="I217">
        <v>548.99</v>
      </c>
      <c r="J217">
        <v>528.17999999999995</v>
      </c>
      <c r="K217">
        <v>528.17999999999995</v>
      </c>
      <c r="L217">
        <v>528.17999999999995</v>
      </c>
      <c r="M217">
        <v>515.92999999999995</v>
      </c>
      <c r="N217">
        <v>515.92999999999995</v>
      </c>
      <c r="O217">
        <v>517.08000000000004</v>
      </c>
      <c r="P217">
        <v>606.58000000000004</v>
      </c>
      <c r="Q217">
        <v>501.13</v>
      </c>
      <c r="R217">
        <v>501.13</v>
      </c>
      <c r="S217">
        <v>228</v>
      </c>
      <c r="T217">
        <v>1</v>
      </c>
      <c r="U217">
        <v>2</v>
      </c>
    </row>
    <row r="218" spans="1:21" x14ac:dyDescent="0.2">
      <c r="A218" t="s">
        <v>313</v>
      </c>
      <c r="B218" t="s">
        <v>963</v>
      </c>
      <c r="C218">
        <v>0</v>
      </c>
      <c r="D218">
        <v>589.69000000000005</v>
      </c>
      <c r="E218">
        <v>589.69000000000005</v>
      </c>
      <c r="F218">
        <v>589.69000000000005</v>
      </c>
      <c r="G218">
        <v>589.69000000000005</v>
      </c>
      <c r="H218">
        <v>589.69000000000005</v>
      </c>
      <c r="I218">
        <v>589.69000000000005</v>
      </c>
      <c r="J218">
        <v>567.26</v>
      </c>
      <c r="K218">
        <v>567.26</v>
      </c>
      <c r="L218">
        <v>567.26</v>
      </c>
      <c r="M218">
        <v>550.84</v>
      </c>
      <c r="N218">
        <v>550.84</v>
      </c>
      <c r="O218">
        <v>552</v>
      </c>
      <c r="P218">
        <v>640.33000000000004</v>
      </c>
      <c r="Q218">
        <v>529.1</v>
      </c>
      <c r="R218">
        <v>529.1</v>
      </c>
      <c r="S218">
        <v>237</v>
      </c>
      <c r="T218">
        <v>1</v>
      </c>
      <c r="U218">
        <v>2</v>
      </c>
    </row>
    <row r="219" spans="1:21" x14ac:dyDescent="0.2">
      <c r="B219" t="s">
        <v>1020</v>
      </c>
    </row>
    <row r="220" spans="1:21" x14ac:dyDescent="0.2">
      <c r="A220" t="s">
        <v>625</v>
      </c>
      <c r="B220" t="s">
        <v>964</v>
      </c>
      <c r="C220">
        <v>0</v>
      </c>
      <c r="D220">
        <v>136.68</v>
      </c>
      <c r="E220">
        <v>136.68</v>
      </c>
      <c r="F220">
        <v>136.68</v>
      </c>
      <c r="G220">
        <v>136.68</v>
      </c>
      <c r="H220">
        <v>136.68</v>
      </c>
      <c r="I220">
        <v>136.68</v>
      </c>
      <c r="J220">
        <v>131.81</v>
      </c>
      <c r="K220">
        <v>131.81</v>
      </c>
      <c r="L220">
        <v>131.81</v>
      </c>
      <c r="M220">
        <v>125.34</v>
      </c>
      <c r="N220">
        <v>125.34</v>
      </c>
      <c r="O220">
        <v>114.01</v>
      </c>
      <c r="P220">
        <v>137.83000000000001</v>
      </c>
      <c r="Q220">
        <v>113.55</v>
      </c>
      <c r="R220">
        <v>113.55</v>
      </c>
      <c r="S220">
        <v>45</v>
      </c>
      <c r="T220">
        <v>1</v>
      </c>
      <c r="U220">
        <v>1</v>
      </c>
    </row>
    <row r="221" spans="1:21" x14ac:dyDescent="0.2">
      <c r="A221" t="s">
        <v>835</v>
      </c>
      <c r="B221" t="s">
        <v>964</v>
      </c>
      <c r="C221">
        <v>0</v>
      </c>
      <c r="D221">
        <v>146.15</v>
      </c>
      <c r="E221">
        <v>146.15</v>
      </c>
      <c r="F221">
        <v>146.15</v>
      </c>
      <c r="G221">
        <v>146.15</v>
      </c>
      <c r="H221">
        <v>146.15</v>
      </c>
      <c r="I221">
        <v>146.15</v>
      </c>
      <c r="J221">
        <v>141.06</v>
      </c>
      <c r="K221">
        <v>141.06</v>
      </c>
      <c r="L221">
        <v>141.06</v>
      </c>
      <c r="M221">
        <v>135.75</v>
      </c>
      <c r="N221">
        <v>135.75</v>
      </c>
      <c r="O221">
        <v>122.1</v>
      </c>
      <c r="P221">
        <v>0</v>
      </c>
      <c r="Q221">
        <v>0</v>
      </c>
      <c r="R221">
        <v>0</v>
      </c>
      <c r="S221">
        <v>50</v>
      </c>
      <c r="T221">
        <v>1</v>
      </c>
      <c r="U221">
        <v>1</v>
      </c>
    </row>
    <row r="222" spans="1:21" x14ac:dyDescent="0.2">
      <c r="A222" t="s">
        <v>627</v>
      </c>
      <c r="B222" t="s">
        <v>964</v>
      </c>
      <c r="C222">
        <v>0</v>
      </c>
      <c r="D222">
        <v>157.94999999999999</v>
      </c>
      <c r="E222">
        <v>157.94999999999999</v>
      </c>
      <c r="F222">
        <v>157.94999999999999</v>
      </c>
      <c r="G222">
        <v>157.94999999999999</v>
      </c>
      <c r="H222">
        <v>157.94999999999999</v>
      </c>
      <c r="I222">
        <v>157.94999999999999</v>
      </c>
      <c r="J222">
        <v>152.16</v>
      </c>
      <c r="K222">
        <v>152.16</v>
      </c>
      <c r="L222">
        <v>152.16</v>
      </c>
      <c r="M222">
        <v>139.91</v>
      </c>
      <c r="N222">
        <v>139.91</v>
      </c>
      <c r="O222">
        <v>131.59</v>
      </c>
      <c r="P222">
        <v>154.01</v>
      </c>
      <c r="Q222">
        <v>127.19</v>
      </c>
      <c r="R222">
        <v>127.19</v>
      </c>
      <c r="S222">
        <v>55</v>
      </c>
      <c r="T222">
        <v>1</v>
      </c>
      <c r="U222">
        <v>1</v>
      </c>
    </row>
    <row r="223" spans="1:21" x14ac:dyDescent="0.2">
      <c r="A223" t="s">
        <v>629</v>
      </c>
      <c r="B223" t="s">
        <v>965</v>
      </c>
      <c r="C223">
        <v>0</v>
      </c>
      <c r="D223">
        <v>178.53</v>
      </c>
      <c r="E223">
        <v>178.53</v>
      </c>
      <c r="F223">
        <v>178.53</v>
      </c>
      <c r="G223">
        <v>178.53</v>
      </c>
      <c r="H223">
        <v>178.53</v>
      </c>
      <c r="I223">
        <v>178.53</v>
      </c>
      <c r="J223">
        <v>171.83</v>
      </c>
      <c r="K223">
        <v>171.83</v>
      </c>
      <c r="L223">
        <v>171.83</v>
      </c>
      <c r="M223">
        <v>167.2</v>
      </c>
      <c r="N223">
        <v>167.19</v>
      </c>
      <c r="O223">
        <v>148.22999999999999</v>
      </c>
      <c r="P223">
        <v>185.7</v>
      </c>
      <c r="Q223">
        <v>153.33000000000001</v>
      </c>
      <c r="R223">
        <v>153.33000000000001</v>
      </c>
      <c r="S223">
        <v>75</v>
      </c>
      <c r="T223">
        <v>1</v>
      </c>
      <c r="U223">
        <v>1</v>
      </c>
    </row>
    <row r="224" spans="1:21" x14ac:dyDescent="0.2">
      <c r="B224" t="s">
        <v>1021</v>
      </c>
    </row>
    <row r="225" spans="1:21" x14ac:dyDescent="0.2">
      <c r="A225" t="s">
        <v>836</v>
      </c>
      <c r="B225" t="s">
        <v>966</v>
      </c>
      <c r="C225">
        <v>0</v>
      </c>
      <c r="D225">
        <v>189.4</v>
      </c>
      <c r="E225">
        <v>189.4</v>
      </c>
      <c r="F225">
        <v>189.39</v>
      </c>
      <c r="G225">
        <v>189.39</v>
      </c>
      <c r="H225">
        <v>189.39</v>
      </c>
      <c r="I225">
        <v>189.39</v>
      </c>
      <c r="J225">
        <v>182.46</v>
      </c>
      <c r="K225">
        <v>182.46</v>
      </c>
      <c r="L225">
        <v>182.46</v>
      </c>
      <c r="M225">
        <v>168.35</v>
      </c>
      <c r="N225">
        <v>168.35</v>
      </c>
      <c r="O225">
        <v>157.94999999999999</v>
      </c>
      <c r="P225">
        <v>0</v>
      </c>
      <c r="Q225">
        <v>0</v>
      </c>
      <c r="R225">
        <v>0</v>
      </c>
      <c r="S225">
        <v>60</v>
      </c>
      <c r="T225">
        <v>1</v>
      </c>
      <c r="U225">
        <v>1</v>
      </c>
    </row>
    <row r="226" spans="1:21" x14ac:dyDescent="0.2">
      <c r="A226" t="s">
        <v>837</v>
      </c>
      <c r="B226" t="s">
        <v>967</v>
      </c>
      <c r="C226">
        <v>0</v>
      </c>
      <c r="D226">
        <v>189.4</v>
      </c>
      <c r="E226">
        <v>189.4</v>
      </c>
      <c r="F226">
        <v>189.4</v>
      </c>
      <c r="G226">
        <v>189.4</v>
      </c>
      <c r="H226">
        <v>189.4</v>
      </c>
      <c r="I226">
        <v>189.4</v>
      </c>
      <c r="J226">
        <v>182.46</v>
      </c>
      <c r="K226">
        <v>182.46</v>
      </c>
      <c r="L226">
        <v>182.46</v>
      </c>
      <c r="M226">
        <v>168.35</v>
      </c>
      <c r="N226">
        <v>168.35</v>
      </c>
      <c r="O226">
        <v>157.94999999999999</v>
      </c>
      <c r="P226">
        <v>0</v>
      </c>
      <c r="Q226">
        <v>0</v>
      </c>
      <c r="R226">
        <v>0</v>
      </c>
      <c r="S226">
        <v>60</v>
      </c>
      <c r="T226">
        <v>1</v>
      </c>
      <c r="U226">
        <v>1</v>
      </c>
    </row>
    <row r="227" spans="1:21" x14ac:dyDescent="0.2">
      <c r="A227" t="s">
        <v>838</v>
      </c>
      <c r="B227" t="s">
        <v>966</v>
      </c>
      <c r="C227">
        <v>0</v>
      </c>
      <c r="D227">
        <v>230.1</v>
      </c>
      <c r="E227">
        <v>230.1</v>
      </c>
      <c r="F227">
        <v>230.1</v>
      </c>
      <c r="G227">
        <v>230.1</v>
      </c>
      <c r="H227">
        <v>230.1</v>
      </c>
      <c r="I227">
        <v>230.1</v>
      </c>
      <c r="J227">
        <v>221.54</v>
      </c>
      <c r="K227">
        <v>221.54</v>
      </c>
      <c r="L227">
        <v>221.54</v>
      </c>
      <c r="M227">
        <v>197.73</v>
      </c>
      <c r="N227">
        <v>197.73</v>
      </c>
      <c r="O227">
        <v>191.71</v>
      </c>
      <c r="P227">
        <v>0</v>
      </c>
      <c r="Q227">
        <v>0</v>
      </c>
      <c r="R227">
        <v>0</v>
      </c>
      <c r="S227">
        <v>80</v>
      </c>
      <c r="T227">
        <v>1</v>
      </c>
      <c r="U227">
        <v>1</v>
      </c>
    </row>
    <row r="228" spans="1:21" x14ac:dyDescent="0.2">
      <c r="A228" t="s">
        <v>839</v>
      </c>
      <c r="B228" t="s">
        <v>967</v>
      </c>
      <c r="C228">
        <v>0</v>
      </c>
      <c r="D228">
        <v>230.1</v>
      </c>
      <c r="E228">
        <v>230.1</v>
      </c>
      <c r="F228">
        <v>230.1</v>
      </c>
      <c r="G228">
        <v>230.1</v>
      </c>
      <c r="H228">
        <v>230.1</v>
      </c>
      <c r="I228">
        <v>230.1</v>
      </c>
      <c r="J228">
        <v>221.54</v>
      </c>
      <c r="K228">
        <v>221.54</v>
      </c>
      <c r="L228">
        <v>221.54</v>
      </c>
      <c r="M228">
        <v>197.73</v>
      </c>
      <c r="N228">
        <v>197.73</v>
      </c>
      <c r="O228">
        <v>191.71</v>
      </c>
      <c r="P228">
        <v>0</v>
      </c>
      <c r="Q228">
        <v>0</v>
      </c>
      <c r="R228">
        <v>0</v>
      </c>
      <c r="S228">
        <v>80</v>
      </c>
      <c r="T228">
        <v>1</v>
      </c>
      <c r="U228">
        <v>1</v>
      </c>
    </row>
    <row r="229" spans="1:21" x14ac:dyDescent="0.2">
      <c r="A229" t="s">
        <v>2652</v>
      </c>
      <c r="B229" t="s">
        <v>2653</v>
      </c>
      <c r="C229">
        <v>0</v>
      </c>
      <c r="D229">
        <v>230.09</v>
      </c>
      <c r="E229">
        <v>0</v>
      </c>
      <c r="F229">
        <v>230.09</v>
      </c>
      <c r="G229">
        <v>230.09</v>
      </c>
      <c r="H229">
        <v>230.09</v>
      </c>
      <c r="I229">
        <v>230.09</v>
      </c>
      <c r="J229">
        <v>221.54</v>
      </c>
      <c r="K229">
        <v>221.54</v>
      </c>
      <c r="L229">
        <v>221.54</v>
      </c>
      <c r="M229">
        <v>190.55</v>
      </c>
      <c r="N229">
        <v>190.55</v>
      </c>
      <c r="O229">
        <v>191.71</v>
      </c>
      <c r="P229">
        <v>222</v>
      </c>
      <c r="Q229">
        <v>183.15</v>
      </c>
      <c r="R229">
        <v>183.15</v>
      </c>
      <c r="S229">
        <v>88</v>
      </c>
      <c r="T229">
        <v>1</v>
      </c>
      <c r="U229">
        <v>1</v>
      </c>
    </row>
    <row r="230" spans="1:21" x14ac:dyDescent="0.2">
      <c r="A230" t="s">
        <v>840</v>
      </c>
      <c r="B230" t="s">
        <v>968</v>
      </c>
      <c r="C230">
        <v>0</v>
      </c>
      <c r="D230">
        <v>255.08</v>
      </c>
      <c r="E230">
        <v>255.08</v>
      </c>
      <c r="F230">
        <v>255.08</v>
      </c>
      <c r="G230">
        <v>255.08</v>
      </c>
      <c r="H230">
        <v>255.08</v>
      </c>
      <c r="I230">
        <v>255.08</v>
      </c>
      <c r="J230">
        <v>244.66</v>
      </c>
      <c r="K230">
        <v>244.66</v>
      </c>
      <c r="L230">
        <v>244.66</v>
      </c>
      <c r="M230">
        <v>209.51</v>
      </c>
      <c r="N230">
        <v>209.51</v>
      </c>
      <c r="O230">
        <v>211.83</v>
      </c>
      <c r="P230">
        <v>0</v>
      </c>
      <c r="Q230">
        <v>0</v>
      </c>
      <c r="R230">
        <v>0</v>
      </c>
      <c r="S230">
        <v>103</v>
      </c>
      <c r="T230">
        <v>1</v>
      </c>
      <c r="U230">
        <v>1</v>
      </c>
    </row>
    <row r="231" spans="1:21" x14ac:dyDescent="0.2">
      <c r="B231" t="s">
        <v>1022</v>
      </c>
    </row>
    <row r="232" spans="1:21" x14ac:dyDescent="0.2">
      <c r="A232" t="s">
        <v>841</v>
      </c>
      <c r="B232" t="s">
        <v>969</v>
      </c>
      <c r="C232">
        <v>0</v>
      </c>
      <c r="D232">
        <v>174.36</v>
      </c>
      <c r="E232">
        <v>174.36</v>
      </c>
      <c r="F232">
        <v>174.36</v>
      </c>
      <c r="G232">
        <v>174.36</v>
      </c>
      <c r="H232">
        <v>174.36</v>
      </c>
      <c r="I232">
        <v>174.36</v>
      </c>
      <c r="J232">
        <v>168.59</v>
      </c>
      <c r="K232">
        <v>168.59</v>
      </c>
      <c r="L232">
        <v>168.59</v>
      </c>
      <c r="M232">
        <v>158.88</v>
      </c>
      <c r="N232">
        <v>158.86000000000001</v>
      </c>
      <c r="O232">
        <v>145.91</v>
      </c>
      <c r="P232">
        <v>128.35</v>
      </c>
      <c r="Q232">
        <v>105.91</v>
      </c>
      <c r="R232">
        <v>105.91</v>
      </c>
      <c r="S232">
        <v>70</v>
      </c>
      <c r="T232">
        <v>1</v>
      </c>
      <c r="U232">
        <v>1</v>
      </c>
    </row>
    <row r="233" spans="1:21" x14ac:dyDescent="0.2">
      <c r="A233" t="s">
        <v>842</v>
      </c>
      <c r="B233" t="s">
        <v>969</v>
      </c>
      <c r="C233">
        <v>0</v>
      </c>
      <c r="D233">
        <v>187.78</v>
      </c>
      <c r="E233">
        <v>187.78</v>
      </c>
      <c r="F233">
        <v>187.78</v>
      </c>
      <c r="G233">
        <v>187.78</v>
      </c>
      <c r="H233">
        <v>187.78</v>
      </c>
      <c r="I233">
        <v>187.78</v>
      </c>
      <c r="J233">
        <v>180.38</v>
      </c>
      <c r="K233">
        <v>180.38</v>
      </c>
      <c r="L233">
        <v>180.38</v>
      </c>
      <c r="M233">
        <v>170.9</v>
      </c>
      <c r="N233">
        <v>170.9</v>
      </c>
      <c r="O233">
        <v>156.1</v>
      </c>
      <c r="P233">
        <v>0</v>
      </c>
      <c r="Q233">
        <v>0</v>
      </c>
      <c r="R233">
        <v>0</v>
      </c>
      <c r="S233">
        <v>75</v>
      </c>
      <c r="T233">
        <v>1</v>
      </c>
      <c r="U233">
        <v>1</v>
      </c>
    </row>
    <row r="234" spans="1:21" x14ac:dyDescent="0.2">
      <c r="A234" t="s">
        <v>843</v>
      </c>
      <c r="B234" t="s">
        <v>969</v>
      </c>
      <c r="C234">
        <v>0</v>
      </c>
      <c r="D234">
        <v>201.89</v>
      </c>
      <c r="E234">
        <v>201.89</v>
      </c>
      <c r="F234">
        <v>201.89</v>
      </c>
      <c r="G234">
        <v>201.89</v>
      </c>
      <c r="H234">
        <v>201.89</v>
      </c>
      <c r="I234">
        <v>201.89</v>
      </c>
      <c r="J234">
        <v>193.56</v>
      </c>
      <c r="K234">
        <v>193.56</v>
      </c>
      <c r="L234">
        <v>193.56</v>
      </c>
      <c r="M234">
        <v>182.93</v>
      </c>
      <c r="N234">
        <v>182.93</v>
      </c>
      <c r="O234">
        <v>167.43</v>
      </c>
      <c r="P234">
        <v>153.09</v>
      </c>
      <c r="Q234">
        <v>126.26</v>
      </c>
      <c r="R234">
        <v>126.26</v>
      </c>
      <c r="S234">
        <v>80</v>
      </c>
      <c r="T234">
        <v>1</v>
      </c>
      <c r="U234">
        <v>1</v>
      </c>
    </row>
    <row r="235" spans="1:21" x14ac:dyDescent="0.2">
      <c r="A235" t="s">
        <v>844</v>
      </c>
      <c r="B235" t="s">
        <v>969</v>
      </c>
      <c r="C235">
        <v>0</v>
      </c>
      <c r="D235">
        <v>224.55</v>
      </c>
      <c r="E235">
        <v>224.55</v>
      </c>
      <c r="F235">
        <v>224.55</v>
      </c>
      <c r="G235">
        <v>224.55</v>
      </c>
      <c r="H235">
        <v>224.55</v>
      </c>
      <c r="I235">
        <v>224.55</v>
      </c>
      <c r="J235">
        <v>216.45</v>
      </c>
      <c r="K235">
        <v>216.45</v>
      </c>
      <c r="L235">
        <v>216.45</v>
      </c>
      <c r="M235">
        <v>202.58</v>
      </c>
      <c r="N235">
        <v>202.58</v>
      </c>
      <c r="O235">
        <v>187.31</v>
      </c>
      <c r="P235">
        <v>0</v>
      </c>
      <c r="Q235">
        <v>0</v>
      </c>
      <c r="R235">
        <v>0</v>
      </c>
      <c r="S235">
        <v>90</v>
      </c>
      <c r="T235">
        <v>1</v>
      </c>
      <c r="U235">
        <v>1</v>
      </c>
    </row>
    <row r="236" spans="1:21" x14ac:dyDescent="0.2">
      <c r="B236" t="s">
        <v>126</v>
      </c>
    </row>
    <row r="237" spans="1:21" x14ac:dyDescent="0.2">
      <c r="A237" t="s">
        <v>855</v>
      </c>
      <c r="B237" t="s">
        <v>970</v>
      </c>
      <c r="C237">
        <v>0</v>
      </c>
      <c r="D237">
        <v>55.96</v>
      </c>
      <c r="E237">
        <v>55.96</v>
      </c>
      <c r="F237">
        <v>55.96</v>
      </c>
      <c r="G237">
        <v>55.96</v>
      </c>
      <c r="H237">
        <v>55.96</v>
      </c>
      <c r="I237">
        <v>55.96</v>
      </c>
      <c r="J237">
        <v>54.8</v>
      </c>
      <c r="K237">
        <v>54.8</v>
      </c>
      <c r="L237">
        <v>54.8</v>
      </c>
      <c r="M237">
        <v>51.58</v>
      </c>
      <c r="N237">
        <v>51.58</v>
      </c>
      <c r="O237">
        <v>51.34</v>
      </c>
      <c r="P237">
        <v>61.75</v>
      </c>
      <c r="Q237">
        <v>50.88</v>
      </c>
      <c r="R237">
        <v>50.88</v>
      </c>
      <c r="S237">
        <v>20</v>
      </c>
      <c r="T237">
        <v>0</v>
      </c>
      <c r="U237">
        <v>1</v>
      </c>
    </row>
    <row r="238" spans="1:21" x14ac:dyDescent="0.2">
      <c r="B238" t="s">
        <v>1023</v>
      </c>
    </row>
    <row r="239" spans="1:21" x14ac:dyDescent="0.2">
      <c r="A239" t="s">
        <v>845</v>
      </c>
      <c r="B239" t="s">
        <v>971</v>
      </c>
      <c r="C239">
        <v>0</v>
      </c>
      <c r="D239">
        <v>291.61</v>
      </c>
      <c r="E239">
        <v>291.61</v>
      </c>
      <c r="F239">
        <v>291.61</v>
      </c>
      <c r="G239">
        <v>291.61</v>
      </c>
      <c r="H239">
        <v>291.61</v>
      </c>
      <c r="I239">
        <v>291.61</v>
      </c>
      <c r="J239">
        <v>280.05</v>
      </c>
      <c r="K239">
        <v>280.05</v>
      </c>
      <c r="L239">
        <v>280.05</v>
      </c>
      <c r="M239">
        <v>251.84</v>
      </c>
      <c r="N239">
        <v>251.84</v>
      </c>
      <c r="O239">
        <v>241.89</v>
      </c>
      <c r="P239">
        <v>0</v>
      </c>
      <c r="Q239">
        <v>0</v>
      </c>
      <c r="R239">
        <v>0</v>
      </c>
      <c r="S239">
        <v>115</v>
      </c>
      <c r="T239">
        <v>1</v>
      </c>
      <c r="U239">
        <v>2</v>
      </c>
    </row>
    <row r="240" spans="1:21" x14ac:dyDescent="0.2">
      <c r="A240" t="s">
        <v>846</v>
      </c>
      <c r="B240" t="s">
        <v>972</v>
      </c>
      <c r="C240">
        <v>0</v>
      </c>
      <c r="D240">
        <v>252.76</v>
      </c>
      <c r="E240">
        <v>252.76</v>
      </c>
      <c r="F240">
        <v>252.76</v>
      </c>
      <c r="G240">
        <v>252.76</v>
      </c>
      <c r="H240">
        <v>252.76</v>
      </c>
      <c r="I240">
        <v>252.76</v>
      </c>
      <c r="J240">
        <v>242.35</v>
      </c>
      <c r="K240">
        <v>242.35</v>
      </c>
      <c r="L240">
        <v>242.35</v>
      </c>
      <c r="M240">
        <v>228.25</v>
      </c>
      <c r="N240">
        <v>228.25</v>
      </c>
      <c r="O240">
        <v>209.29</v>
      </c>
      <c r="P240">
        <v>0</v>
      </c>
      <c r="Q240">
        <v>0</v>
      </c>
      <c r="R240">
        <v>0</v>
      </c>
      <c r="S240">
        <v>110</v>
      </c>
      <c r="T240">
        <v>1</v>
      </c>
      <c r="U240">
        <v>2</v>
      </c>
    </row>
    <row r="241" spans="1:21" x14ac:dyDescent="0.2">
      <c r="A241" t="s">
        <v>856</v>
      </c>
      <c r="B241" t="s">
        <v>973</v>
      </c>
      <c r="C241">
        <v>0</v>
      </c>
      <c r="D241">
        <v>96.44</v>
      </c>
      <c r="E241">
        <v>0</v>
      </c>
      <c r="F241">
        <v>96.44</v>
      </c>
      <c r="G241">
        <v>96.44</v>
      </c>
      <c r="H241">
        <v>96.44</v>
      </c>
      <c r="I241">
        <v>96.44</v>
      </c>
      <c r="J241">
        <v>92.28</v>
      </c>
      <c r="K241">
        <v>0</v>
      </c>
      <c r="L241">
        <v>92.28</v>
      </c>
      <c r="M241">
        <v>80.010000000000005</v>
      </c>
      <c r="N241">
        <v>80.010000000000005</v>
      </c>
      <c r="O241">
        <v>79.790000000000006</v>
      </c>
      <c r="P241">
        <v>0</v>
      </c>
      <c r="Q241">
        <v>0</v>
      </c>
      <c r="R241">
        <v>0</v>
      </c>
      <c r="S241">
        <v>40</v>
      </c>
      <c r="T241">
        <v>0</v>
      </c>
      <c r="U241">
        <v>1</v>
      </c>
    </row>
    <row r="242" spans="1:21" x14ac:dyDescent="0.2">
      <c r="A242" t="s">
        <v>857</v>
      </c>
      <c r="B242" t="s">
        <v>973</v>
      </c>
      <c r="C242">
        <v>0</v>
      </c>
      <c r="D242">
        <v>103.84</v>
      </c>
      <c r="E242">
        <v>0</v>
      </c>
      <c r="F242">
        <v>103.84</v>
      </c>
      <c r="G242">
        <v>103.84</v>
      </c>
      <c r="H242">
        <v>103.84</v>
      </c>
      <c r="I242">
        <v>103.84</v>
      </c>
      <c r="J242">
        <v>100.36</v>
      </c>
      <c r="K242">
        <v>0</v>
      </c>
      <c r="L242">
        <v>100.36</v>
      </c>
      <c r="M242">
        <v>87.19</v>
      </c>
      <c r="N242">
        <v>87.19</v>
      </c>
      <c r="O242">
        <v>87.19</v>
      </c>
      <c r="P242">
        <v>0</v>
      </c>
      <c r="Q242">
        <v>0</v>
      </c>
      <c r="R242">
        <v>0</v>
      </c>
      <c r="S242">
        <v>49</v>
      </c>
      <c r="T242">
        <v>0</v>
      </c>
      <c r="U242">
        <v>1</v>
      </c>
    </row>
    <row r="243" spans="1:21" x14ac:dyDescent="0.2">
      <c r="A243" t="s">
        <v>858</v>
      </c>
      <c r="B243" t="s">
        <v>973</v>
      </c>
      <c r="C243">
        <v>0</v>
      </c>
      <c r="D243">
        <v>111</v>
      </c>
      <c r="E243">
        <v>0</v>
      </c>
      <c r="F243">
        <v>111</v>
      </c>
      <c r="G243">
        <v>111</v>
      </c>
      <c r="H243">
        <v>111</v>
      </c>
      <c r="I243">
        <v>111</v>
      </c>
      <c r="J243">
        <v>106.38</v>
      </c>
      <c r="K243">
        <v>0</v>
      </c>
      <c r="L243">
        <v>106.38</v>
      </c>
      <c r="M243">
        <v>94.59</v>
      </c>
      <c r="N243">
        <v>94.59</v>
      </c>
      <c r="O243">
        <v>94.59</v>
      </c>
      <c r="P243">
        <v>0</v>
      </c>
      <c r="Q243">
        <v>0</v>
      </c>
      <c r="R243">
        <v>0</v>
      </c>
      <c r="S243">
        <v>54</v>
      </c>
      <c r="T243">
        <v>0</v>
      </c>
      <c r="U243">
        <v>1</v>
      </c>
    </row>
    <row r="244" spans="1:21" x14ac:dyDescent="0.2">
      <c r="A244" t="s">
        <v>859</v>
      </c>
      <c r="B244" t="s">
        <v>973</v>
      </c>
      <c r="C244">
        <v>0</v>
      </c>
      <c r="D244">
        <v>117.94</v>
      </c>
      <c r="E244">
        <v>0</v>
      </c>
      <c r="F244">
        <v>117.94</v>
      </c>
      <c r="G244">
        <v>117.94</v>
      </c>
      <c r="H244">
        <v>117.94</v>
      </c>
      <c r="I244">
        <v>117.94</v>
      </c>
      <c r="J244">
        <v>113.55</v>
      </c>
      <c r="K244">
        <v>0</v>
      </c>
      <c r="L244">
        <v>0</v>
      </c>
      <c r="M244">
        <v>101.53</v>
      </c>
      <c r="N244">
        <v>101.53</v>
      </c>
      <c r="O244">
        <v>101.75</v>
      </c>
      <c r="P244">
        <v>0</v>
      </c>
      <c r="Q244">
        <v>0</v>
      </c>
      <c r="R244">
        <v>0</v>
      </c>
      <c r="S244">
        <v>62</v>
      </c>
      <c r="T244">
        <v>0</v>
      </c>
      <c r="U244">
        <v>1</v>
      </c>
    </row>
    <row r="245" spans="1:21" x14ac:dyDescent="0.2">
      <c r="B245" t="s">
        <v>1024</v>
      </c>
    </row>
    <row r="246" spans="1:21" x14ac:dyDescent="0.2">
      <c r="A246" t="s">
        <v>849</v>
      </c>
      <c r="B246" t="s">
        <v>974</v>
      </c>
      <c r="C246">
        <v>0</v>
      </c>
      <c r="D246">
        <v>103.84</v>
      </c>
      <c r="E246">
        <v>103.84</v>
      </c>
      <c r="F246">
        <v>103.84</v>
      </c>
      <c r="G246">
        <v>103.84</v>
      </c>
      <c r="H246">
        <v>103.84</v>
      </c>
      <c r="I246">
        <v>103.84</v>
      </c>
      <c r="J246">
        <v>100.36</v>
      </c>
      <c r="K246">
        <v>100.36</v>
      </c>
      <c r="L246">
        <v>100.36</v>
      </c>
      <c r="M246">
        <v>96.9</v>
      </c>
      <c r="N246">
        <v>96.9</v>
      </c>
      <c r="O246">
        <v>96.9</v>
      </c>
      <c r="P246">
        <v>0</v>
      </c>
      <c r="Q246">
        <v>0</v>
      </c>
      <c r="R246">
        <v>0</v>
      </c>
      <c r="S246">
        <v>48</v>
      </c>
      <c r="T246">
        <v>0</v>
      </c>
      <c r="U246">
        <v>2</v>
      </c>
    </row>
    <row r="247" spans="1:21" x14ac:dyDescent="0.2">
      <c r="A247" t="s">
        <v>850</v>
      </c>
      <c r="B247" t="s">
        <v>974</v>
      </c>
      <c r="C247">
        <v>0</v>
      </c>
      <c r="D247">
        <v>127.43</v>
      </c>
      <c r="E247">
        <v>127.43</v>
      </c>
      <c r="F247">
        <v>127.43</v>
      </c>
      <c r="G247">
        <v>127.43</v>
      </c>
      <c r="H247">
        <v>127.43</v>
      </c>
      <c r="I247">
        <v>127.43</v>
      </c>
      <c r="J247">
        <v>123.03</v>
      </c>
      <c r="K247">
        <v>123.03</v>
      </c>
      <c r="L247">
        <v>123.03</v>
      </c>
      <c r="M247">
        <v>121.18</v>
      </c>
      <c r="N247">
        <v>121.18</v>
      </c>
      <c r="O247">
        <v>121.41</v>
      </c>
      <c r="P247">
        <v>0</v>
      </c>
      <c r="Q247">
        <v>0</v>
      </c>
      <c r="R247">
        <v>0</v>
      </c>
      <c r="S247">
        <v>55</v>
      </c>
      <c r="T247">
        <v>0</v>
      </c>
      <c r="U247">
        <v>2</v>
      </c>
    </row>
    <row r="248" spans="1:21" x14ac:dyDescent="0.2">
      <c r="A248" t="s">
        <v>851</v>
      </c>
      <c r="B248" t="s">
        <v>974</v>
      </c>
      <c r="C248">
        <v>0</v>
      </c>
      <c r="D248">
        <v>139.91</v>
      </c>
      <c r="E248">
        <v>139.91</v>
      </c>
      <c r="F248">
        <v>139.91</v>
      </c>
      <c r="G248">
        <v>139.91</v>
      </c>
      <c r="H248">
        <v>139.91</v>
      </c>
      <c r="I248">
        <v>139.91</v>
      </c>
      <c r="J248">
        <v>134.83000000000001</v>
      </c>
      <c r="K248">
        <v>134.83000000000001</v>
      </c>
      <c r="L248">
        <v>134.83000000000001</v>
      </c>
      <c r="M248">
        <v>132.74</v>
      </c>
      <c r="N248">
        <v>132.74</v>
      </c>
      <c r="O248">
        <v>132.74</v>
      </c>
      <c r="P248">
        <v>0</v>
      </c>
      <c r="Q248">
        <v>0</v>
      </c>
      <c r="R248">
        <v>0</v>
      </c>
      <c r="S248">
        <v>62</v>
      </c>
      <c r="T248">
        <v>0</v>
      </c>
      <c r="U248">
        <v>2</v>
      </c>
    </row>
    <row r="249" spans="1:21" x14ac:dyDescent="0.2">
      <c r="A249" t="s">
        <v>852</v>
      </c>
      <c r="B249" t="s">
        <v>974</v>
      </c>
      <c r="C249">
        <v>0</v>
      </c>
      <c r="D249">
        <v>163.5</v>
      </c>
      <c r="E249">
        <v>163.5</v>
      </c>
      <c r="F249">
        <v>163.5</v>
      </c>
      <c r="G249">
        <v>163.5</v>
      </c>
      <c r="H249">
        <v>163.5</v>
      </c>
      <c r="I249">
        <v>163.5</v>
      </c>
      <c r="J249">
        <v>157.25</v>
      </c>
      <c r="K249">
        <v>157.25</v>
      </c>
      <c r="L249">
        <v>157.25</v>
      </c>
      <c r="M249">
        <v>156.33000000000001</v>
      </c>
      <c r="N249">
        <v>156.33000000000001</v>
      </c>
      <c r="O249">
        <v>156.33000000000001</v>
      </c>
      <c r="P249">
        <v>0</v>
      </c>
      <c r="Q249">
        <v>0</v>
      </c>
      <c r="R249">
        <v>0</v>
      </c>
      <c r="S249">
        <v>70</v>
      </c>
      <c r="T249">
        <v>0</v>
      </c>
      <c r="U249">
        <v>2</v>
      </c>
    </row>
    <row r="250" spans="1:21" x14ac:dyDescent="0.2">
      <c r="B250" t="s">
        <v>1025</v>
      </c>
    </row>
    <row r="251" spans="1:21" x14ac:dyDescent="0.2">
      <c r="A251" t="s">
        <v>882</v>
      </c>
      <c r="B251" t="s">
        <v>975</v>
      </c>
      <c r="C251">
        <v>0</v>
      </c>
      <c r="D251">
        <v>111</v>
      </c>
      <c r="E251">
        <v>111</v>
      </c>
      <c r="F251">
        <v>111</v>
      </c>
      <c r="G251">
        <v>111</v>
      </c>
      <c r="H251">
        <v>111</v>
      </c>
      <c r="I251">
        <v>111</v>
      </c>
      <c r="J251">
        <v>108.93</v>
      </c>
      <c r="K251">
        <v>108.93</v>
      </c>
      <c r="L251">
        <v>108.93</v>
      </c>
      <c r="M251">
        <v>108.46</v>
      </c>
      <c r="N251">
        <v>108.46</v>
      </c>
      <c r="O251">
        <v>108.46</v>
      </c>
      <c r="P251">
        <v>0</v>
      </c>
      <c r="Q251">
        <v>0</v>
      </c>
      <c r="R251">
        <v>0</v>
      </c>
      <c r="S251">
        <v>10</v>
      </c>
      <c r="T251">
        <v>0</v>
      </c>
      <c r="U251">
        <v>0</v>
      </c>
    </row>
    <row r="252" spans="1:21" x14ac:dyDescent="0.2">
      <c r="A252" t="s">
        <v>883</v>
      </c>
      <c r="B252" t="s">
        <v>976</v>
      </c>
      <c r="C252">
        <v>0</v>
      </c>
      <c r="D252">
        <v>20.350000000000001</v>
      </c>
      <c r="E252">
        <v>20.350000000000001</v>
      </c>
      <c r="F252">
        <v>20.350000000000001</v>
      </c>
      <c r="G252">
        <v>20.350000000000001</v>
      </c>
      <c r="H252">
        <v>20.350000000000001</v>
      </c>
      <c r="I252">
        <v>20.350000000000001</v>
      </c>
      <c r="J252">
        <v>18.04</v>
      </c>
      <c r="K252">
        <v>18.04</v>
      </c>
      <c r="L252">
        <v>18.04</v>
      </c>
      <c r="M252">
        <v>15.96</v>
      </c>
      <c r="N252">
        <v>15.96</v>
      </c>
      <c r="O252">
        <v>15.5</v>
      </c>
      <c r="P252">
        <v>29.6</v>
      </c>
      <c r="Q252">
        <v>24.29</v>
      </c>
      <c r="R252">
        <v>24.29</v>
      </c>
      <c r="S252">
        <v>2</v>
      </c>
      <c r="T252">
        <v>0</v>
      </c>
      <c r="U252">
        <v>0</v>
      </c>
    </row>
    <row r="253" spans="1:21" x14ac:dyDescent="0.2">
      <c r="A253" t="s">
        <v>887</v>
      </c>
      <c r="B253" t="s">
        <v>498</v>
      </c>
      <c r="C253">
        <v>0</v>
      </c>
      <c r="D253">
        <v>14.58</v>
      </c>
      <c r="E253">
        <v>14.58</v>
      </c>
      <c r="F253">
        <v>14.58</v>
      </c>
      <c r="G253">
        <v>14.58</v>
      </c>
      <c r="H253">
        <v>14.58</v>
      </c>
      <c r="I253">
        <v>14.58</v>
      </c>
      <c r="J253">
        <v>14.8</v>
      </c>
      <c r="K253">
        <v>14.8</v>
      </c>
      <c r="L253">
        <v>14.8</v>
      </c>
      <c r="M253">
        <v>15.96</v>
      </c>
      <c r="N253">
        <v>15.96</v>
      </c>
      <c r="O253">
        <v>15.5</v>
      </c>
      <c r="P253">
        <v>12.49</v>
      </c>
      <c r="Q253">
        <v>10.18</v>
      </c>
      <c r="R253">
        <v>10.18</v>
      </c>
      <c r="S253">
        <v>1</v>
      </c>
      <c r="T253">
        <v>0</v>
      </c>
      <c r="U253">
        <v>0</v>
      </c>
    </row>
    <row r="254" spans="1:21" x14ac:dyDescent="0.2">
      <c r="A254" t="s">
        <v>2783</v>
      </c>
      <c r="B254" t="s">
        <v>2784</v>
      </c>
      <c r="C254">
        <v>0</v>
      </c>
      <c r="D254">
        <v>59.2</v>
      </c>
      <c r="E254">
        <v>59.2</v>
      </c>
      <c r="F254">
        <v>59.2</v>
      </c>
      <c r="G254">
        <v>59.2</v>
      </c>
      <c r="H254">
        <v>59.2</v>
      </c>
      <c r="I254">
        <v>59.2</v>
      </c>
      <c r="J254">
        <v>54.81</v>
      </c>
      <c r="K254">
        <v>0</v>
      </c>
      <c r="L254">
        <v>0</v>
      </c>
      <c r="M254">
        <v>53.89</v>
      </c>
      <c r="N254">
        <v>53.89</v>
      </c>
      <c r="O254">
        <v>53.89</v>
      </c>
      <c r="P254">
        <v>29.84</v>
      </c>
      <c r="Q254">
        <v>24.51</v>
      </c>
      <c r="R254">
        <v>24.51</v>
      </c>
      <c r="S254">
        <v>1</v>
      </c>
      <c r="T254">
        <v>0</v>
      </c>
      <c r="U254">
        <v>0</v>
      </c>
    </row>
    <row r="255" spans="1:21" x14ac:dyDescent="0.2">
      <c r="A255" t="s">
        <v>888</v>
      </c>
      <c r="B255" t="s">
        <v>2785</v>
      </c>
      <c r="C255">
        <v>0</v>
      </c>
      <c r="D255">
        <v>86.03</v>
      </c>
      <c r="E255">
        <v>86.03</v>
      </c>
      <c r="F255">
        <v>86.03</v>
      </c>
      <c r="G255">
        <v>86.03</v>
      </c>
      <c r="H255">
        <v>86.03</v>
      </c>
      <c r="I255">
        <v>86.03</v>
      </c>
      <c r="J255">
        <v>77.94</v>
      </c>
      <c r="K255">
        <v>77.94</v>
      </c>
      <c r="L255">
        <v>77.94</v>
      </c>
      <c r="M255">
        <v>78.63</v>
      </c>
      <c r="N255">
        <v>78.63</v>
      </c>
      <c r="O255">
        <v>78.63</v>
      </c>
      <c r="P255">
        <v>53.19</v>
      </c>
      <c r="Q255">
        <v>43.94</v>
      </c>
      <c r="R255">
        <v>43.94</v>
      </c>
      <c r="S255">
        <v>20</v>
      </c>
      <c r="T255">
        <v>0</v>
      </c>
      <c r="U255">
        <v>0</v>
      </c>
    </row>
    <row r="256" spans="1:21" x14ac:dyDescent="0.2">
      <c r="A256" t="s">
        <v>880</v>
      </c>
      <c r="B256" t="s">
        <v>977</v>
      </c>
      <c r="C256">
        <v>0</v>
      </c>
      <c r="D256">
        <v>29.6</v>
      </c>
      <c r="E256">
        <v>29.6</v>
      </c>
      <c r="F256">
        <v>29.6</v>
      </c>
      <c r="G256">
        <v>29.6</v>
      </c>
      <c r="H256">
        <v>29.6</v>
      </c>
      <c r="I256">
        <v>29.6</v>
      </c>
      <c r="J256">
        <v>28.91</v>
      </c>
      <c r="K256">
        <v>28.91</v>
      </c>
      <c r="L256">
        <v>28.91</v>
      </c>
      <c r="M256">
        <v>29.6</v>
      </c>
      <c r="N256">
        <v>29.6</v>
      </c>
      <c r="O256">
        <v>24.98</v>
      </c>
      <c r="P256">
        <v>39.090000000000003</v>
      </c>
      <c r="Q256">
        <v>32.15</v>
      </c>
      <c r="R256">
        <v>32.15</v>
      </c>
      <c r="S256">
        <v>10</v>
      </c>
      <c r="T256">
        <v>0</v>
      </c>
      <c r="U256">
        <v>0</v>
      </c>
    </row>
    <row r="257" spans="1:21" x14ac:dyDescent="0.2">
      <c r="B257" t="s">
        <v>1026</v>
      </c>
    </row>
    <row r="258" spans="1:21" x14ac:dyDescent="0.2">
      <c r="A258" t="s">
        <v>147</v>
      </c>
      <c r="B258" t="s">
        <v>978</v>
      </c>
      <c r="C258">
        <v>0</v>
      </c>
      <c r="D258">
        <v>35.85</v>
      </c>
      <c r="E258">
        <v>35.85</v>
      </c>
      <c r="F258">
        <v>35.85</v>
      </c>
      <c r="G258">
        <v>35.85</v>
      </c>
      <c r="H258">
        <v>35.85</v>
      </c>
      <c r="I258">
        <v>35.85</v>
      </c>
      <c r="J258">
        <v>34.46</v>
      </c>
      <c r="K258">
        <v>34.46</v>
      </c>
      <c r="L258">
        <v>34.46</v>
      </c>
      <c r="M258">
        <v>30.53</v>
      </c>
      <c r="N258">
        <v>30.53</v>
      </c>
      <c r="O258">
        <v>30.3</v>
      </c>
      <c r="P258">
        <v>37.24</v>
      </c>
      <c r="Q258">
        <v>30.53</v>
      </c>
      <c r="R258">
        <v>30.53</v>
      </c>
      <c r="S258">
        <v>5</v>
      </c>
      <c r="T258">
        <v>0</v>
      </c>
      <c r="U258">
        <v>0</v>
      </c>
    </row>
    <row r="259" spans="1:21" x14ac:dyDescent="0.2">
      <c r="A259" t="s">
        <v>2664</v>
      </c>
      <c r="B259" t="s">
        <v>753</v>
      </c>
      <c r="C259">
        <v>0</v>
      </c>
      <c r="D259">
        <v>69.599999999999994</v>
      </c>
      <c r="E259">
        <v>69.599999999999994</v>
      </c>
      <c r="F259">
        <v>69.599999999999994</v>
      </c>
      <c r="G259">
        <v>69.599999999999994</v>
      </c>
      <c r="H259">
        <v>69.599999999999994</v>
      </c>
      <c r="I259">
        <v>69.599999999999994</v>
      </c>
      <c r="J259">
        <v>66.900000000000006</v>
      </c>
      <c r="K259">
        <v>66.900000000000006</v>
      </c>
      <c r="L259">
        <v>66.900000000000006</v>
      </c>
      <c r="M259">
        <v>65.7</v>
      </c>
      <c r="N259">
        <v>65.7</v>
      </c>
      <c r="O259">
        <v>65.7</v>
      </c>
      <c r="P259">
        <v>62.41</v>
      </c>
      <c r="Q259">
        <v>65.7</v>
      </c>
      <c r="R259">
        <v>65.7</v>
      </c>
      <c r="S259">
        <v>20</v>
      </c>
      <c r="T259">
        <v>0</v>
      </c>
      <c r="U259">
        <v>0</v>
      </c>
    </row>
    <row r="260" spans="1:21" x14ac:dyDescent="0.2">
      <c r="A260" t="s">
        <v>881</v>
      </c>
      <c r="B260" t="s">
        <v>979</v>
      </c>
      <c r="C260">
        <v>0</v>
      </c>
      <c r="D260">
        <v>73.31</v>
      </c>
      <c r="E260">
        <v>73.31</v>
      </c>
      <c r="F260">
        <v>73.31</v>
      </c>
      <c r="G260">
        <v>73.31</v>
      </c>
      <c r="H260">
        <v>73.31</v>
      </c>
      <c r="I260">
        <v>73.31</v>
      </c>
      <c r="J260">
        <v>71.23</v>
      </c>
      <c r="K260">
        <v>71.23</v>
      </c>
      <c r="L260">
        <v>71.23</v>
      </c>
      <c r="M260">
        <v>68.69</v>
      </c>
      <c r="N260">
        <v>68.69</v>
      </c>
      <c r="O260">
        <v>61.51</v>
      </c>
      <c r="P260">
        <v>0</v>
      </c>
      <c r="Q260">
        <v>0</v>
      </c>
      <c r="R260">
        <v>0</v>
      </c>
      <c r="S260">
        <v>50</v>
      </c>
      <c r="T260">
        <v>0</v>
      </c>
      <c r="U260">
        <v>0</v>
      </c>
    </row>
    <row r="261" spans="1:21" x14ac:dyDescent="0.2">
      <c r="B261" t="s">
        <v>1027</v>
      </c>
    </row>
    <row r="262" spans="1:21" x14ac:dyDescent="0.2">
      <c r="A262" t="s">
        <v>848</v>
      </c>
      <c r="B262" t="s">
        <v>980</v>
      </c>
      <c r="C262">
        <v>0</v>
      </c>
      <c r="D262">
        <v>59.2</v>
      </c>
      <c r="E262">
        <v>59.2</v>
      </c>
      <c r="F262">
        <v>59.2</v>
      </c>
      <c r="G262">
        <v>59.2</v>
      </c>
      <c r="H262">
        <v>59.2</v>
      </c>
      <c r="I262">
        <v>59.2</v>
      </c>
      <c r="J262">
        <v>57.13</v>
      </c>
      <c r="K262">
        <v>57.13</v>
      </c>
      <c r="L262">
        <v>57.13</v>
      </c>
      <c r="M262">
        <v>49.03</v>
      </c>
      <c r="N262">
        <v>49.03</v>
      </c>
      <c r="O262">
        <v>49.03</v>
      </c>
      <c r="P262">
        <v>36.08</v>
      </c>
      <c r="Q262">
        <v>29.6</v>
      </c>
      <c r="R262">
        <v>29.6</v>
      </c>
      <c r="S262">
        <v>3</v>
      </c>
      <c r="T262">
        <v>0</v>
      </c>
      <c r="U262">
        <v>0</v>
      </c>
    </row>
    <row r="263" spans="1:21" x14ac:dyDescent="0.2">
      <c r="A263" t="s">
        <v>864</v>
      </c>
      <c r="B263" t="s">
        <v>981</v>
      </c>
      <c r="C263">
        <v>0</v>
      </c>
      <c r="D263">
        <v>28.68</v>
      </c>
      <c r="E263">
        <v>28.68</v>
      </c>
      <c r="F263">
        <v>28.68</v>
      </c>
      <c r="G263">
        <v>28.68</v>
      </c>
      <c r="H263">
        <v>28.68</v>
      </c>
      <c r="I263">
        <v>28.68</v>
      </c>
      <c r="J263">
        <v>28.45</v>
      </c>
      <c r="K263">
        <v>28.45</v>
      </c>
      <c r="L263">
        <v>28.45</v>
      </c>
      <c r="M263">
        <v>23.83</v>
      </c>
      <c r="N263">
        <v>23.83</v>
      </c>
      <c r="O263">
        <v>23.83</v>
      </c>
      <c r="P263">
        <v>24.75</v>
      </c>
      <c r="Q263">
        <v>20.350000000000001</v>
      </c>
      <c r="R263">
        <v>20.350000000000001</v>
      </c>
      <c r="S263">
        <v>5</v>
      </c>
      <c r="T263">
        <v>0</v>
      </c>
      <c r="U263">
        <v>0</v>
      </c>
    </row>
    <row r="264" spans="1:21" x14ac:dyDescent="0.2">
      <c r="A264" t="s">
        <v>865</v>
      </c>
      <c r="B264" t="s">
        <v>981</v>
      </c>
      <c r="C264">
        <v>0</v>
      </c>
      <c r="D264">
        <v>33.08</v>
      </c>
      <c r="E264">
        <v>33.08</v>
      </c>
      <c r="F264">
        <v>33.08</v>
      </c>
      <c r="G264">
        <v>33.08</v>
      </c>
      <c r="H264">
        <v>33.08</v>
      </c>
      <c r="I264">
        <v>33.08</v>
      </c>
      <c r="J264">
        <v>32.15</v>
      </c>
      <c r="K264">
        <v>32.15</v>
      </c>
      <c r="L264">
        <v>32.15</v>
      </c>
      <c r="M264">
        <v>27.99</v>
      </c>
      <c r="N264">
        <v>27.99</v>
      </c>
      <c r="O264">
        <v>27.75</v>
      </c>
      <c r="P264">
        <v>28.91</v>
      </c>
      <c r="Q264">
        <v>23.59</v>
      </c>
      <c r="R264">
        <v>23.59</v>
      </c>
      <c r="S264">
        <v>6</v>
      </c>
      <c r="T264">
        <v>0</v>
      </c>
      <c r="U264">
        <v>0</v>
      </c>
    </row>
    <row r="265" spans="1:21" x14ac:dyDescent="0.2">
      <c r="A265" t="s">
        <v>866</v>
      </c>
      <c r="B265" t="s">
        <v>981</v>
      </c>
      <c r="C265">
        <v>0</v>
      </c>
      <c r="D265">
        <v>38.159999999999997</v>
      </c>
      <c r="E265">
        <v>38.159999999999997</v>
      </c>
      <c r="F265">
        <v>38.159999999999997</v>
      </c>
      <c r="G265">
        <v>38.159999999999997</v>
      </c>
      <c r="H265">
        <v>38.159999999999997</v>
      </c>
      <c r="I265">
        <v>38.159999999999997</v>
      </c>
      <c r="J265">
        <v>37</v>
      </c>
      <c r="K265">
        <v>37</v>
      </c>
      <c r="L265">
        <v>37</v>
      </c>
      <c r="M265">
        <v>34</v>
      </c>
      <c r="N265">
        <v>34</v>
      </c>
      <c r="O265">
        <v>34</v>
      </c>
      <c r="P265">
        <v>31.91</v>
      </c>
      <c r="Q265">
        <v>26.14</v>
      </c>
      <c r="R265">
        <v>26.14</v>
      </c>
      <c r="S265">
        <v>7</v>
      </c>
      <c r="T265">
        <v>0</v>
      </c>
      <c r="U265">
        <v>0</v>
      </c>
    </row>
    <row r="266" spans="1:21" x14ac:dyDescent="0.2">
      <c r="A266" t="s">
        <v>867</v>
      </c>
      <c r="B266" t="s">
        <v>981</v>
      </c>
      <c r="C266">
        <v>0</v>
      </c>
      <c r="D266">
        <v>25.9</v>
      </c>
      <c r="E266">
        <v>25.9</v>
      </c>
      <c r="F266">
        <v>25.9</v>
      </c>
      <c r="G266">
        <v>25.9</v>
      </c>
      <c r="H266">
        <v>25.9</v>
      </c>
      <c r="I266">
        <v>25.9</v>
      </c>
      <c r="J266">
        <v>25.21</v>
      </c>
      <c r="K266">
        <v>25.21</v>
      </c>
      <c r="L266">
        <v>25.21</v>
      </c>
      <c r="M266">
        <v>19.89</v>
      </c>
      <c r="N266">
        <v>19.89</v>
      </c>
      <c r="O266">
        <v>19.66</v>
      </c>
      <c r="P266">
        <v>16.43</v>
      </c>
      <c r="Q266">
        <v>13.41</v>
      </c>
      <c r="R266">
        <v>13.41</v>
      </c>
      <c r="S266">
        <v>3</v>
      </c>
      <c r="T266">
        <v>0</v>
      </c>
      <c r="U266">
        <v>0</v>
      </c>
    </row>
    <row r="267" spans="1:21" x14ac:dyDescent="0.2">
      <c r="B267" t="s">
        <v>1028</v>
      </c>
    </row>
    <row r="268" spans="1:21" x14ac:dyDescent="0.2">
      <c r="A268" t="s">
        <v>2774</v>
      </c>
      <c r="B268" t="s">
        <v>982</v>
      </c>
      <c r="C268">
        <v>0</v>
      </c>
      <c r="D268">
        <v>11.8</v>
      </c>
      <c r="E268">
        <v>10.8</v>
      </c>
      <c r="F268">
        <v>11.8</v>
      </c>
      <c r="G268">
        <v>10.8</v>
      </c>
      <c r="H268">
        <v>10.8</v>
      </c>
      <c r="I268">
        <v>10.8</v>
      </c>
      <c r="J268">
        <v>10.5</v>
      </c>
      <c r="K268">
        <v>10.5</v>
      </c>
      <c r="L268">
        <v>10.5</v>
      </c>
      <c r="M268">
        <v>10.88</v>
      </c>
      <c r="N268">
        <v>10.88</v>
      </c>
      <c r="O268">
        <v>10.64</v>
      </c>
      <c r="P268">
        <v>9.4</v>
      </c>
      <c r="Q268">
        <v>9.6</v>
      </c>
      <c r="R268">
        <v>9.6</v>
      </c>
      <c r="S268">
        <v>1</v>
      </c>
      <c r="T268">
        <v>0</v>
      </c>
      <c r="U268">
        <v>0</v>
      </c>
    </row>
    <row r="269" spans="1:21" x14ac:dyDescent="0.2">
      <c r="A269" t="s">
        <v>875</v>
      </c>
      <c r="B269" t="s">
        <v>983</v>
      </c>
      <c r="C269">
        <v>0</v>
      </c>
      <c r="D269">
        <v>13.19</v>
      </c>
      <c r="E269">
        <v>13.19</v>
      </c>
      <c r="F269">
        <v>13.19</v>
      </c>
      <c r="G269">
        <v>13.19</v>
      </c>
      <c r="H269">
        <v>13.19</v>
      </c>
      <c r="I269">
        <v>13.19</v>
      </c>
      <c r="J269">
        <v>11.8</v>
      </c>
      <c r="K269">
        <v>11.8</v>
      </c>
      <c r="L269">
        <v>11.8</v>
      </c>
      <c r="M269">
        <v>10.64</v>
      </c>
      <c r="N269">
        <v>10.64</v>
      </c>
      <c r="O269">
        <v>10.18</v>
      </c>
      <c r="P269">
        <v>0</v>
      </c>
      <c r="Q269">
        <v>0</v>
      </c>
      <c r="R269">
        <v>0</v>
      </c>
      <c r="S269">
        <v>1</v>
      </c>
      <c r="T269">
        <v>0</v>
      </c>
      <c r="U269">
        <v>0</v>
      </c>
    </row>
    <row r="270" spans="1:21" x14ac:dyDescent="0.2">
      <c r="A270" t="s">
        <v>871</v>
      </c>
      <c r="B270" t="s">
        <v>921</v>
      </c>
      <c r="C270">
        <v>0</v>
      </c>
      <c r="D270">
        <v>12.26</v>
      </c>
      <c r="E270">
        <v>12.26</v>
      </c>
      <c r="F270">
        <v>12.26</v>
      </c>
      <c r="G270">
        <v>12.26</v>
      </c>
      <c r="H270">
        <v>12.26</v>
      </c>
      <c r="I270">
        <v>12.26</v>
      </c>
      <c r="J270">
        <v>11.56</v>
      </c>
      <c r="K270">
        <v>11.56</v>
      </c>
      <c r="L270">
        <v>11.56</v>
      </c>
      <c r="M270">
        <v>11.8</v>
      </c>
      <c r="N270">
        <v>11.8</v>
      </c>
      <c r="O270">
        <v>11.56</v>
      </c>
      <c r="P270">
        <v>0</v>
      </c>
      <c r="Q270">
        <v>0</v>
      </c>
      <c r="R270">
        <v>0</v>
      </c>
      <c r="S270">
        <v>1</v>
      </c>
      <c r="T270">
        <v>0</v>
      </c>
      <c r="U270">
        <v>0</v>
      </c>
    </row>
    <row r="271" spans="1:21" x14ac:dyDescent="0.2">
      <c r="A271" t="s">
        <v>873</v>
      </c>
      <c r="B271" t="s">
        <v>922</v>
      </c>
      <c r="C271">
        <v>0</v>
      </c>
      <c r="D271">
        <v>0</v>
      </c>
      <c r="E271">
        <v>0</v>
      </c>
      <c r="F271">
        <v>0</v>
      </c>
      <c r="G271">
        <v>0</v>
      </c>
      <c r="H271">
        <v>0</v>
      </c>
      <c r="I271">
        <v>0</v>
      </c>
      <c r="J271">
        <v>54.81</v>
      </c>
      <c r="K271">
        <v>54</v>
      </c>
      <c r="L271">
        <v>87.49</v>
      </c>
      <c r="M271">
        <v>0</v>
      </c>
      <c r="N271">
        <v>0</v>
      </c>
      <c r="O271">
        <v>0</v>
      </c>
      <c r="P271">
        <v>0</v>
      </c>
      <c r="Q271">
        <v>0</v>
      </c>
      <c r="R271">
        <v>0</v>
      </c>
      <c r="S271">
        <v>2</v>
      </c>
      <c r="T271">
        <v>0</v>
      </c>
      <c r="U271">
        <v>0</v>
      </c>
    </row>
    <row r="272" spans="1:21" x14ac:dyDescent="0.2">
      <c r="A272" t="s">
        <v>617</v>
      </c>
      <c r="B272" t="s">
        <v>984</v>
      </c>
      <c r="C272">
        <v>0</v>
      </c>
      <c r="D272">
        <v>20.350000000000001</v>
      </c>
      <c r="E272">
        <v>20.350000000000001</v>
      </c>
      <c r="F272">
        <v>20.350000000000001</v>
      </c>
      <c r="G272">
        <v>20.350000000000001</v>
      </c>
      <c r="H272">
        <v>20.350000000000001</v>
      </c>
      <c r="I272">
        <v>20.350000000000001</v>
      </c>
      <c r="J272">
        <v>20.350000000000001</v>
      </c>
      <c r="K272">
        <v>20.350000000000001</v>
      </c>
      <c r="L272">
        <v>20.350000000000001</v>
      </c>
      <c r="M272">
        <v>20.59</v>
      </c>
      <c r="N272">
        <v>20.59</v>
      </c>
      <c r="O272">
        <v>20.350000000000001</v>
      </c>
      <c r="P272">
        <v>23.83</v>
      </c>
      <c r="Q272">
        <v>19.43</v>
      </c>
      <c r="R272">
        <v>19.43</v>
      </c>
      <c r="S272">
        <v>1</v>
      </c>
      <c r="T272">
        <v>0</v>
      </c>
      <c r="U272">
        <v>0</v>
      </c>
    </row>
    <row r="273" spans="1:21" x14ac:dyDescent="0.2">
      <c r="A273" t="s">
        <v>877</v>
      </c>
      <c r="B273" t="s">
        <v>985</v>
      </c>
      <c r="C273">
        <v>0</v>
      </c>
      <c r="D273">
        <v>9.9499999999999993</v>
      </c>
      <c r="E273">
        <v>9.9499999999999993</v>
      </c>
      <c r="F273">
        <v>9.9499999999999993</v>
      </c>
      <c r="G273">
        <v>9.9499999999999993</v>
      </c>
      <c r="H273">
        <v>9.9499999999999993</v>
      </c>
      <c r="I273">
        <v>9.9499999999999993</v>
      </c>
      <c r="J273">
        <v>9.9499999999999993</v>
      </c>
      <c r="K273">
        <v>9.9499999999999993</v>
      </c>
      <c r="L273">
        <v>9.9499999999999993</v>
      </c>
      <c r="M273">
        <v>10.64</v>
      </c>
      <c r="N273">
        <v>10.64</v>
      </c>
      <c r="O273">
        <v>10.18</v>
      </c>
      <c r="P273">
        <v>0</v>
      </c>
      <c r="Q273">
        <v>0</v>
      </c>
      <c r="R273">
        <v>0</v>
      </c>
      <c r="S273">
        <v>1</v>
      </c>
      <c r="T273">
        <v>0</v>
      </c>
      <c r="U273">
        <v>0</v>
      </c>
    </row>
    <row r="274" spans="1:21" x14ac:dyDescent="0.2">
      <c r="A274" t="s">
        <v>619</v>
      </c>
      <c r="B274" t="s">
        <v>923</v>
      </c>
      <c r="C274">
        <v>0</v>
      </c>
      <c r="D274">
        <v>11.8</v>
      </c>
      <c r="E274">
        <v>11.8</v>
      </c>
      <c r="F274">
        <v>11.8</v>
      </c>
      <c r="G274">
        <v>11.8</v>
      </c>
      <c r="H274">
        <v>11.8</v>
      </c>
      <c r="I274">
        <v>11.8</v>
      </c>
      <c r="J274">
        <v>11.1</v>
      </c>
      <c r="K274">
        <v>11.1</v>
      </c>
      <c r="L274">
        <v>11.1</v>
      </c>
      <c r="M274">
        <v>10.88</v>
      </c>
      <c r="N274">
        <v>10.88</v>
      </c>
      <c r="O274">
        <v>9.49</v>
      </c>
      <c r="P274">
        <v>14.58</v>
      </c>
      <c r="Q274">
        <v>11.8</v>
      </c>
      <c r="R274">
        <v>11.8</v>
      </c>
      <c r="S274">
        <v>1</v>
      </c>
      <c r="T274">
        <v>0</v>
      </c>
      <c r="U274">
        <v>0</v>
      </c>
    </row>
    <row r="275" spans="1:21" x14ac:dyDescent="0.2">
      <c r="A275" t="s">
        <v>878</v>
      </c>
      <c r="B275" t="s">
        <v>182</v>
      </c>
      <c r="C275">
        <v>0</v>
      </c>
      <c r="D275">
        <v>12.26</v>
      </c>
      <c r="E275">
        <v>12.26</v>
      </c>
      <c r="F275">
        <v>12.26</v>
      </c>
      <c r="G275">
        <v>12.26</v>
      </c>
      <c r="H275">
        <v>12.26</v>
      </c>
      <c r="I275">
        <v>12.26</v>
      </c>
      <c r="J275">
        <v>11.8</v>
      </c>
      <c r="K275">
        <v>11.8</v>
      </c>
      <c r="L275">
        <v>11.8</v>
      </c>
      <c r="M275">
        <v>11.8</v>
      </c>
      <c r="N275">
        <v>11.8</v>
      </c>
      <c r="O275">
        <v>9.9499999999999993</v>
      </c>
      <c r="P275">
        <v>14.58</v>
      </c>
      <c r="Q275">
        <v>11.8</v>
      </c>
      <c r="R275">
        <v>11.8</v>
      </c>
      <c r="S275">
        <v>1</v>
      </c>
      <c r="T275">
        <v>0</v>
      </c>
      <c r="U275">
        <v>0</v>
      </c>
    </row>
    <row r="276" spans="1:21" x14ac:dyDescent="0.2">
      <c r="B276" t="s">
        <v>1029</v>
      </c>
    </row>
    <row r="277" spans="1:21" x14ac:dyDescent="0.2">
      <c r="A277" t="s">
        <v>3543</v>
      </c>
      <c r="B277" t="s">
        <v>3544</v>
      </c>
      <c r="C277">
        <v>0</v>
      </c>
      <c r="D277">
        <v>0</v>
      </c>
      <c r="E277">
        <v>0</v>
      </c>
      <c r="F277">
        <v>0</v>
      </c>
      <c r="G277">
        <v>0</v>
      </c>
      <c r="H277">
        <v>0</v>
      </c>
      <c r="I277">
        <v>0</v>
      </c>
      <c r="J277">
        <v>0</v>
      </c>
      <c r="K277">
        <v>0</v>
      </c>
      <c r="L277">
        <v>0</v>
      </c>
      <c r="M277">
        <v>24.75</v>
      </c>
      <c r="N277">
        <v>24.75</v>
      </c>
      <c r="O277">
        <v>24.51</v>
      </c>
      <c r="P277">
        <v>0</v>
      </c>
      <c r="Q277">
        <v>0</v>
      </c>
      <c r="R277">
        <v>0</v>
      </c>
      <c r="S277">
        <v>2</v>
      </c>
      <c r="T277">
        <v>0</v>
      </c>
      <c r="U277">
        <v>0</v>
      </c>
    </row>
    <row r="278" spans="1:21" x14ac:dyDescent="0.2">
      <c r="A278" t="s">
        <v>363</v>
      </c>
      <c r="B278" t="s">
        <v>986</v>
      </c>
      <c r="C278">
        <v>0</v>
      </c>
      <c r="D278">
        <v>0</v>
      </c>
      <c r="E278">
        <v>0</v>
      </c>
      <c r="F278">
        <v>0</v>
      </c>
      <c r="G278">
        <v>0</v>
      </c>
      <c r="H278">
        <v>0</v>
      </c>
      <c r="I278">
        <v>0</v>
      </c>
      <c r="J278">
        <v>0</v>
      </c>
      <c r="K278">
        <v>0</v>
      </c>
      <c r="L278">
        <v>0</v>
      </c>
      <c r="M278">
        <v>37.24</v>
      </c>
      <c r="N278">
        <v>37.24</v>
      </c>
      <c r="O278">
        <v>37.24</v>
      </c>
      <c r="P278">
        <v>0</v>
      </c>
      <c r="Q278">
        <v>0</v>
      </c>
      <c r="R278">
        <v>0</v>
      </c>
      <c r="S278">
        <v>2</v>
      </c>
      <c r="T278">
        <v>0</v>
      </c>
      <c r="U278">
        <v>0</v>
      </c>
    </row>
    <row r="279" spans="1:21" x14ac:dyDescent="0.2">
      <c r="A279" t="s">
        <v>870</v>
      </c>
      <c r="B279" t="s">
        <v>987</v>
      </c>
      <c r="C279">
        <v>0</v>
      </c>
      <c r="D279">
        <v>0</v>
      </c>
      <c r="E279">
        <v>0</v>
      </c>
      <c r="F279">
        <v>0</v>
      </c>
      <c r="G279">
        <v>0</v>
      </c>
      <c r="H279">
        <v>0</v>
      </c>
      <c r="I279">
        <v>0</v>
      </c>
      <c r="J279">
        <v>0</v>
      </c>
      <c r="K279">
        <v>0</v>
      </c>
      <c r="L279">
        <v>0</v>
      </c>
      <c r="M279">
        <v>30.06</v>
      </c>
      <c r="N279">
        <v>30.06</v>
      </c>
      <c r="O279">
        <v>29.84</v>
      </c>
      <c r="P279">
        <v>0</v>
      </c>
      <c r="Q279">
        <v>0</v>
      </c>
      <c r="R279">
        <v>0</v>
      </c>
      <c r="S279">
        <v>3</v>
      </c>
      <c r="T279">
        <v>0</v>
      </c>
      <c r="U279">
        <v>0</v>
      </c>
    </row>
    <row r="280" spans="1:21" x14ac:dyDescent="0.2">
      <c r="A280" t="s">
        <v>361</v>
      </c>
      <c r="B280" t="s">
        <v>988</v>
      </c>
      <c r="C280">
        <v>0</v>
      </c>
      <c r="D280">
        <v>28.21</v>
      </c>
      <c r="E280">
        <v>28.21</v>
      </c>
      <c r="F280">
        <v>28.21</v>
      </c>
      <c r="G280">
        <v>28.21</v>
      </c>
      <c r="H280">
        <v>28.21</v>
      </c>
      <c r="I280">
        <v>28.21</v>
      </c>
      <c r="J280">
        <v>27.53</v>
      </c>
      <c r="K280">
        <v>27.53</v>
      </c>
      <c r="L280">
        <v>27.53</v>
      </c>
      <c r="M280">
        <v>0</v>
      </c>
      <c r="N280">
        <v>0</v>
      </c>
      <c r="O280">
        <v>0</v>
      </c>
      <c r="P280">
        <v>32.840000000000003</v>
      </c>
      <c r="Q280">
        <v>27.06</v>
      </c>
      <c r="R280">
        <v>27.06</v>
      </c>
      <c r="S280">
        <v>2</v>
      </c>
      <c r="T280">
        <v>0</v>
      </c>
      <c r="U280">
        <v>0</v>
      </c>
    </row>
    <row r="281" spans="1:21" x14ac:dyDescent="0.2">
      <c r="A281" t="s">
        <v>876</v>
      </c>
      <c r="B281" t="s">
        <v>989</v>
      </c>
      <c r="C281">
        <v>0</v>
      </c>
      <c r="D281">
        <v>56.89</v>
      </c>
      <c r="E281">
        <v>56.89</v>
      </c>
      <c r="F281">
        <v>56.89</v>
      </c>
      <c r="G281">
        <v>56.89</v>
      </c>
      <c r="H281">
        <v>56.89</v>
      </c>
      <c r="I281">
        <v>56.89</v>
      </c>
      <c r="J281">
        <v>0</v>
      </c>
      <c r="K281">
        <v>0</v>
      </c>
      <c r="L281">
        <v>0</v>
      </c>
      <c r="M281">
        <v>0</v>
      </c>
      <c r="N281">
        <v>0</v>
      </c>
      <c r="O281">
        <v>0</v>
      </c>
      <c r="P281">
        <v>0</v>
      </c>
      <c r="Q281">
        <v>0</v>
      </c>
      <c r="R281">
        <v>0</v>
      </c>
      <c r="S281">
        <v>2</v>
      </c>
      <c r="T281">
        <v>0</v>
      </c>
      <c r="U281">
        <v>0</v>
      </c>
    </row>
    <row r="282" spans="1:21" x14ac:dyDescent="0.2">
      <c r="A282" t="s">
        <v>609</v>
      </c>
      <c r="B282" t="s">
        <v>990</v>
      </c>
      <c r="C282">
        <v>0</v>
      </c>
      <c r="D282">
        <v>12.26</v>
      </c>
      <c r="E282">
        <v>12.26</v>
      </c>
      <c r="F282">
        <v>12.26</v>
      </c>
      <c r="G282">
        <v>12.26</v>
      </c>
      <c r="H282">
        <v>12.26</v>
      </c>
      <c r="I282">
        <v>12.26</v>
      </c>
      <c r="J282">
        <v>0</v>
      </c>
      <c r="K282">
        <v>0</v>
      </c>
      <c r="L282">
        <v>0</v>
      </c>
      <c r="M282">
        <v>0</v>
      </c>
      <c r="N282">
        <v>0</v>
      </c>
      <c r="O282">
        <v>0</v>
      </c>
      <c r="P282">
        <v>0</v>
      </c>
      <c r="Q282">
        <v>0</v>
      </c>
      <c r="R282">
        <v>0</v>
      </c>
      <c r="S282">
        <v>1</v>
      </c>
      <c r="T282">
        <v>0</v>
      </c>
      <c r="U282">
        <v>0</v>
      </c>
    </row>
    <row r="283" spans="1:21" x14ac:dyDescent="0.2">
      <c r="A283" t="s">
        <v>611</v>
      </c>
      <c r="B283" t="s">
        <v>991</v>
      </c>
      <c r="C283">
        <v>0</v>
      </c>
      <c r="D283">
        <v>12.26</v>
      </c>
      <c r="E283">
        <v>12.26</v>
      </c>
      <c r="F283">
        <v>12.26</v>
      </c>
      <c r="G283">
        <v>12.26</v>
      </c>
      <c r="H283">
        <v>12.26</v>
      </c>
      <c r="I283">
        <v>12.25</v>
      </c>
      <c r="J283">
        <v>0</v>
      </c>
      <c r="K283">
        <v>0</v>
      </c>
      <c r="L283">
        <v>0</v>
      </c>
      <c r="M283">
        <v>0</v>
      </c>
      <c r="N283">
        <v>0</v>
      </c>
      <c r="O283">
        <v>0</v>
      </c>
      <c r="P283">
        <v>0</v>
      </c>
      <c r="Q283">
        <v>0</v>
      </c>
      <c r="R283">
        <v>0</v>
      </c>
      <c r="S283">
        <v>1</v>
      </c>
      <c r="T283">
        <v>0</v>
      </c>
      <c r="U283">
        <v>0</v>
      </c>
    </row>
    <row r="284" spans="1:21" x14ac:dyDescent="0.2">
      <c r="B284" t="s">
        <v>908</v>
      </c>
    </row>
    <row r="285" spans="1:21" x14ac:dyDescent="0.2">
      <c r="A285" t="s">
        <v>874</v>
      </c>
      <c r="B285" t="s">
        <v>992</v>
      </c>
      <c r="C285">
        <v>0</v>
      </c>
      <c r="D285">
        <v>42.79</v>
      </c>
      <c r="E285">
        <v>42.79</v>
      </c>
      <c r="F285">
        <v>42.79</v>
      </c>
      <c r="G285">
        <v>42.79</v>
      </c>
      <c r="H285">
        <v>42.79</v>
      </c>
      <c r="I285">
        <v>42.79</v>
      </c>
      <c r="J285">
        <v>42.55</v>
      </c>
      <c r="K285">
        <v>42.55</v>
      </c>
      <c r="L285">
        <v>42.55</v>
      </c>
      <c r="M285">
        <v>41.16</v>
      </c>
      <c r="N285">
        <v>41.16</v>
      </c>
      <c r="O285">
        <v>41.16</v>
      </c>
      <c r="P285">
        <v>0</v>
      </c>
      <c r="Q285">
        <v>0</v>
      </c>
      <c r="R285">
        <v>0</v>
      </c>
      <c r="S285">
        <v>20</v>
      </c>
      <c r="T285">
        <v>0</v>
      </c>
      <c r="U285">
        <v>0</v>
      </c>
    </row>
    <row r="286" spans="1:21" x14ac:dyDescent="0.2">
      <c r="A286" t="s">
        <v>913</v>
      </c>
      <c r="B286" t="s">
        <v>1035</v>
      </c>
      <c r="C286">
        <v>0</v>
      </c>
      <c r="D286">
        <v>28.68</v>
      </c>
      <c r="E286">
        <v>28.68</v>
      </c>
      <c r="F286">
        <v>28.68</v>
      </c>
      <c r="G286">
        <v>28.68</v>
      </c>
      <c r="H286">
        <v>28.68</v>
      </c>
      <c r="I286">
        <v>28.68</v>
      </c>
      <c r="J286">
        <v>28.91</v>
      </c>
      <c r="K286">
        <v>28.91</v>
      </c>
      <c r="L286">
        <v>28.91</v>
      </c>
      <c r="M286">
        <v>0</v>
      </c>
      <c r="N286">
        <v>0</v>
      </c>
      <c r="O286">
        <v>0</v>
      </c>
      <c r="P286">
        <v>36.08</v>
      </c>
      <c r="Q286">
        <v>29.6</v>
      </c>
      <c r="R286">
        <v>29.6</v>
      </c>
      <c r="S286">
        <v>2</v>
      </c>
      <c r="T286">
        <v>0</v>
      </c>
      <c r="U286">
        <v>0</v>
      </c>
    </row>
    <row r="287" spans="1:21" x14ac:dyDescent="0.2">
      <c r="B287" t="s">
        <v>170</v>
      </c>
    </row>
    <row r="288" spans="1:21" x14ac:dyDescent="0.2">
      <c r="A288" t="s">
        <v>1403</v>
      </c>
      <c r="B288" t="s">
        <v>746</v>
      </c>
      <c r="C288">
        <v>0</v>
      </c>
      <c r="D288">
        <v>14.58</v>
      </c>
      <c r="E288">
        <v>14.58</v>
      </c>
      <c r="F288">
        <v>14.58</v>
      </c>
      <c r="G288">
        <v>14.58</v>
      </c>
      <c r="H288">
        <v>14.58</v>
      </c>
      <c r="I288">
        <v>14.58</v>
      </c>
      <c r="J288">
        <v>14.8</v>
      </c>
      <c r="K288">
        <v>14.8</v>
      </c>
      <c r="L288">
        <v>14.8</v>
      </c>
      <c r="M288">
        <v>15.96</v>
      </c>
      <c r="N288">
        <v>15.96</v>
      </c>
      <c r="O288">
        <v>15.5</v>
      </c>
      <c r="P288">
        <v>14.58</v>
      </c>
      <c r="Q288">
        <v>11.8</v>
      </c>
      <c r="R288">
        <v>11.8</v>
      </c>
      <c r="S288">
        <v>3</v>
      </c>
      <c r="T288">
        <v>0</v>
      </c>
      <c r="U288">
        <v>0</v>
      </c>
    </row>
    <row r="289" spans="1:21" x14ac:dyDescent="0.2">
      <c r="A289" t="s">
        <v>1642</v>
      </c>
      <c r="B289" t="s">
        <v>746</v>
      </c>
      <c r="C289">
        <v>0</v>
      </c>
      <c r="D289">
        <v>36.78</v>
      </c>
      <c r="E289">
        <v>36.78</v>
      </c>
      <c r="F289">
        <v>36.78</v>
      </c>
      <c r="G289">
        <v>36.78</v>
      </c>
      <c r="H289">
        <v>36.78</v>
      </c>
      <c r="I289">
        <v>36.78</v>
      </c>
      <c r="J289">
        <v>37</v>
      </c>
      <c r="K289">
        <v>37</v>
      </c>
      <c r="L289">
        <v>37</v>
      </c>
      <c r="M289">
        <v>37.24</v>
      </c>
      <c r="N289">
        <v>37.24</v>
      </c>
      <c r="O289">
        <v>37.24</v>
      </c>
      <c r="P289">
        <v>32.840000000000003</v>
      </c>
      <c r="Q289">
        <v>27.06</v>
      </c>
      <c r="R289">
        <v>27.06</v>
      </c>
      <c r="S289">
        <v>7</v>
      </c>
      <c r="T289">
        <v>0</v>
      </c>
      <c r="U289">
        <v>0</v>
      </c>
    </row>
    <row r="290" spans="1:21" x14ac:dyDescent="0.2">
      <c r="A290" t="s">
        <v>1402</v>
      </c>
      <c r="B290" t="s">
        <v>746</v>
      </c>
      <c r="C290">
        <v>0</v>
      </c>
      <c r="D290">
        <v>28.68</v>
      </c>
      <c r="E290">
        <v>28.68</v>
      </c>
      <c r="F290">
        <v>28.68</v>
      </c>
      <c r="G290">
        <v>28.68</v>
      </c>
      <c r="H290">
        <v>28.68</v>
      </c>
      <c r="I290">
        <v>28.68</v>
      </c>
      <c r="J290">
        <v>28.91</v>
      </c>
      <c r="K290">
        <v>28.91</v>
      </c>
      <c r="L290">
        <v>28.91</v>
      </c>
      <c r="M290">
        <v>29.6</v>
      </c>
      <c r="N290">
        <v>29.6</v>
      </c>
      <c r="O290">
        <v>29.38</v>
      </c>
      <c r="P290">
        <v>27.75</v>
      </c>
      <c r="Q290">
        <v>22.9</v>
      </c>
      <c r="R290">
        <v>22.9</v>
      </c>
      <c r="S290">
        <v>5</v>
      </c>
      <c r="T290">
        <v>0</v>
      </c>
      <c r="U290">
        <v>0</v>
      </c>
    </row>
    <row r="291" spans="1:21" x14ac:dyDescent="0.2">
      <c r="A291" t="s">
        <v>1648</v>
      </c>
      <c r="B291" t="s">
        <v>993</v>
      </c>
      <c r="C291">
        <v>0</v>
      </c>
      <c r="D291">
        <v>72.849999999999994</v>
      </c>
      <c r="E291">
        <v>72.849999999999994</v>
      </c>
      <c r="F291">
        <v>72.849999999999994</v>
      </c>
      <c r="G291">
        <v>72.849999999999994</v>
      </c>
      <c r="H291">
        <v>72.849999999999994</v>
      </c>
      <c r="I291">
        <v>72.849999999999994</v>
      </c>
      <c r="J291">
        <v>73.08</v>
      </c>
      <c r="K291">
        <v>73.08</v>
      </c>
      <c r="L291">
        <v>73.08</v>
      </c>
      <c r="M291">
        <v>73.31</v>
      </c>
      <c r="N291">
        <v>73.31</v>
      </c>
      <c r="O291">
        <v>73.08</v>
      </c>
      <c r="P291">
        <v>63.6</v>
      </c>
      <c r="Q291">
        <v>52.5</v>
      </c>
      <c r="R291">
        <v>52.5</v>
      </c>
      <c r="S291">
        <v>14</v>
      </c>
      <c r="T291">
        <v>0</v>
      </c>
      <c r="U291">
        <v>0</v>
      </c>
    </row>
    <row r="292" spans="1:21" x14ac:dyDescent="0.2">
      <c r="A292" t="s">
        <v>889</v>
      </c>
      <c r="B292" t="s">
        <v>747</v>
      </c>
      <c r="C292">
        <v>0</v>
      </c>
      <c r="D292">
        <v>18.04</v>
      </c>
      <c r="E292">
        <v>18.04</v>
      </c>
      <c r="F292">
        <v>18.04</v>
      </c>
      <c r="G292">
        <v>18.04</v>
      </c>
      <c r="H292">
        <v>18.04</v>
      </c>
      <c r="I292">
        <v>18.04</v>
      </c>
      <c r="J292">
        <v>18.04</v>
      </c>
      <c r="K292">
        <v>18.04</v>
      </c>
      <c r="L292">
        <v>18.04</v>
      </c>
      <c r="M292">
        <v>18.04</v>
      </c>
      <c r="N292">
        <v>18.04</v>
      </c>
      <c r="O292">
        <v>18.04</v>
      </c>
      <c r="P292">
        <v>0</v>
      </c>
      <c r="Q292">
        <v>0</v>
      </c>
      <c r="R292">
        <v>0</v>
      </c>
      <c r="S292">
        <v>3</v>
      </c>
      <c r="T292">
        <v>0</v>
      </c>
      <c r="U292">
        <v>0</v>
      </c>
    </row>
    <row r="293" spans="1:21" x14ac:dyDescent="0.2">
      <c r="A293" t="s">
        <v>394</v>
      </c>
      <c r="B293" t="s">
        <v>747</v>
      </c>
      <c r="C293">
        <v>0</v>
      </c>
      <c r="D293">
        <v>41.4</v>
      </c>
      <c r="E293">
        <v>41.4</v>
      </c>
      <c r="F293">
        <v>41.4</v>
      </c>
      <c r="G293">
        <v>41.4</v>
      </c>
      <c r="H293">
        <v>41.4</v>
      </c>
      <c r="I293">
        <v>41.4</v>
      </c>
      <c r="J293">
        <v>41.63</v>
      </c>
      <c r="K293">
        <v>41.63</v>
      </c>
      <c r="L293">
        <v>41.63</v>
      </c>
      <c r="M293">
        <v>41.16</v>
      </c>
      <c r="N293">
        <v>41.16</v>
      </c>
      <c r="O293">
        <v>41.16</v>
      </c>
      <c r="P293">
        <v>0</v>
      </c>
      <c r="Q293">
        <v>0</v>
      </c>
      <c r="R293">
        <v>0</v>
      </c>
      <c r="S293">
        <v>7</v>
      </c>
      <c r="T293">
        <v>0</v>
      </c>
      <c r="U293">
        <v>0</v>
      </c>
    </row>
    <row r="294" spans="1:21" x14ac:dyDescent="0.2">
      <c r="A294" t="s">
        <v>847</v>
      </c>
      <c r="B294" t="s">
        <v>994</v>
      </c>
      <c r="C294">
        <v>0</v>
      </c>
      <c r="D294">
        <v>12.26</v>
      </c>
      <c r="E294">
        <v>12.26</v>
      </c>
      <c r="F294">
        <v>12.26</v>
      </c>
      <c r="G294">
        <v>12.26</v>
      </c>
      <c r="H294">
        <v>12.26</v>
      </c>
      <c r="I294">
        <v>12.26</v>
      </c>
      <c r="J294">
        <v>11.1</v>
      </c>
      <c r="K294">
        <v>11.1</v>
      </c>
      <c r="L294">
        <v>11.1</v>
      </c>
      <c r="M294">
        <v>12.73</v>
      </c>
      <c r="N294">
        <v>12.73</v>
      </c>
      <c r="O294">
        <v>12.73</v>
      </c>
      <c r="P294">
        <v>0</v>
      </c>
      <c r="Q294">
        <v>0</v>
      </c>
      <c r="R294">
        <v>0</v>
      </c>
      <c r="S294">
        <v>1</v>
      </c>
      <c r="T294">
        <v>0</v>
      </c>
      <c r="U294">
        <v>0</v>
      </c>
    </row>
    <row r="295" spans="1:21" x14ac:dyDescent="0.2">
      <c r="A295" t="s">
        <v>893</v>
      </c>
      <c r="B295" t="s">
        <v>995</v>
      </c>
      <c r="C295">
        <v>0</v>
      </c>
      <c r="D295">
        <v>14.58</v>
      </c>
      <c r="E295">
        <v>14.58</v>
      </c>
      <c r="F295">
        <v>14.58</v>
      </c>
      <c r="G295">
        <v>14.58</v>
      </c>
      <c r="H295">
        <v>14.58</v>
      </c>
      <c r="I295">
        <v>14.58</v>
      </c>
      <c r="J295">
        <v>14.8</v>
      </c>
      <c r="K295">
        <v>14.8</v>
      </c>
      <c r="L295">
        <v>14.8</v>
      </c>
      <c r="M295">
        <v>12.73</v>
      </c>
      <c r="N295">
        <v>12.73</v>
      </c>
      <c r="O295">
        <v>12.73</v>
      </c>
      <c r="P295">
        <v>0</v>
      </c>
      <c r="Q295">
        <v>0</v>
      </c>
      <c r="R295">
        <v>0</v>
      </c>
      <c r="S295">
        <v>2</v>
      </c>
      <c r="T295">
        <v>0</v>
      </c>
      <c r="U295">
        <v>0</v>
      </c>
    </row>
    <row r="296" spans="1:21" x14ac:dyDescent="0.2">
      <c r="A296" t="s">
        <v>894</v>
      </c>
      <c r="B296" t="s">
        <v>748</v>
      </c>
      <c r="C296">
        <v>0</v>
      </c>
      <c r="D296">
        <v>18.04</v>
      </c>
      <c r="E296">
        <v>18.04</v>
      </c>
      <c r="F296">
        <v>18.04</v>
      </c>
      <c r="G296">
        <v>18.04</v>
      </c>
      <c r="H296">
        <v>18.04</v>
      </c>
      <c r="I296">
        <v>18.04</v>
      </c>
      <c r="J296">
        <v>18.04</v>
      </c>
      <c r="K296">
        <v>18.04</v>
      </c>
      <c r="L296">
        <v>18.04</v>
      </c>
      <c r="M296">
        <v>15.96</v>
      </c>
      <c r="N296">
        <v>15.96</v>
      </c>
      <c r="O296">
        <v>15.5</v>
      </c>
      <c r="P296">
        <v>0</v>
      </c>
      <c r="Q296">
        <v>0</v>
      </c>
      <c r="R296">
        <v>0</v>
      </c>
      <c r="S296">
        <v>3</v>
      </c>
      <c r="T296">
        <v>0</v>
      </c>
      <c r="U296">
        <v>0</v>
      </c>
    </row>
    <row r="297" spans="1:21" x14ac:dyDescent="0.2">
      <c r="A297" t="s">
        <v>895</v>
      </c>
      <c r="B297" t="s">
        <v>748</v>
      </c>
      <c r="C297">
        <v>0</v>
      </c>
      <c r="D297">
        <v>20.350000000000001</v>
      </c>
      <c r="E297">
        <v>20.350000000000001</v>
      </c>
      <c r="F297">
        <v>20.350000000000001</v>
      </c>
      <c r="G297">
        <v>20.350000000000001</v>
      </c>
      <c r="H297">
        <v>20.350000000000001</v>
      </c>
      <c r="I297">
        <v>20.350000000000001</v>
      </c>
      <c r="J297">
        <v>20.350000000000001</v>
      </c>
      <c r="K297">
        <v>20.350000000000001</v>
      </c>
      <c r="L297">
        <v>20.350000000000001</v>
      </c>
      <c r="M297">
        <v>18.04</v>
      </c>
      <c r="N297">
        <v>18.04</v>
      </c>
      <c r="O297">
        <v>18.04</v>
      </c>
      <c r="P297">
        <v>0</v>
      </c>
      <c r="Q297">
        <v>0</v>
      </c>
      <c r="R297">
        <v>0</v>
      </c>
      <c r="S297">
        <v>4</v>
      </c>
      <c r="T297">
        <v>0</v>
      </c>
      <c r="U297">
        <v>0</v>
      </c>
    </row>
    <row r="298" spans="1:21" x14ac:dyDescent="0.2">
      <c r="A298" t="s">
        <v>896</v>
      </c>
      <c r="B298" t="s">
        <v>995</v>
      </c>
      <c r="C298">
        <v>0</v>
      </c>
      <c r="D298">
        <v>36.78</v>
      </c>
      <c r="E298">
        <v>36.78</v>
      </c>
      <c r="F298">
        <v>36.78</v>
      </c>
      <c r="G298">
        <v>36.78</v>
      </c>
      <c r="H298">
        <v>36.78</v>
      </c>
      <c r="I298">
        <v>36.78</v>
      </c>
      <c r="J298">
        <v>37</v>
      </c>
      <c r="K298">
        <v>37</v>
      </c>
      <c r="L298">
        <v>37</v>
      </c>
      <c r="M298">
        <v>34.46</v>
      </c>
      <c r="N298">
        <v>34.46</v>
      </c>
      <c r="O298">
        <v>34.229999999999997</v>
      </c>
      <c r="P298">
        <v>0</v>
      </c>
      <c r="Q298">
        <v>0</v>
      </c>
      <c r="R298">
        <v>0</v>
      </c>
      <c r="S298">
        <v>5</v>
      </c>
      <c r="T298">
        <v>0</v>
      </c>
      <c r="U298">
        <v>0</v>
      </c>
    </row>
    <row r="299" spans="1:21" x14ac:dyDescent="0.2">
      <c r="A299" t="s">
        <v>897</v>
      </c>
      <c r="B299" t="s">
        <v>996</v>
      </c>
      <c r="C299">
        <v>0</v>
      </c>
      <c r="D299">
        <v>39.090000000000003</v>
      </c>
      <c r="E299">
        <v>39.090000000000003</v>
      </c>
      <c r="F299">
        <v>39.090000000000003</v>
      </c>
      <c r="G299">
        <v>39.090000000000003</v>
      </c>
      <c r="H299">
        <v>39.090000000000003</v>
      </c>
      <c r="I299">
        <v>39.090000000000003</v>
      </c>
      <c r="J299">
        <v>39.31</v>
      </c>
      <c r="K299">
        <v>39.31</v>
      </c>
      <c r="L299">
        <v>39.31</v>
      </c>
      <c r="M299">
        <v>37.24</v>
      </c>
      <c r="N299">
        <v>37.24</v>
      </c>
      <c r="O299">
        <v>37.24</v>
      </c>
      <c r="P299">
        <v>0</v>
      </c>
      <c r="Q299">
        <v>0</v>
      </c>
      <c r="R299">
        <v>0</v>
      </c>
      <c r="S299">
        <v>6</v>
      </c>
      <c r="T299">
        <v>0</v>
      </c>
      <c r="U299">
        <v>0</v>
      </c>
    </row>
    <row r="300" spans="1:21" x14ac:dyDescent="0.2">
      <c r="A300" t="s">
        <v>898</v>
      </c>
      <c r="B300" t="s">
        <v>995</v>
      </c>
      <c r="C300">
        <v>0</v>
      </c>
      <c r="D300">
        <v>41.4</v>
      </c>
      <c r="E300">
        <v>41.4</v>
      </c>
      <c r="F300">
        <v>41.4</v>
      </c>
      <c r="G300">
        <v>41.4</v>
      </c>
      <c r="H300">
        <v>41.4</v>
      </c>
      <c r="I300">
        <v>41.4</v>
      </c>
      <c r="J300">
        <v>41.63</v>
      </c>
      <c r="K300">
        <v>41.63</v>
      </c>
      <c r="L300">
        <v>41.63</v>
      </c>
      <c r="M300">
        <v>39.549999999999997</v>
      </c>
      <c r="N300">
        <v>39.549999999999997</v>
      </c>
      <c r="O300">
        <v>39.090000000000003</v>
      </c>
      <c r="P300">
        <v>0</v>
      </c>
      <c r="Q300">
        <v>0</v>
      </c>
      <c r="R300">
        <v>0</v>
      </c>
      <c r="S300">
        <v>7</v>
      </c>
      <c r="T300">
        <v>0</v>
      </c>
      <c r="U300">
        <v>0</v>
      </c>
    </row>
    <row r="301" spans="1:21" x14ac:dyDescent="0.2">
      <c r="B301" t="s">
        <v>909</v>
      </c>
    </row>
    <row r="302" spans="1:21" x14ac:dyDescent="0.2">
      <c r="A302" t="s">
        <v>872</v>
      </c>
      <c r="B302" t="s">
        <v>191</v>
      </c>
      <c r="C302">
        <v>0</v>
      </c>
      <c r="D302">
        <v>18.96</v>
      </c>
      <c r="E302">
        <v>18.96</v>
      </c>
      <c r="F302">
        <v>18.96</v>
      </c>
      <c r="G302">
        <v>18.96</v>
      </c>
      <c r="H302">
        <v>18.96</v>
      </c>
      <c r="I302">
        <v>18.96</v>
      </c>
      <c r="J302">
        <v>19.2</v>
      </c>
      <c r="K302">
        <v>19.2</v>
      </c>
      <c r="L302">
        <v>19.2</v>
      </c>
      <c r="M302">
        <v>18.04</v>
      </c>
      <c r="N302">
        <v>18.04</v>
      </c>
      <c r="O302">
        <v>18.04</v>
      </c>
      <c r="P302">
        <v>20.81</v>
      </c>
      <c r="Q302">
        <v>16.89</v>
      </c>
      <c r="R302">
        <v>16.89</v>
      </c>
      <c r="S302">
        <v>2</v>
      </c>
      <c r="T302">
        <v>0</v>
      </c>
      <c r="U302">
        <v>0</v>
      </c>
    </row>
    <row r="303" spans="1:21" x14ac:dyDescent="0.2">
      <c r="A303" t="s">
        <v>420</v>
      </c>
      <c r="B303" t="s">
        <v>505</v>
      </c>
      <c r="C303">
        <v>0</v>
      </c>
      <c r="D303">
        <v>64.98</v>
      </c>
      <c r="E303">
        <v>64.98</v>
      </c>
      <c r="F303">
        <v>64.98</v>
      </c>
      <c r="G303">
        <v>64.98</v>
      </c>
      <c r="H303">
        <v>64.98</v>
      </c>
      <c r="I303">
        <v>64.98</v>
      </c>
      <c r="J303">
        <v>62.9</v>
      </c>
      <c r="K303">
        <v>62.9</v>
      </c>
      <c r="L303">
        <v>62.9</v>
      </c>
      <c r="M303">
        <v>63.83</v>
      </c>
      <c r="N303">
        <v>63.83</v>
      </c>
      <c r="O303">
        <v>63.6</v>
      </c>
      <c r="P303">
        <v>0</v>
      </c>
      <c r="Q303">
        <v>0</v>
      </c>
      <c r="R303">
        <v>0</v>
      </c>
      <c r="S303">
        <v>4</v>
      </c>
      <c r="T303">
        <v>0</v>
      </c>
      <c r="U303">
        <v>0</v>
      </c>
    </row>
    <row r="304" spans="1:21" x14ac:dyDescent="0.2">
      <c r="B304" t="s">
        <v>910</v>
      </c>
    </row>
    <row r="305" spans="1:21" x14ac:dyDescent="0.2">
      <c r="A305" t="s">
        <v>901</v>
      </c>
      <c r="B305" t="s">
        <v>997</v>
      </c>
      <c r="C305">
        <v>0</v>
      </c>
      <c r="D305">
        <v>57.81</v>
      </c>
      <c r="E305">
        <v>57.81</v>
      </c>
      <c r="F305">
        <v>57.81</v>
      </c>
      <c r="G305">
        <v>57.81</v>
      </c>
      <c r="H305">
        <v>57.81</v>
      </c>
      <c r="I305">
        <v>57.81</v>
      </c>
      <c r="J305">
        <v>54.35</v>
      </c>
      <c r="K305">
        <v>54.35</v>
      </c>
      <c r="L305">
        <v>54.35</v>
      </c>
      <c r="M305">
        <v>48</v>
      </c>
      <c r="N305">
        <v>49.03</v>
      </c>
      <c r="O305">
        <v>49.03</v>
      </c>
      <c r="P305">
        <v>0</v>
      </c>
      <c r="Q305">
        <v>0</v>
      </c>
      <c r="R305">
        <v>0</v>
      </c>
      <c r="S305">
        <v>10</v>
      </c>
      <c r="T305">
        <v>0</v>
      </c>
      <c r="U305">
        <v>0</v>
      </c>
    </row>
    <row r="306" spans="1:21" x14ac:dyDescent="0.2">
      <c r="A306" t="s">
        <v>902</v>
      </c>
      <c r="B306" t="s">
        <v>998</v>
      </c>
      <c r="C306">
        <v>0</v>
      </c>
      <c r="D306">
        <v>57.81</v>
      </c>
      <c r="E306">
        <v>57.81</v>
      </c>
      <c r="F306">
        <v>57.81</v>
      </c>
      <c r="G306">
        <v>57.81</v>
      </c>
      <c r="H306">
        <v>57.81</v>
      </c>
      <c r="I306">
        <v>57.81</v>
      </c>
      <c r="J306">
        <v>54.35</v>
      </c>
      <c r="K306">
        <v>54.35</v>
      </c>
      <c r="L306">
        <v>54.35</v>
      </c>
      <c r="M306">
        <v>48</v>
      </c>
      <c r="N306">
        <v>49.03</v>
      </c>
      <c r="O306">
        <v>49.03</v>
      </c>
      <c r="P306">
        <v>0</v>
      </c>
      <c r="Q306">
        <v>0</v>
      </c>
      <c r="R306">
        <v>0</v>
      </c>
      <c r="S306">
        <v>10</v>
      </c>
      <c r="T306">
        <v>0</v>
      </c>
      <c r="U306">
        <v>0</v>
      </c>
    </row>
    <row r="307" spans="1:21" x14ac:dyDescent="0.2">
      <c r="A307" t="s">
        <v>903</v>
      </c>
      <c r="B307" t="s">
        <v>999</v>
      </c>
      <c r="C307">
        <v>0</v>
      </c>
      <c r="D307">
        <v>54.11</v>
      </c>
      <c r="E307">
        <v>54.11</v>
      </c>
      <c r="F307">
        <v>54.11</v>
      </c>
      <c r="G307">
        <v>54.11</v>
      </c>
      <c r="H307">
        <v>54.11</v>
      </c>
      <c r="I307">
        <v>54.11</v>
      </c>
      <c r="J307">
        <v>52.04</v>
      </c>
      <c r="K307">
        <v>52.04</v>
      </c>
      <c r="L307">
        <v>52.04</v>
      </c>
      <c r="M307">
        <v>49.03</v>
      </c>
      <c r="N307">
        <v>49.03</v>
      </c>
      <c r="O307">
        <v>44.4</v>
      </c>
      <c r="P307">
        <v>0</v>
      </c>
      <c r="Q307">
        <v>0</v>
      </c>
      <c r="R307">
        <v>0</v>
      </c>
      <c r="S307">
        <v>3</v>
      </c>
      <c r="T307">
        <v>0</v>
      </c>
      <c r="U307">
        <v>0</v>
      </c>
    </row>
    <row r="308" spans="1:21" x14ac:dyDescent="0.2">
      <c r="A308" t="s">
        <v>905</v>
      </c>
      <c r="B308" t="s">
        <v>999</v>
      </c>
      <c r="C308">
        <v>0</v>
      </c>
      <c r="D308">
        <v>77.48</v>
      </c>
      <c r="E308">
        <v>77.48</v>
      </c>
      <c r="F308">
        <v>77.48</v>
      </c>
      <c r="G308">
        <v>77.48</v>
      </c>
      <c r="H308">
        <v>77.48</v>
      </c>
      <c r="I308">
        <v>77.48</v>
      </c>
      <c r="J308">
        <v>74.7</v>
      </c>
      <c r="K308">
        <v>74.7</v>
      </c>
      <c r="L308">
        <v>74.7</v>
      </c>
      <c r="M308">
        <v>73.31</v>
      </c>
      <c r="N308">
        <v>73.31</v>
      </c>
      <c r="O308">
        <v>64.53</v>
      </c>
      <c r="P308">
        <v>0</v>
      </c>
      <c r="Q308">
        <v>0</v>
      </c>
      <c r="R308">
        <v>0</v>
      </c>
      <c r="S308">
        <v>3</v>
      </c>
      <c r="T308">
        <v>0</v>
      </c>
      <c r="U308">
        <v>0</v>
      </c>
    </row>
    <row r="309" spans="1:21" x14ac:dyDescent="0.2">
      <c r="A309" t="s">
        <v>904</v>
      </c>
      <c r="B309" t="s">
        <v>1000</v>
      </c>
      <c r="C309">
        <v>0</v>
      </c>
      <c r="D309">
        <v>54.11</v>
      </c>
      <c r="E309">
        <v>54.11</v>
      </c>
      <c r="F309">
        <v>54.11</v>
      </c>
      <c r="G309">
        <v>54.11</v>
      </c>
      <c r="H309">
        <v>54.11</v>
      </c>
      <c r="I309">
        <v>54.11</v>
      </c>
      <c r="J309">
        <v>52.04</v>
      </c>
      <c r="K309">
        <v>52.04</v>
      </c>
      <c r="L309">
        <v>52.04</v>
      </c>
      <c r="M309">
        <v>49.03</v>
      </c>
      <c r="N309">
        <v>49.03</v>
      </c>
      <c r="O309">
        <v>44.4</v>
      </c>
      <c r="P309">
        <v>0</v>
      </c>
      <c r="Q309">
        <v>0</v>
      </c>
      <c r="R309">
        <v>0</v>
      </c>
      <c r="S309">
        <v>3</v>
      </c>
      <c r="T309">
        <v>0</v>
      </c>
      <c r="U309">
        <v>0</v>
      </c>
    </row>
    <row r="310" spans="1:21" x14ac:dyDescent="0.2">
      <c r="A310" t="s">
        <v>906</v>
      </c>
      <c r="B310" t="s">
        <v>1000</v>
      </c>
      <c r="C310">
        <v>0</v>
      </c>
      <c r="D310">
        <v>77.48</v>
      </c>
      <c r="E310">
        <v>77.48</v>
      </c>
      <c r="F310">
        <v>77.48</v>
      </c>
      <c r="G310">
        <v>77.48</v>
      </c>
      <c r="H310">
        <v>77.48</v>
      </c>
      <c r="I310">
        <v>77.48</v>
      </c>
      <c r="J310">
        <v>74.7</v>
      </c>
      <c r="K310">
        <v>74.7</v>
      </c>
      <c r="L310">
        <v>74.7</v>
      </c>
      <c r="M310">
        <v>73.31</v>
      </c>
      <c r="N310">
        <v>73.31</v>
      </c>
      <c r="O310">
        <v>64.53</v>
      </c>
      <c r="P310">
        <v>0</v>
      </c>
      <c r="Q310">
        <v>0</v>
      </c>
      <c r="R310">
        <v>0</v>
      </c>
      <c r="S310">
        <v>3</v>
      </c>
      <c r="T310">
        <v>0</v>
      </c>
      <c r="U310">
        <v>0</v>
      </c>
    </row>
    <row r="311" spans="1:21" x14ac:dyDescent="0.2">
      <c r="B311" t="s">
        <v>911</v>
      </c>
    </row>
    <row r="312" spans="1:21" x14ac:dyDescent="0.2">
      <c r="A312" t="s">
        <v>899</v>
      </c>
      <c r="B312" t="s">
        <v>1001</v>
      </c>
      <c r="C312">
        <v>0</v>
      </c>
      <c r="D312">
        <v>36.78</v>
      </c>
      <c r="E312">
        <v>36.78</v>
      </c>
      <c r="F312">
        <v>36.78</v>
      </c>
      <c r="G312">
        <v>36.78</v>
      </c>
      <c r="H312">
        <v>36.78</v>
      </c>
      <c r="I312">
        <v>36.78</v>
      </c>
      <c r="J312">
        <v>35.15</v>
      </c>
      <c r="K312">
        <v>35.15</v>
      </c>
      <c r="L312">
        <v>35.15</v>
      </c>
      <c r="M312">
        <v>37.24</v>
      </c>
      <c r="N312">
        <v>37.24</v>
      </c>
      <c r="O312">
        <v>37.24</v>
      </c>
      <c r="P312">
        <v>0</v>
      </c>
      <c r="Q312">
        <v>0</v>
      </c>
      <c r="R312">
        <v>0</v>
      </c>
      <c r="S312">
        <v>3</v>
      </c>
      <c r="T312">
        <v>0</v>
      </c>
      <c r="U312">
        <v>0</v>
      </c>
    </row>
    <row r="313" spans="1:21" x14ac:dyDescent="0.2">
      <c r="A313" t="s">
        <v>900</v>
      </c>
      <c r="B313" t="s">
        <v>1002</v>
      </c>
      <c r="C313">
        <v>0</v>
      </c>
      <c r="D313">
        <v>36.78</v>
      </c>
      <c r="E313">
        <v>36.78</v>
      </c>
      <c r="F313">
        <v>36.78</v>
      </c>
      <c r="G313">
        <v>36.78</v>
      </c>
      <c r="H313">
        <v>36.78</v>
      </c>
      <c r="I313">
        <v>36.78</v>
      </c>
      <c r="J313">
        <v>35.15</v>
      </c>
      <c r="K313">
        <v>35.15</v>
      </c>
      <c r="L313">
        <v>35.15</v>
      </c>
      <c r="M313">
        <v>37.24</v>
      </c>
      <c r="N313">
        <v>37.24</v>
      </c>
      <c r="O313">
        <v>37.24</v>
      </c>
      <c r="P313">
        <v>0</v>
      </c>
      <c r="Q313">
        <v>0</v>
      </c>
      <c r="R313">
        <v>0</v>
      </c>
      <c r="S313">
        <v>3</v>
      </c>
      <c r="T313">
        <v>0</v>
      </c>
      <c r="U313">
        <v>0</v>
      </c>
    </row>
    <row r="314" spans="1:21" x14ac:dyDescent="0.2">
      <c r="B314" t="s">
        <v>912</v>
      </c>
    </row>
    <row r="315" spans="1:21" x14ac:dyDescent="0.2">
      <c r="A315" t="s">
        <v>460</v>
      </c>
      <c r="B315" t="s">
        <v>2654</v>
      </c>
      <c r="C315">
        <v>0</v>
      </c>
      <c r="D315">
        <v>0</v>
      </c>
      <c r="E315">
        <v>0</v>
      </c>
      <c r="F315">
        <v>33.54</v>
      </c>
      <c r="G315">
        <v>33.54</v>
      </c>
      <c r="H315">
        <v>33.54</v>
      </c>
      <c r="I315">
        <v>33.53</v>
      </c>
      <c r="J315">
        <v>33.54</v>
      </c>
      <c r="K315">
        <v>0</v>
      </c>
      <c r="L315">
        <v>33.54</v>
      </c>
      <c r="M315">
        <v>32.15</v>
      </c>
      <c r="N315">
        <v>32.15</v>
      </c>
      <c r="O315">
        <v>28.91</v>
      </c>
      <c r="P315">
        <v>0</v>
      </c>
      <c r="Q315">
        <v>0</v>
      </c>
      <c r="R315">
        <v>0</v>
      </c>
      <c r="S315">
        <v>2</v>
      </c>
      <c r="T315">
        <v>0</v>
      </c>
      <c r="U315">
        <v>0</v>
      </c>
    </row>
    <row r="316" spans="1:21" x14ac:dyDescent="0.2">
      <c r="A316" t="s">
        <v>431</v>
      </c>
      <c r="B316" t="s">
        <v>1003</v>
      </c>
      <c r="C316">
        <v>0</v>
      </c>
      <c r="D316">
        <v>39.090000000000003</v>
      </c>
      <c r="E316">
        <v>39.090000000000003</v>
      </c>
      <c r="F316">
        <v>39.090000000000003</v>
      </c>
      <c r="G316">
        <v>39.090000000000003</v>
      </c>
      <c r="H316">
        <v>39.090000000000003</v>
      </c>
      <c r="I316">
        <v>39.090000000000003</v>
      </c>
      <c r="J316">
        <v>37.700000000000003</v>
      </c>
      <c r="K316">
        <v>37.700000000000003</v>
      </c>
      <c r="L316">
        <v>37.700000000000003</v>
      </c>
      <c r="M316">
        <v>39.549999999999997</v>
      </c>
      <c r="N316">
        <v>39.549999999999997</v>
      </c>
      <c r="O316">
        <v>32.61</v>
      </c>
      <c r="P316">
        <v>45.33</v>
      </c>
      <c r="Q316">
        <v>37.24</v>
      </c>
      <c r="R316">
        <v>37.24</v>
      </c>
      <c r="S316">
        <v>2</v>
      </c>
      <c r="T316">
        <v>0</v>
      </c>
      <c r="U316">
        <v>0</v>
      </c>
    </row>
    <row r="317" spans="1:21" x14ac:dyDescent="0.2">
      <c r="A317" t="s">
        <v>879</v>
      </c>
      <c r="B317" t="s">
        <v>1003</v>
      </c>
      <c r="C317">
        <v>0</v>
      </c>
      <c r="D317">
        <v>43.71</v>
      </c>
      <c r="E317">
        <v>43.71</v>
      </c>
      <c r="F317">
        <v>43.71</v>
      </c>
      <c r="G317">
        <v>43.71</v>
      </c>
      <c r="H317">
        <v>43.71</v>
      </c>
      <c r="I317">
        <v>43.71</v>
      </c>
      <c r="J317">
        <v>42.55</v>
      </c>
      <c r="K317">
        <v>42.55</v>
      </c>
      <c r="L317">
        <v>42.55</v>
      </c>
      <c r="M317">
        <v>44.4</v>
      </c>
      <c r="N317">
        <v>44.4</v>
      </c>
      <c r="O317">
        <v>36.78</v>
      </c>
      <c r="P317">
        <v>0</v>
      </c>
      <c r="Q317">
        <v>0</v>
      </c>
      <c r="R317">
        <v>0</v>
      </c>
      <c r="S317">
        <v>3</v>
      </c>
      <c r="T317">
        <v>0</v>
      </c>
      <c r="U317">
        <v>0</v>
      </c>
    </row>
    <row r="318" spans="1:21" x14ac:dyDescent="0.2">
      <c r="B318" t="s">
        <v>3545</v>
      </c>
    </row>
    <row r="319" spans="1:21" x14ac:dyDescent="0.2">
      <c r="A319" t="s">
        <v>1380</v>
      </c>
      <c r="B319" t="s">
        <v>1382</v>
      </c>
      <c r="C319">
        <v>0</v>
      </c>
      <c r="D319">
        <v>0</v>
      </c>
      <c r="E319">
        <v>0</v>
      </c>
      <c r="F319">
        <v>0</v>
      </c>
      <c r="G319">
        <v>0</v>
      </c>
      <c r="H319">
        <v>0</v>
      </c>
      <c r="I319">
        <v>0</v>
      </c>
      <c r="J319">
        <v>0</v>
      </c>
      <c r="K319">
        <v>0</v>
      </c>
      <c r="L319">
        <v>0</v>
      </c>
      <c r="M319">
        <v>0</v>
      </c>
      <c r="N319">
        <v>0</v>
      </c>
      <c r="O319">
        <v>0</v>
      </c>
      <c r="P319">
        <v>0</v>
      </c>
      <c r="Q319">
        <v>11.24</v>
      </c>
      <c r="R319">
        <v>11.24</v>
      </c>
      <c r="S319">
        <v>1</v>
      </c>
      <c r="T319">
        <v>0</v>
      </c>
      <c r="U319">
        <v>0</v>
      </c>
    </row>
    <row r="320" spans="1:21" x14ac:dyDescent="0.2">
      <c r="A320" t="s">
        <v>1381</v>
      </c>
      <c r="B320" t="s">
        <v>1383</v>
      </c>
      <c r="C320">
        <v>0</v>
      </c>
      <c r="D320">
        <v>0</v>
      </c>
      <c r="E320">
        <v>0</v>
      </c>
      <c r="F320">
        <v>0</v>
      </c>
      <c r="G320">
        <v>0</v>
      </c>
      <c r="H320">
        <v>0</v>
      </c>
      <c r="I320">
        <v>0</v>
      </c>
      <c r="J320">
        <v>0</v>
      </c>
      <c r="K320">
        <v>0</v>
      </c>
      <c r="L320">
        <v>0</v>
      </c>
      <c r="M320">
        <v>0</v>
      </c>
      <c r="N320">
        <v>0</v>
      </c>
      <c r="O320">
        <v>0</v>
      </c>
      <c r="P320">
        <v>0</v>
      </c>
      <c r="Q320">
        <v>53.74</v>
      </c>
      <c r="R320">
        <v>53.74</v>
      </c>
      <c r="S320">
        <v>1</v>
      </c>
      <c r="T320">
        <v>0</v>
      </c>
      <c r="U320">
        <v>0</v>
      </c>
    </row>
    <row r="321" spans="1:21" x14ac:dyDescent="0.2">
      <c r="A321" t="s">
        <v>429</v>
      </c>
      <c r="B321" t="s">
        <v>430</v>
      </c>
      <c r="C321">
        <v>0</v>
      </c>
      <c r="D321">
        <v>18.04</v>
      </c>
      <c r="E321">
        <v>18.04</v>
      </c>
      <c r="F321">
        <v>18.04</v>
      </c>
      <c r="G321">
        <v>18.04</v>
      </c>
      <c r="H321">
        <v>18.04</v>
      </c>
      <c r="I321">
        <v>18.04</v>
      </c>
      <c r="J321">
        <v>18.04</v>
      </c>
      <c r="K321">
        <v>18.04</v>
      </c>
      <c r="L321">
        <v>18.04</v>
      </c>
      <c r="M321">
        <v>18.04</v>
      </c>
      <c r="N321">
        <v>18.04</v>
      </c>
      <c r="O321">
        <v>15.5</v>
      </c>
      <c r="P321">
        <v>21.74</v>
      </c>
      <c r="Q321">
        <v>17.809999999999999</v>
      </c>
      <c r="R321">
        <v>17.809999999999999</v>
      </c>
      <c r="S321">
        <v>1</v>
      </c>
      <c r="T321">
        <v>0</v>
      </c>
      <c r="U321">
        <v>0</v>
      </c>
    </row>
    <row r="322" spans="1:21" x14ac:dyDescent="0.2">
      <c r="B322" t="s">
        <v>1999</v>
      </c>
      <c r="D322">
        <f t="array" ref="D322">SUM(D19:D321*'GROUP MI'!$A$5:$A$307)</f>
        <v>0</v>
      </c>
      <c r="E322">
        <f t="array" ref="E322">SUM(E19:E321*'GROUP MI'!$A$5:$A$307)</f>
        <v>0</v>
      </c>
      <c r="F322">
        <f t="array" ref="F322">SUM(F19:F321*'GROUP MI'!$A$5:$A$307)</f>
        <v>0</v>
      </c>
      <c r="G322">
        <f t="array" ref="G322">SUM(G19:G321*'GROUP MI'!$A$5:$A$307)</f>
        <v>0</v>
      </c>
      <c r="H322">
        <f t="array" ref="H322">SUM(H19:H321*'GROUP MI'!$A$5:$A$307)</f>
        <v>0</v>
      </c>
      <c r="I322">
        <f t="array" ref="I322">SUM(I19:I321*'GROUP MI'!$A$5:$A$307)</f>
        <v>0</v>
      </c>
      <c r="J322">
        <f t="array" ref="J322">SUM(J19:J321*'GROUP MI'!$A$5:$A$307)</f>
        <v>0</v>
      </c>
      <c r="K322">
        <f t="array" ref="K322">SUM(K19:K321*'GROUP MI'!$A$5:$A$307)</f>
        <v>0</v>
      </c>
      <c r="L322">
        <f t="array" ref="L322">SUM(L19:L321*'GROUP MI'!$A$5:$A$307)</f>
        <v>0</v>
      </c>
      <c r="M322">
        <f t="array" ref="M322">SUM(M19:M321*'GROUP MI'!$A$5:$A$307)</f>
        <v>0</v>
      </c>
      <c r="N322">
        <f t="array" ref="N322">SUM(N19:N321*'GROUP MI'!$A$5:$A$307)</f>
        <v>0</v>
      </c>
      <c r="O322">
        <f t="array" ref="O322">SUM(O19:O321*'GROUP MI'!$A$5:$A$307)</f>
        <v>0</v>
      </c>
      <c r="P322">
        <f t="array" ref="P322">SUM(P19:P321*'GROUP MI'!$A$5:$A$307)</f>
        <v>0</v>
      </c>
      <c r="Q322">
        <f t="array" ref="Q322">SUM(Q19:Q321*'GROUP MI'!$A$5:$A$307)</f>
        <v>0</v>
      </c>
      <c r="R322">
        <f t="array" ref="R322">SUM(R19:R321*'GROUP MI'!$A$5:$A$307)</f>
        <v>0</v>
      </c>
      <c r="S322">
        <f t="array" ref="S322">SUM(S19:S321*'GROUP MI'!$A$5:$A$307)</f>
        <v>0</v>
      </c>
      <c r="T322">
        <f t="array" ref="T322">SUM(T19:T321*'GROUP MI'!$A$5:$A$307)</f>
        <v>0</v>
      </c>
      <c r="U322">
        <f t="array" ref="U322">SUM(U19:U321*'GROUP MI'!$A$5:$A$307)</f>
        <v>0</v>
      </c>
    </row>
  </sheetData>
  <sheetProtection password="D824" sheet="1" objects="1" scenarios="1" formatRows="0" autoFilter="0"/>
  <pageMargins left="0.7" right="0.7" top="0.75" bottom="0.75" header="0.3" footer="0.3"/>
  <pageSetup orientation="portrait"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A1:F198"/>
  <sheetViews>
    <sheetView showGridLines="0" showRowColHeaders="0" workbookViewId="0">
      <pane ySplit="3" topLeftCell="A4" activePane="bottomLeft" state="frozen"/>
      <selection activeCell="A6" sqref="A6"/>
      <selection pane="bottomLeft" activeCell="A5" sqref="A5"/>
    </sheetView>
  </sheetViews>
  <sheetFormatPr defaultRowHeight="12.75" x14ac:dyDescent="0.2"/>
  <cols>
    <col min="1" max="1" width="5.7109375" customWidth="1"/>
    <col min="2" max="2" width="15.7109375" customWidth="1"/>
    <col min="3" max="3" width="74.7109375" customWidth="1"/>
    <col min="4" max="4" width="9.7109375" customWidth="1"/>
    <col min="5" max="5" width="14.7109375" customWidth="1"/>
    <col min="6" max="6" width="1.7109375" customWidth="1"/>
  </cols>
  <sheetData>
    <row r="1" spans="1:6" ht="35.1" customHeight="1" x14ac:dyDescent="0.55000000000000004">
      <c r="C1" s="130" t="str">
        <f>DWOFtype&amp;" Direct Order Form"</f>
        <v>Dealer Direct Order Form</v>
      </c>
    </row>
    <row r="2" spans="1:6" ht="24.95" customHeight="1" x14ac:dyDescent="0.4">
      <c r="C2" s="131" t="str">
        <f>INDEX(GroupG4Styles,GroupG4index)</f>
        <v>Please select door style</v>
      </c>
    </row>
    <row r="3" spans="1:6" ht="15" customHeight="1" thickBot="1" x14ac:dyDescent="0.3">
      <c r="A3" s="114" t="s">
        <v>5</v>
      </c>
      <c r="B3" s="36" t="s">
        <v>4</v>
      </c>
      <c r="C3" s="88" t="str">
        <f>"Group G4, "&amp;TEXT(ModificationDate,"mm/dd/yyyy")</f>
        <v>Group G4, 04/10/2018</v>
      </c>
      <c r="D3" s="36" t="s">
        <v>643</v>
      </c>
      <c r="E3" s="35" t="s">
        <v>7</v>
      </c>
    </row>
    <row r="4" spans="1:6" ht="15" customHeight="1" thickBot="1" x14ac:dyDescent="0.25">
      <c r="A4" s="317"/>
      <c r="B4" s="318" t="str">
        <f>IF(ISBLANK(G4prices!A6),"",G4prices!A6)</f>
        <v/>
      </c>
      <c r="C4" s="320" t="str">
        <f>G4prices!B6</f>
        <v>Wall Cabinets</v>
      </c>
      <c r="D4" s="318"/>
      <c r="E4" s="318"/>
      <c r="F4" s="319"/>
    </row>
    <row r="5" spans="1:6" ht="15" customHeight="1" thickBot="1" x14ac:dyDescent="0.3">
      <c r="A5" s="383"/>
      <c r="B5" s="374" t="str">
        <f>IF(ISBLANK(G4prices!A7),"",G4prices!A7)</f>
        <v>W930</v>
      </c>
      <c r="C5" s="375" t="str">
        <f>G4prices!B7</f>
        <v>Wall - 1 Door, 9"x30"x12"</v>
      </c>
      <c r="D5" s="376">
        <f>IF(B5="","",INDEX(G4prices!C7:F7,1,GroupG4index))</f>
        <v>0</v>
      </c>
      <c r="E5" s="346" t="str">
        <f>IF(B5="","",IF(D5=0,NotAvailable,D5*A5))</f>
        <v>N/A</v>
      </c>
      <c r="F5" s="377"/>
    </row>
    <row r="6" spans="1:6" ht="15" customHeight="1" thickBot="1" x14ac:dyDescent="0.3">
      <c r="A6" s="383"/>
      <c r="B6" s="374" t="str">
        <f>IF(ISBLANK(G4prices!A8),"",G4prices!A8)</f>
        <v>W936</v>
      </c>
      <c r="C6" s="375" t="str">
        <f>G4prices!B8</f>
        <v>Wall - 1 Door, 9"x36"x12"</v>
      </c>
      <c r="D6" s="376">
        <f>IF(B6="","",INDEX(G4prices!C8:F8,1,GroupG4index))</f>
        <v>0</v>
      </c>
      <c r="E6" s="346" t="str">
        <f t="shared" ref="E6:E69" si="0">IF(B6="","",IF(D6=0,NotAvailable,D6*A6))</f>
        <v>N/A</v>
      </c>
      <c r="F6" s="377"/>
    </row>
    <row r="7" spans="1:6" ht="15" customHeight="1" thickBot="1" x14ac:dyDescent="0.3">
      <c r="A7" s="383"/>
      <c r="B7" s="374" t="str">
        <f>IF(ISBLANK(G4prices!A9),"",G4prices!A9)</f>
        <v>W942</v>
      </c>
      <c r="C7" s="375" t="str">
        <f>G4prices!B9</f>
        <v>Wall - 1 Door, 9"x42"x12"</v>
      </c>
      <c r="D7" s="376">
        <f>IF(B7="","",INDEX(G4prices!C9:F9,1,GroupG4index))</f>
        <v>0</v>
      </c>
      <c r="E7" s="346" t="str">
        <f t="shared" si="0"/>
        <v>N/A</v>
      </c>
      <c r="F7" s="377"/>
    </row>
    <row r="8" spans="1:6" ht="15" customHeight="1" thickBot="1" x14ac:dyDescent="0.3">
      <c r="A8" s="383"/>
      <c r="B8" s="374" t="str">
        <f>IF(ISBLANK(G4prices!A10),"",G4prices!A10)</f>
        <v>W1230</v>
      </c>
      <c r="C8" s="375" t="str">
        <f>G4prices!B10</f>
        <v>Wall - 1 Door, 12"x30"x12"</v>
      </c>
      <c r="D8" s="376">
        <f>IF(B8="","",INDEX(G4prices!C10:F10,1,GroupG4index))</f>
        <v>0</v>
      </c>
      <c r="E8" s="346" t="str">
        <f t="shared" si="0"/>
        <v>N/A</v>
      </c>
      <c r="F8" s="377"/>
    </row>
    <row r="9" spans="1:6" ht="15" customHeight="1" thickBot="1" x14ac:dyDescent="0.3">
      <c r="A9" s="383"/>
      <c r="B9" s="374" t="str">
        <f>IF(ISBLANK(G4prices!A11),"",G4prices!A11)</f>
        <v>W1236</v>
      </c>
      <c r="C9" s="375" t="str">
        <f>G4prices!B11</f>
        <v>Wall - 1 Door, 12"x36"x12"</v>
      </c>
      <c r="D9" s="376">
        <f>IF(B9="","",INDEX(G4prices!C11:F11,1,GroupG4index))</f>
        <v>0</v>
      </c>
      <c r="E9" s="346" t="str">
        <f t="shared" si="0"/>
        <v>N/A</v>
      </c>
      <c r="F9" s="377"/>
    </row>
    <row r="10" spans="1:6" ht="15" customHeight="1" thickBot="1" x14ac:dyDescent="0.3">
      <c r="A10" s="383"/>
      <c r="B10" s="374" t="str">
        <f>IF(ISBLANK(G4prices!A12),"",G4prices!A12)</f>
        <v>W1242</v>
      </c>
      <c r="C10" s="375" t="str">
        <f>G4prices!B12</f>
        <v>Wall - 1 Door, 12"x42"x12"</v>
      </c>
      <c r="D10" s="376">
        <f>IF(B10="","",INDEX(G4prices!C12:F12,1,GroupG4index))</f>
        <v>0</v>
      </c>
      <c r="E10" s="346" t="str">
        <f t="shared" si="0"/>
        <v>N/A</v>
      </c>
      <c r="F10" s="377"/>
    </row>
    <row r="11" spans="1:6" ht="15" customHeight="1" thickBot="1" x14ac:dyDescent="0.3">
      <c r="A11" s="383"/>
      <c r="B11" s="374" t="str">
        <f>IF(ISBLANK(G4prices!A13),"",G4prices!A13)</f>
        <v>W1530</v>
      </c>
      <c r="C11" s="375" t="str">
        <f>G4prices!B13</f>
        <v>Wall - 1 Door, 15"x30"x12"</v>
      </c>
      <c r="D11" s="376">
        <f>IF(B11="","",INDEX(G4prices!C13:F13,1,GroupG4index))</f>
        <v>0</v>
      </c>
      <c r="E11" s="346" t="str">
        <f t="shared" si="0"/>
        <v>N/A</v>
      </c>
      <c r="F11" s="377"/>
    </row>
    <row r="12" spans="1:6" ht="15" customHeight="1" thickBot="1" x14ac:dyDescent="0.3">
      <c r="A12" s="383"/>
      <c r="B12" s="374" t="str">
        <f>IF(ISBLANK(G4prices!A14),"",G4prices!A14)</f>
        <v>W1536</v>
      </c>
      <c r="C12" s="375" t="str">
        <f>G4prices!B14</f>
        <v>Wall - 1 Door, 15"x36"x12"</v>
      </c>
      <c r="D12" s="376">
        <f>IF(B12="","",INDEX(G4prices!C14:F14,1,GroupG4index))</f>
        <v>0</v>
      </c>
      <c r="E12" s="346" t="str">
        <f t="shared" si="0"/>
        <v>N/A</v>
      </c>
      <c r="F12" s="377"/>
    </row>
    <row r="13" spans="1:6" ht="15" customHeight="1" thickBot="1" x14ac:dyDescent="0.3">
      <c r="A13" s="383"/>
      <c r="B13" s="374" t="str">
        <f>IF(ISBLANK(G4prices!A15),"",G4prices!A15)</f>
        <v>W1542</v>
      </c>
      <c r="C13" s="375" t="str">
        <f>G4prices!B15</f>
        <v>Wall - 1 Door, 15"x42"x12"</v>
      </c>
      <c r="D13" s="376">
        <f>IF(B13="","",INDEX(G4prices!C15:F15,1,GroupG4index))</f>
        <v>0</v>
      </c>
      <c r="E13" s="346" t="str">
        <f t="shared" si="0"/>
        <v>N/A</v>
      </c>
      <c r="F13" s="377"/>
    </row>
    <row r="14" spans="1:6" ht="15" customHeight="1" thickBot="1" x14ac:dyDescent="0.3">
      <c r="A14" s="383"/>
      <c r="B14" s="374" t="str">
        <f>IF(ISBLANK(G4prices!A16),"",G4prices!A16)</f>
        <v>W1830</v>
      </c>
      <c r="C14" s="375" t="str">
        <f>G4prices!B16</f>
        <v>Wall - 1 Door, 18"x30"x12"</v>
      </c>
      <c r="D14" s="376">
        <f>IF(B14="","",INDEX(G4prices!C16:F16,1,GroupG4index))</f>
        <v>0</v>
      </c>
      <c r="E14" s="346" t="str">
        <f t="shared" si="0"/>
        <v>N/A</v>
      </c>
      <c r="F14" s="377"/>
    </row>
    <row r="15" spans="1:6" ht="15" customHeight="1" thickBot="1" x14ac:dyDescent="0.3">
      <c r="A15" s="383"/>
      <c r="B15" s="374" t="str">
        <f>IF(ISBLANK(G4prices!A17),"",G4prices!A17)</f>
        <v>W1836</v>
      </c>
      <c r="C15" s="375" t="str">
        <f>G4prices!B17</f>
        <v>Wall - 1 Door, 18"x36"x12"</v>
      </c>
      <c r="D15" s="376">
        <f>IF(B15="","",INDEX(G4prices!C17:F17,1,GroupG4index))</f>
        <v>0</v>
      </c>
      <c r="E15" s="346" t="str">
        <f t="shared" si="0"/>
        <v>N/A</v>
      </c>
      <c r="F15" s="377"/>
    </row>
    <row r="16" spans="1:6" ht="15" customHeight="1" thickBot="1" x14ac:dyDescent="0.3">
      <c r="A16" s="383"/>
      <c r="B16" s="374" t="str">
        <f>IF(ISBLANK(G4prices!A18),"",G4prices!A18)</f>
        <v>W1842</v>
      </c>
      <c r="C16" s="375" t="str">
        <f>G4prices!B18</f>
        <v>Wall - 1 Door, 18"x42"x12"</v>
      </c>
      <c r="D16" s="376">
        <f>IF(B16="","",INDEX(G4prices!C18:F18,1,GroupG4index))</f>
        <v>0</v>
      </c>
      <c r="E16" s="346" t="str">
        <f t="shared" si="0"/>
        <v>N/A</v>
      </c>
      <c r="F16" s="377"/>
    </row>
    <row r="17" spans="1:6" ht="15" customHeight="1" thickBot="1" x14ac:dyDescent="0.3">
      <c r="A17" s="383"/>
      <c r="B17" s="374" t="str">
        <f>IF(ISBLANK(G4prices!A19),"",G4prices!A19)</f>
        <v>W2130</v>
      </c>
      <c r="C17" s="375" t="str">
        <f>G4prices!B19</f>
        <v>Wall - 1 Door, 21"x30"x12"</v>
      </c>
      <c r="D17" s="376">
        <f>IF(B17="","",INDEX(G4prices!C19:F19,1,GroupG4index))</f>
        <v>0</v>
      </c>
      <c r="E17" s="346" t="str">
        <f t="shared" si="0"/>
        <v>N/A</v>
      </c>
      <c r="F17" s="377"/>
    </row>
    <row r="18" spans="1:6" ht="15" customHeight="1" thickBot="1" x14ac:dyDescent="0.3">
      <c r="A18" s="383"/>
      <c r="B18" s="374" t="str">
        <f>IF(ISBLANK(G4prices!A20),"",G4prices!A20)</f>
        <v>W2136</v>
      </c>
      <c r="C18" s="375" t="str">
        <f>G4prices!B20</f>
        <v>Wall - 1 Door, 21"x36"x12"</v>
      </c>
      <c r="D18" s="376">
        <f>IF(B18="","",INDEX(G4prices!C20:F20,1,GroupG4index))</f>
        <v>0</v>
      </c>
      <c r="E18" s="346" t="str">
        <f t="shared" si="0"/>
        <v>N/A</v>
      </c>
      <c r="F18" s="377"/>
    </row>
    <row r="19" spans="1:6" ht="15" customHeight="1" thickBot="1" x14ac:dyDescent="0.3">
      <c r="A19" s="383"/>
      <c r="B19" s="374" t="str">
        <f>IF(ISBLANK(G4prices!A21),"",G4prices!A21)</f>
        <v>W2142</v>
      </c>
      <c r="C19" s="375" t="str">
        <f>G4prices!B21</f>
        <v>Wall - 1 Door, 21"x42"x12"</v>
      </c>
      <c r="D19" s="376">
        <f>IF(B19="","",INDEX(G4prices!C21:F21,1,GroupG4index))</f>
        <v>0</v>
      </c>
      <c r="E19" s="346" t="str">
        <f t="shared" si="0"/>
        <v>N/A</v>
      </c>
      <c r="F19" s="377"/>
    </row>
    <row r="20" spans="1:6" ht="15" customHeight="1" thickBot="1" x14ac:dyDescent="0.3">
      <c r="A20" s="383"/>
      <c r="B20" s="374" t="str">
        <f>IF(ISBLANK(G4prices!A22),"",G4prices!A22)</f>
        <v>W2430</v>
      </c>
      <c r="C20" s="375" t="str">
        <f>G4prices!B22</f>
        <v>Wall - 1 Door, 24"x30"x12"</v>
      </c>
      <c r="D20" s="376">
        <f>IF(B20="","",INDEX(G4prices!C22:F22,1,GroupG4index))</f>
        <v>0</v>
      </c>
      <c r="E20" s="346" t="str">
        <f t="shared" si="0"/>
        <v>N/A</v>
      </c>
      <c r="F20" s="377"/>
    </row>
    <row r="21" spans="1:6" ht="15" customHeight="1" thickBot="1" x14ac:dyDescent="0.3">
      <c r="A21" s="383"/>
      <c r="B21" s="374" t="str">
        <f>IF(ISBLANK(G4prices!A23),"",G4prices!A23)</f>
        <v>W2436</v>
      </c>
      <c r="C21" s="375" t="str">
        <f>G4prices!B23</f>
        <v>Wall - 1 Door, 24"x36"x12"</v>
      </c>
      <c r="D21" s="376">
        <f>IF(B21="","",INDEX(G4prices!C23:F23,1,GroupG4index))</f>
        <v>0</v>
      </c>
      <c r="E21" s="346" t="str">
        <f t="shared" si="0"/>
        <v>N/A</v>
      </c>
      <c r="F21" s="377"/>
    </row>
    <row r="22" spans="1:6" ht="15" customHeight="1" thickBot="1" x14ac:dyDescent="0.3">
      <c r="A22" s="383"/>
      <c r="B22" s="374" t="str">
        <f>IF(ISBLANK(G4prices!A24),"",G4prices!A24)</f>
        <v>W2442</v>
      </c>
      <c r="C22" s="375" t="str">
        <f>G4prices!B24</f>
        <v>Wall - 1 Door, 24"x42"x12"</v>
      </c>
      <c r="D22" s="376">
        <f>IF(B22="","",INDEX(G4prices!C24:F24,1,GroupG4index))</f>
        <v>0</v>
      </c>
      <c r="E22" s="346" t="str">
        <f t="shared" si="0"/>
        <v>N/A</v>
      </c>
      <c r="F22" s="377"/>
    </row>
    <row r="23" spans="1:6" ht="15" customHeight="1" thickBot="1" x14ac:dyDescent="0.3">
      <c r="A23" s="383"/>
      <c r="B23" s="374" t="str">
        <f>IF(ISBLANK(G4prices!A25),"",G4prices!A25)</f>
        <v>W2730</v>
      </c>
      <c r="C23" s="375" t="str">
        <f>G4prices!B25</f>
        <v>Wall - 2 Doors (Butt Doors), 27"x30"x12"</v>
      </c>
      <c r="D23" s="376">
        <f>IF(B23="","",INDEX(G4prices!C25:F25,1,GroupG4index))</f>
        <v>0</v>
      </c>
      <c r="E23" s="346" t="str">
        <f t="shared" si="0"/>
        <v>N/A</v>
      </c>
      <c r="F23" s="377"/>
    </row>
    <row r="24" spans="1:6" ht="15" customHeight="1" thickBot="1" x14ac:dyDescent="0.3">
      <c r="A24" s="383"/>
      <c r="B24" s="374" t="str">
        <f>IF(ISBLANK(G4prices!A26),"",G4prices!A26)</f>
        <v>W2736</v>
      </c>
      <c r="C24" s="375" t="str">
        <f>G4prices!B26</f>
        <v>Wall - 2 Doors (Butt Doors), 27"x36"x12"</v>
      </c>
      <c r="D24" s="376">
        <f>IF(B24="","",INDEX(G4prices!C26:F26,1,GroupG4index))</f>
        <v>0</v>
      </c>
      <c r="E24" s="346" t="str">
        <f t="shared" si="0"/>
        <v>N/A</v>
      </c>
      <c r="F24" s="377"/>
    </row>
    <row r="25" spans="1:6" ht="15" customHeight="1" thickBot="1" x14ac:dyDescent="0.3">
      <c r="A25" s="383"/>
      <c r="B25" s="374" t="str">
        <f>IF(ISBLANK(G4prices!A27),"",G4prices!A27)</f>
        <v>W2742</v>
      </c>
      <c r="C25" s="375" t="str">
        <f>G4prices!B27</f>
        <v>Wall - 2 Doors (Butt Doors), 27"x42"x12</v>
      </c>
      <c r="D25" s="376">
        <f>IF(B25="","",INDEX(G4prices!C27:F27,1,GroupG4index))</f>
        <v>0</v>
      </c>
      <c r="E25" s="346" t="str">
        <f t="shared" si="0"/>
        <v>N/A</v>
      </c>
      <c r="F25" s="377"/>
    </row>
    <row r="26" spans="1:6" ht="15" customHeight="1" thickBot="1" x14ac:dyDescent="0.3">
      <c r="A26" s="383"/>
      <c r="B26" s="374" t="str">
        <f>IF(ISBLANK(G4prices!A28),"",G4prices!A28)</f>
        <v>W3012</v>
      </c>
      <c r="C26" s="375" t="str">
        <f>G4prices!B28</f>
        <v>Wall Bridge - 2 Doors, 30"x12"x12"</v>
      </c>
      <c r="D26" s="376">
        <f>IF(B26="","",INDEX(G4prices!C28:F28,1,GroupG4index))</f>
        <v>0</v>
      </c>
      <c r="E26" s="346" t="str">
        <f t="shared" si="0"/>
        <v>N/A</v>
      </c>
      <c r="F26" s="377"/>
    </row>
    <row r="27" spans="1:6" ht="15" customHeight="1" thickBot="1" x14ac:dyDescent="0.3">
      <c r="A27" s="383"/>
      <c r="B27" s="374" t="str">
        <f>IF(ISBLANK(G4prices!A29),"",G4prices!A29)</f>
        <v>W3015</v>
      </c>
      <c r="C27" s="375" t="str">
        <f>G4prices!B29</f>
        <v>Wall Bridge - 2 Doors, 30"x15"x12"</v>
      </c>
      <c r="D27" s="376">
        <f>IF(B27="","",INDEX(G4prices!C29:F29,1,GroupG4index))</f>
        <v>0</v>
      </c>
      <c r="E27" s="346" t="str">
        <f t="shared" si="0"/>
        <v>N/A</v>
      </c>
      <c r="F27" s="377"/>
    </row>
    <row r="28" spans="1:6" ht="15" customHeight="1" thickBot="1" x14ac:dyDescent="0.3">
      <c r="A28" s="383"/>
      <c r="B28" s="374" t="str">
        <f>IF(ISBLANK(G4prices!A30),"",G4prices!A30)</f>
        <v>W3018</v>
      </c>
      <c r="C28" s="375" t="str">
        <f>G4prices!B30</f>
        <v>Wall Bridge - 2 Doors, 30"x18"x12"</v>
      </c>
      <c r="D28" s="376">
        <f>IF(B28="","",INDEX(G4prices!C30:F30,1,GroupG4index))</f>
        <v>0</v>
      </c>
      <c r="E28" s="346" t="str">
        <f t="shared" si="0"/>
        <v>N/A</v>
      </c>
      <c r="F28" s="377"/>
    </row>
    <row r="29" spans="1:6" ht="15" customHeight="1" thickBot="1" x14ac:dyDescent="0.3">
      <c r="A29" s="383"/>
      <c r="B29" s="374" t="str">
        <f>IF(ISBLANK(G4prices!A31),"",G4prices!A31)</f>
        <v>W3024</v>
      </c>
      <c r="C29" s="375" t="str">
        <f>G4prices!B31</f>
        <v>Wall Bridge - 2 Doors, 30"x24"x12"</v>
      </c>
      <c r="D29" s="376">
        <f>IF(B29="","",INDEX(G4prices!C31:F31,1,GroupG4index))</f>
        <v>0</v>
      </c>
      <c r="E29" s="346" t="str">
        <f t="shared" si="0"/>
        <v>N/A</v>
      </c>
      <c r="F29" s="377"/>
    </row>
    <row r="30" spans="1:6" ht="15" customHeight="1" thickBot="1" x14ac:dyDescent="0.3">
      <c r="A30" s="383"/>
      <c r="B30" s="374" t="str">
        <f>IF(ISBLANK(G4prices!A32),"",G4prices!A32)</f>
        <v>W3030</v>
      </c>
      <c r="C30" s="375" t="str">
        <f>G4prices!B32</f>
        <v>Wall - 2 Doors (Butt Doors), 30"x30x12"</v>
      </c>
      <c r="D30" s="376">
        <f>IF(B30="","",INDEX(G4prices!C32:F32,1,GroupG4index))</f>
        <v>0</v>
      </c>
      <c r="E30" s="346" t="str">
        <f t="shared" si="0"/>
        <v>N/A</v>
      </c>
      <c r="F30" s="377"/>
    </row>
    <row r="31" spans="1:6" ht="15" customHeight="1" thickBot="1" x14ac:dyDescent="0.3">
      <c r="A31" s="383"/>
      <c r="B31" s="374" t="str">
        <f>IF(ISBLANK(G4prices!A33),"",G4prices!A33)</f>
        <v>W3036</v>
      </c>
      <c r="C31" s="375" t="str">
        <f>G4prices!B33</f>
        <v>Wall - 2 Doors (Butt Doors), 30"x36"x12"</v>
      </c>
      <c r="D31" s="376">
        <f>IF(B31="","",INDEX(G4prices!C33:F33,1,GroupG4index))</f>
        <v>0</v>
      </c>
      <c r="E31" s="346" t="str">
        <f t="shared" si="0"/>
        <v>N/A</v>
      </c>
      <c r="F31" s="377"/>
    </row>
    <row r="32" spans="1:6" ht="15" customHeight="1" thickBot="1" x14ac:dyDescent="0.3">
      <c r="A32" s="383"/>
      <c r="B32" s="374" t="str">
        <f>IF(ISBLANK(G4prices!A34),"",G4prices!A34)</f>
        <v>W3042</v>
      </c>
      <c r="C32" s="375" t="str">
        <f>G4prices!B34</f>
        <v>Wall - 2 Doors (Butt Doors), 30x42"x12"</v>
      </c>
      <c r="D32" s="376">
        <f>IF(B32="","",INDEX(G4prices!C34:F34,1,GroupG4index))</f>
        <v>0</v>
      </c>
      <c r="E32" s="346" t="str">
        <f t="shared" si="0"/>
        <v>N/A</v>
      </c>
      <c r="F32" s="377"/>
    </row>
    <row r="33" spans="1:6" ht="15" customHeight="1" thickBot="1" x14ac:dyDescent="0.3">
      <c r="A33" s="383"/>
      <c r="B33" s="374" t="str">
        <f>IF(ISBLANK(G4prices!A35),"",G4prices!A35)</f>
        <v>W3330</v>
      </c>
      <c r="C33" s="375" t="str">
        <f>G4prices!B35</f>
        <v>Wall - 2 Doors (Butt Doors), 33"x30"x12"</v>
      </c>
      <c r="D33" s="376">
        <f>IF(B33="","",INDEX(G4prices!C35:F35,1,GroupG4index))</f>
        <v>0</v>
      </c>
      <c r="E33" s="346" t="str">
        <f t="shared" si="0"/>
        <v>N/A</v>
      </c>
      <c r="F33" s="377"/>
    </row>
    <row r="34" spans="1:6" ht="15" customHeight="1" thickBot="1" x14ac:dyDescent="0.3">
      <c r="A34" s="383"/>
      <c r="B34" s="374" t="str">
        <f>IF(ISBLANK(G4prices!A36),"",G4prices!A36)</f>
        <v>W3336</v>
      </c>
      <c r="C34" s="375" t="str">
        <f>G4prices!B36</f>
        <v>Wall - 2 Doors (Butt Doors), 33"x36"x12"</v>
      </c>
      <c r="D34" s="376">
        <f>IF(B34="","",INDEX(G4prices!C36:F36,1,GroupG4index))</f>
        <v>0</v>
      </c>
      <c r="E34" s="346" t="str">
        <f t="shared" si="0"/>
        <v>N/A</v>
      </c>
      <c r="F34" s="377"/>
    </row>
    <row r="35" spans="1:6" ht="15" customHeight="1" thickBot="1" x14ac:dyDescent="0.3">
      <c r="A35" s="383"/>
      <c r="B35" s="374" t="str">
        <f>IF(ISBLANK(G4prices!A37),"",G4prices!A37)</f>
        <v>W3342</v>
      </c>
      <c r="C35" s="375" t="str">
        <f>G4prices!B37</f>
        <v>Wall - 2 Doors (Butt Doors), 33"x42"x12"</v>
      </c>
      <c r="D35" s="376">
        <f>IF(B35="","",INDEX(G4prices!C37:F37,1,GroupG4index))</f>
        <v>0</v>
      </c>
      <c r="E35" s="346" t="str">
        <f t="shared" si="0"/>
        <v>N/A</v>
      </c>
      <c r="F35" s="377"/>
    </row>
    <row r="36" spans="1:6" ht="15" customHeight="1" thickBot="1" x14ac:dyDescent="0.3">
      <c r="A36" s="383"/>
      <c r="B36" s="374" t="str">
        <f>IF(ISBLANK(G4prices!A38),"",G4prices!A38)</f>
        <v>W3612</v>
      </c>
      <c r="C36" s="375" t="str">
        <f>G4prices!B38</f>
        <v>Wall Bridge - 2 Doors, 36"x12"x12"</v>
      </c>
      <c r="D36" s="376">
        <f>IF(B36="","",INDEX(G4prices!C38:F38,1,GroupG4index))</f>
        <v>0</v>
      </c>
      <c r="E36" s="346" t="str">
        <f t="shared" si="0"/>
        <v>N/A</v>
      </c>
      <c r="F36" s="377"/>
    </row>
    <row r="37" spans="1:6" ht="15" customHeight="1" thickBot="1" x14ac:dyDescent="0.3">
      <c r="A37" s="383"/>
      <c r="B37" s="374" t="str">
        <f>IF(ISBLANK(G4prices!A39),"",G4prices!A39)</f>
        <v>W3615</v>
      </c>
      <c r="C37" s="375" t="str">
        <f>G4prices!B39</f>
        <v>Wall Bridge - 2 Doors, 36"x15"x12"</v>
      </c>
      <c r="D37" s="376">
        <f>IF(B37="","",INDEX(G4prices!C39:F39,1,GroupG4index))</f>
        <v>0</v>
      </c>
      <c r="E37" s="346" t="str">
        <f t="shared" si="0"/>
        <v>N/A</v>
      </c>
      <c r="F37" s="377"/>
    </row>
    <row r="38" spans="1:6" ht="15" customHeight="1" thickBot="1" x14ac:dyDescent="0.3">
      <c r="A38" s="383"/>
      <c r="B38" s="374" t="str">
        <f>IF(ISBLANK(G4prices!A40),"",G4prices!A40)</f>
        <v>W361824</v>
      </c>
      <c r="C38" s="375" t="str">
        <f>G4prices!B40</f>
        <v>Wall Bridge - 2 Doors, 36"x18"x24"</v>
      </c>
      <c r="D38" s="376">
        <f>IF(B38="","",INDEX(G4prices!C40:F40,1,GroupG4index))</f>
        <v>0</v>
      </c>
      <c r="E38" s="346" t="str">
        <f t="shared" si="0"/>
        <v>N/A</v>
      </c>
      <c r="F38" s="377"/>
    </row>
    <row r="39" spans="1:6" ht="15" customHeight="1" thickBot="1" x14ac:dyDescent="0.3">
      <c r="A39" s="383"/>
      <c r="B39" s="374" t="str">
        <f>IF(ISBLANK(G4prices!A41),"",G4prices!A41)</f>
        <v>W3618</v>
      </c>
      <c r="C39" s="375" t="str">
        <f>G4prices!B41</f>
        <v>Wall Bridge - 2 Doors, 36"x18"x12"</v>
      </c>
      <c r="D39" s="376">
        <f>IF(B39="","",INDEX(G4prices!C41:F41,1,GroupG4index))</f>
        <v>0</v>
      </c>
      <c r="E39" s="346" t="str">
        <f t="shared" si="0"/>
        <v>N/A</v>
      </c>
      <c r="F39" s="377"/>
    </row>
    <row r="40" spans="1:6" ht="15" customHeight="1" thickBot="1" x14ac:dyDescent="0.3">
      <c r="A40" s="383"/>
      <c r="B40" s="374" t="str">
        <f>IF(ISBLANK(G4prices!A42),"",G4prices!A42)</f>
        <v>W362424</v>
      </c>
      <c r="C40" s="375" t="str">
        <f>G4prices!B42</f>
        <v>Wall Bridge - 2 Doors, 36"x24"x24"</v>
      </c>
      <c r="D40" s="376">
        <f>IF(B40="","",INDEX(G4prices!C42:F42,1,GroupG4index))</f>
        <v>0</v>
      </c>
      <c r="E40" s="346" t="str">
        <f t="shared" si="0"/>
        <v>N/A</v>
      </c>
      <c r="F40" s="377"/>
    </row>
    <row r="41" spans="1:6" ht="15" customHeight="1" thickBot="1" x14ac:dyDescent="0.3">
      <c r="A41" s="383"/>
      <c r="B41" s="374" t="str">
        <f>IF(ISBLANK(G4prices!A43),"",G4prices!A43)</f>
        <v>W3624</v>
      </c>
      <c r="C41" s="375" t="str">
        <f>G4prices!B43</f>
        <v>Wall Bridge - 2 Doors, 36"x24"x12"</v>
      </c>
      <c r="D41" s="376">
        <f>IF(B41="","",INDEX(G4prices!C43:F43,1,GroupG4index))</f>
        <v>0</v>
      </c>
      <c r="E41" s="346" t="str">
        <f t="shared" si="0"/>
        <v>N/A</v>
      </c>
      <c r="F41" s="377"/>
    </row>
    <row r="42" spans="1:6" ht="15" customHeight="1" thickBot="1" x14ac:dyDescent="0.3">
      <c r="A42" s="383"/>
      <c r="B42" s="374" t="str">
        <f>IF(ISBLANK(G4prices!A44),"",G4prices!A44)</f>
        <v>W3630</v>
      </c>
      <c r="C42" s="375" t="str">
        <f>G4prices!B44</f>
        <v>Wall - 2 Doors, 36"x30"x12"</v>
      </c>
      <c r="D42" s="376">
        <f>IF(B42="","",INDEX(G4prices!C44:F44,1,GroupG4index))</f>
        <v>0</v>
      </c>
      <c r="E42" s="346" t="str">
        <f t="shared" si="0"/>
        <v>N/A</v>
      </c>
      <c r="F42" s="377"/>
    </row>
    <row r="43" spans="1:6" ht="15" customHeight="1" thickBot="1" x14ac:dyDescent="0.3">
      <c r="A43" s="383"/>
      <c r="B43" s="374" t="str">
        <f>IF(ISBLANK(G4prices!A45),"",G4prices!A45)</f>
        <v>W3636</v>
      </c>
      <c r="C43" s="375" t="str">
        <f>G4prices!B45</f>
        <v>Wall - 2 Doors, 36"x36"x12"</v>
      </c>
      <c r="D43" s="376">
        <f>IF(B43="","",INDEX(G4prices!C45:F45,1,GroupG4index))</f>
        <v>0</v>
      </c>
      <c r="E43" s="346" t="str">
        <f t="shared" si="0"/>
        <v>N/A</v>
      </c>
      <c r="F43" s="377"/>
    </row>
    <row r="44" spans="1:6" ht="15" customHeight="1" thickBot="1" x14ac:dyDescent="0.3">
      <c r="A44" s="383"/>
      <c r="B44" s="374" t="str">
        <f>IF(ISBLANK(G4prices!A46),"",G4prices!A46)</f>
        <v>W3642</v>
      </c>
      <c r="C44" s="375" t="str">
        <f>G4prices!B46</f>
        <v>Wall - 2 Doors, 36"x42"x12"</v>
      </c>
      <c r="D44" s="376">
        <f>IF(B44="","",INDEX(G4prices!C46:F46,1,GroupG4index))</f>
        <v>0</v>
      </c>
      <c r="E44" s="346" t="str">
        <f t="shared" si="0"/>
        <v>N/A</v>
      </c>
      <c r="F44" s="377"/>
    </row>
    <row r="45" spans="1:6" ht="15" customHeight="1" thickBot="1" x14ac:dyDescent="0.3">
      <c r="A45" s="383"/>
      <c r="B45" s="374" t="str">
        <f>IF(ISBLANK(G4prices!A47),"",G4prices!A47)</f>
        <v>W392424</v>
      </c>
      <c r="C45" s="375" t="str">
        <f>G4prices!B47</f>
        <v>Wall Bridge - 2 Doors, 39"x24"x24"</v>
      </c>
      <c r="D45" s="376">
        <f>IF(B45="","",INDEX(G4prices!C47:F47,1,GroupG4index))</f>
        <v>0</v>
      </c>
      <c r="E45" s="346" t="str">
        <f t="shared" si="0"/>
        <v>N/A</v>
      </c>
      <c r="F45" s="377"/>
    </row>
    <row r="46" spans="1:6" ht="15" customHeight="1" thickBot="1" x14ac:dyDescent="0.3">
      <c r="A46" s="383"/>
      <c r="B46" s="374" t="str">
        <f>IF(ISBLANK(G4prices!A48),"",G4prices!A48)</f>
        <v>W3930</v>
      </c>
      <c r="C46" s="375" t="str">
        <f>G4prices!B48</f>
        <v>Wall - 2 Doors, 39"x30"x12"</v>
      </c>
      <c r="D46" s="376">
        <f>IF(B46="","",INDEX(G4prices!C48:F48,1,GroupG4index))</f>
        <v>0</v>
      </c>
      <c r="E46" s="346" t="str">
        <f t="shared" si="0"/>
        <v>N/A</v>
      </c>
      <c r="F46" s="377"/>
    </row>
    <row r="47" spans="1:6" ht="15" customHeight="1" thickBot="1" x14ac:dyDescent="0.3">
      <c r="A47" s="383"/>
      <c r="B47" s="374" t="str">
        <f>IF(ISBLANK(G4prices!A49),"",G4prices!A49)</f>
        <v>W3936</v>
      </c>
      <c r="C47" s="375" t="str">
        <f>G4prices!B49</f>
        <v>Wall - 2 Doors, 39"x36"x12"</v>
      </c>
      <c r="D47" s="376">
        <f>IF(B47="","",INDEX(G4prices!C49:F49,1,GroupG4index))</f>
        <v>0</v>
      </c>
      <c r="E47" s="346" t="str">
        <f t="shared" si="0"/>
        <v>N/A</v>
      </c>
      <c r="F47" s="377"/>
    </row>
    <row r="48" spans="1:6" ht="15" customHeight="1" thickBot="1" x14ac:dyDescent="0.3">
      <c r="A48" s="383"/>
      <c r="B48" s="374" t="str">
        <f>IF(ISBLANK(G4prices!A50),"",G4prices!A50)</f>
        <v>W3942</v>
      </c>
      <c r="C48" s="375" t="str">
        <f>G4prices!B50</f>
        <v>Wall - 2 Doors, 39"x42"x12"</v>
      </c>
      <c r="D48" s="376">
        <f>IF(B48="","",INDEX(G4prices!C50:F50,1,GroupG4index))</f>
        <v>0</v>
      </c>
      <c r="E48" s="346" t="str">
        <f t="shared" si="0"/>
        <v>N/A</v>
      </c>
      <c r="F48" s="377"/>
    </row>
    <row r="49" spans="1:6" ht="15" customHeight="1" thickBot="1" x14ac:dyDescent="0.3">
      <c r="A49" s="383"/>
      <c r="B49" s="374" t="str">
        <f>IF(ISBLANK(G4prices!A51),"",G4prices!A51)</f>
        <v>W4230</v>
      </c>
      <c r="C49" s="375" t="str">
        <f>G4prices!B51</f>
        <v>Wall - 2 Doors, 42"x30"x12"</v>
      </c>
      <c r="D49" s="376">
        <f>IF(B49="","",INDEX(G4prices!C51:F51,1,GroupG4index))</f>
        <v>0</v>
      </c>
      <c r="E49" s="346" t="str">
        <f t="shared" si="0"/>
        <v>N/A</v>
      </c>
      <c r="F49" s="377"/>
    </row>
    <row r="50" spans="1:6" ht="15" customHeight="1" thickBot="1" x14ac:dyDescent="0.3">
      <c r="A50" s="383"/>
      <c r="B50" s="374" t="str">
        <f>IF(ISBLANK(G4prices!A52),"",G4prices!A52)</f>
        <v>W4236</v>
      </c>
      <c r="C50" s="375" t="str">
        <f>G4prices!B52</f>
        <v>Wall - 2 Doors, 42"x36"x12"</v>
      </c>
      <c r="D50" s="376">
        <f>IF(B50="","",INDEX(G4prices!C52:F52,1,GroupG4index))</f>
        <v>0</v>
      </c>
      <c r="E50" s="346" t="str">
        <f t="shared" si="0"/>
        <v>N/A</v>
      </c>
      <c r="F50" s="377"/>
    </row>
    <row r="51" spans="1:6" ht="15" customHeight="1" thickBot="1" x14ac:dyDescent="0.3">
      <c r="A51" s="383"/>
      <c r="B51" s="374" t="str">
        <f>IF(ISBLANK(G4prices!A53),"",G4prices!A53)</f>
        <v>W4242</v>
      </c>
      <c r="C51" s="375" t="str">
        <f>G4prices!B53</f>
        <v>Wall - 2 Doors, 42"x42"x12"</v>
      </c>
      <c r="D51" s="376">
        <f>IF(B51="","",INDEX(G4prices!C53:F53,1,GroupG4index))</f>
        <v>0</v>
      </c>
      <c r="E51" s="346" t="str">
        <f t="shared" si="0"/>
        <v>N/A</v>
      </c>
      <c r="F51" s="377"/>
    </row>
    <row r="52" spans="1:6" ht="15" customHeight="1" thickBot="1" x14ac:dyDescent="0.3">
      <c r="A52" s="383"/>
      <c r="B52" s="374" t="str">
        <f>IF(ISBLANK(G4prices!A54),"",G4prices!A54)</f>
        <v>DCW2430</v>
      </c>
      <c r="C52" s="375" t="str">
        <f>G4prices!B54</f>
        <v>Diagonal Corner Wall, 17.5"x30"x12"x24"</v>
      </c>
      <c r="D52" s="376">
        <f>IF(B52="","",INDEX(G4prices!C54:F54,1,GroupG4index))</f>
        <v>0</v>
      </c>
      <c r="E52" s="346" t="str">
        <f t="shared" si="0"/>
        <v>N/A</v>
      </c>
      <c r="F52" s="377"/>
    </row>
    <row r="53" spans="1:6" ht="15" customHeight="1" thickBot="1" x14ac:dyDescent="0.3">
      <c r="A53" s="383"/>
      <c r="B53" s="374" t="str">
        <f>IF(ISBLANK(G4prices!A55),"",G4prices!A55)</f>
        <v>DCW2436</v>
      </c>
      <c r="C53" s="375" t="str">
        <f>G4prices!B55</f>
        <v>Diagonal Corner Wall, 17.5"x36"x12"x24"</v>
      </c>
      <c r="D53" s="376">
        <f>IF(B53="","",INDEX(G4prices!C55:F55,1,GroupG4index))</f>
        <v>0</v>
      </c>
      <c r="E53" s="346" t="str">
        <f t="shared" si="0"/>
        <v>N/A</v>
      </c>
      <c r="F53" s="377"/>
    </row>
    <row r="54" spans="1:6" ht="15" customHeight="1" thickBot="1" x14ac:dyDescent="0.3">
      <c r="A54" s="383"/>
      <c r="B54" s="374" t="str">
        <f>IF(ISBLANK(G4prices!A56),"",G4prices!A56)</f>
        <v>DCW2442</v>
      </c>
      <c r="C54" s="375" t="str">
        <f>G4prices!B56</f>
        <v>Diagonal Corner Wall, 17.5"x42"x12"x24"</v>
      </c>
      <c r="D54" s="376">
        <f>IF(B54="","",INDEX(G4prices!C56:F56,1,GroupG4index))</f>
        <v>0</v>
      </c>
      <c r="E54" s="346" t="str">
        <f t="shared" si="0"/>
        <v>N/A</v>
      </c>
      <c r="F54" s="377"/>
    </row>
    <row r="55" spans="1:6" ht="15" customHeight="1" thickBot="1" x14ac:dyDescent="0.3">
      <c r="A55" s="383"/>
      <c r="B55" s="374" t="str">
        <f>IF(ISBLANK(G4prices!A57),"",G4prices!A57)</f>
        <v>WBC2730</v>
      </c>
      <c r="C55" s="375" t="str">
        <f>G4prices!B57</f>
        <v>Blind Wall, 27"x30"</v>
      </c>
      <c r="D55" s="376">
        <f>IF(B55="","",INDEX(G4prices!C57:F57,1,GroupG4index))</f>
        <v>0</v>
      </c>
      <c r="E55" s="346" t="str">
        <f t="shared" si="0"/>
        <v>N/A</v>
      </c>
      <c r="F55" s="377"/>
    </row>
    <row r="56" spans="1:6" ht="15" customHeight="1" thickBot="1" x14ac:dyDescent="0.3">
      <c r="A56" s="383"/>
      <c r="B56" s="374" t="str">
        <f>IF(ISBLANK(G4prices!A58),"",G4prices!A58)</f>
        <v>WBC2736</v>
      </c>
      <c r="C56" s="375" t="str">
        <f>G4prices!B58</f>
        <v>Blind Wall, 27"x36"</v>
      </c>
      <c r="D56" s="376">
        <f>IF(B56="","",INDEX(G4prices!C58:F58,1,GroupG4index))</f>
        <v>0</v>
      </c>
      <c r="E56" s="346" t="str">
        <f t="shared" si="0"/>
        <v>N/A</v>
      </c>
      <c r="F56" s="377"/>
    </row>
    <row r="57" spans="1:6" ht="15" customHeight="1" thickBot="1" x14ac:dyDescent="0.3">
      <c r="A57" s="383"/>
      <c r="B57" s="374" t="str">
        <f>IF(ISBLANK(G4prices!A59),"",G4prices!A59)</f>
        <v>WBC2742</v>
      </c>
      <c r="C57" s="375" t="str">
        <f>G4prices!B59</f>
        <v>Blind Wall, 27"x42"</v>
      </c>
      <c r="D57" s="376">
        <f>IF(B57="","",INDEX(G4prices!C59:F59,1,GroupG4index))</f>
        <v>0</v>
      </c>
      <c r="E57" s="346" t="str">
        <f t="shared" si="0"/>
        <v>N/A</v>
      </c>
      <c r="F57" s="377"/>
    </row>
    <row r="58" spans="1:6" ht="15" customHeight="1" thickBot="1" x14ac:dyDescent="0.3">
      <c r="A58" s="383"/>
      <c r="B58" s="374" t="str">
        <f>IF(ISBLANK(G4prices!A60),"",G4prices!A60)</f>
        <v>WBC3030</v>
      </c>
      <c r="C58" s="375" t="str">
        <f>G4prices!B60</f>
        <v>Blind Wall, 27"x30"</v>
      </c>
      <c r="D58" s="376">
        <f>IF(B58="","",INDEX(G4prices!C60:F60,1,GroupG4index))</f>
        <v>0</v>
      </c>
      <c r="E58" s="346" t="str">
        <f t="shared" si="0"/>
        <v>N/A</v>
      </c>
      <c r="F58" s="377"/>
    </row>
    <row r="59" spans="1:6" ht="15" customHeight="1" thickBot="1" x14ac:dyDescent="0.3">
      <c r="A59" s="383"/>
      <c r="B59" s="374" t="str">
        <f>IF(ISBLANK(G4prices!A61),"",G4prices!A61)</f>
        <v/>
      </c>
      <c r="C59" s="375" t="str">
        <f>G4prices!B61</f>
        <v>Base Cabinets</v>
      </c>
      <c r="D59" s="376" t="str">
        <f>IF(B59="","",INDEX(G4prices!C61:F61,1,GroupG4index))</f>
        <v/>
      </c>
      <c r="E59" s="346" t="str">
        <f t="shared" si="0"/>
        <v/>
      </c>
      <c r="F59" s="377"/>
    </row>
    <row r="60" spans="1:6" ht="15" customHeight="1" thickBot="1" x14ac:dyDescent="0.3">
      <c r="A60" s="383"/>
      <c r="B60" s="374" t="str">
        <f>IF(ISBLANK(G4prices!A62),"",G4prices!A62)</f>
        <v>BT9</v>
      </c>
      <c r="C60" s="375" t="str">
        <f>G4prices!B62</f>
        <v>Base Tray - 1 Door, 1 Shelf, 9"x34.5"x24"</v>
      </c>
      <c r="D60" s="376">
        <f>IF(B60="","",INDEX(G4prices!C62:F62,1,GroupG4index))</f>
        <v>0</v>
      </c>
      <c r="E60" s="346" t="str">
        <f t="shared" si="0"/>
        <v>N/A</v>
      </c>
      <c r="F60" s="377"/>
    </row>
    <row r="61" spans="1:6" ht="15" customHeight="1" thickBot="1" x14ac:dyDescent="0.3">
      <c r="A61" s="383"/>
      <c r="B61" s="374" t="str">
        <f>IF(ISBLANK(G4prices!A63),"",G4prices!A63)</f>
        <v>B9</v>
      </c>
      <c r="C61" s="375" t="str">
        <f>G4prices!B63</f>
        <v>Base - 1 Drawer, 1 Door, 1 Shelf, 9"x34.5"x24</v>
      </c>
      <c r="D61" s="376">
        <f>IF(B61="","",INDEX(G4prices!C63:F63,1,GroupG4index))</f>
        <v>0</v>
      </c>
      <c r="E61" s="346" t="str">
        <f t="shared" si="0"/>
        <v>N/A</v>
      </c>
      <c r="F61" s="377"/>
    </row>
    <row r="62" spans="1:6" ht="15" customHeight="1" thickBot="1" x14ac:dyDescent="0.3">
      <c r="A62" s="383"/>
      <c r="B62" s="374" t="str">
        <f>IF(ISBLANK(G4prices!A64),"",G4prices!A64)</f>
        <v>B12</v>
      </c>
      <c r="C62" s="375" t="str">
        <f>G4prices!B64</f>
        <v>Base - 1 Drawer, 1 Door, 1 Shelf, 12"x34.5"x24</v>
      </c>
      <c r="D62" s="376">
        <f>IF(B62="","",INDEX(G4prices!C64:F64,1,GroupG4index))</f>
        <v>0</v>
      </c>
      <c r="E62" s="346" t="str">
        <f t="shared" si="0"/>
        <v>N/A</v>
      </c>
      <c r="F62" s="377"/>
    </row>
    <row r="63" spans="1:6" ht="15" customHeight="1" thickBot="1" x14ac:dyDescent="0.3">
      <c r="A63" s="383"/>
      <c r="B63" s="374" t="str">
        <f>IF(ISBLANK(G4prices!A65),"",G4prices!A65)</f>
        <v>B15</v>
      </c>
      <c r="C63" s="375" t="str">
        <f>G4prices!B65</f>
        <v>Base - 1 Drawer, 1 Door, 1 Shelf, 15"x34.5"x24</v>
      </c>
      <c r="D63" s="376">
        <f>IF(B63="","",INDEX(G4prices!C65:F65,1,GroupG4index))</f>
        <v>0</v>
      </c>
      <c r="E63" s="346" t="str">
        <f t="shared" si="0"/>
        <v>N/A</v>
      </c>
      <c r="F63" s="377"/>
    </row>
    <row r="64" spans="1:6" ht="15" customHeight="1" thickBot="1" x14ac:dyDescent="0.3">
      <c r="A64" s="383"/>
      <c r="B64" s="374" t="str">
        <f>IF(ISBLANK(G4prices!A66),"",G4prices!A66)</f>
        <v>B18</v>
      </c>
      <c r="C64" s="375" t="str">
        <f>G4prices!B66</f>
        <v>Base - 1 Drawer, 1 Door, 1 Shelf, 18"x34.5"x24</v>
      </c>
      <c r="D64" s="376">
        <f>IF(B64="","",INDEX(G4prices!C66:F66,1,GroupG4index))</f>
        <v>0</v>
      </c>
      <c r="E64" s="346" t="str">
        <f t="shared" si="0"/>
        <v>N/A</v>
      </c>
      <c r="F64" s="377"/>
    </row>
    <row r="65" spans="1:6" ht="15" customHeight="1" thickBot="1" x14ac:dyDescent="0.3">
      <c r="A65" s="383"/>
      <c r="B65" s="374" t="str">
        <f>IF(ISBLANK(G4prices!A67),"",G4prices!A67)</f>
        <v>B21</v>
      </c>
      <c r="C65" s="375" t="str">
        <f>G4prices!B67</f>
        <v>Base - 1 Drawer, 1 Door, 1 Shelf, 21"x34.5"x24</v>
      </c>
      <c r="D65" s="376">
        <f>IF(B65="","",INDEX(G4prices!C67:F67,1,GroupG4index))</f>
        <v>0</v>
      </c>
      <c r="E65" s="346" t="str">
        <f t="shared" si="0"/>
        <v>N/A</v>
      </c>
      <c r="F65" s="377"/>
    </row>
    <row r="66" spans="1:6" ht="15" customHeight="1" thickBot="1" x14ac:dyDescent="0.3">
      <c r="A66" s="383"/>
      <c r="B66" s="374" t="str">
        <f>IF(ISBLANK(G4prices!A68),"",G4prices!A68)</f>
        <v>B24</v>
      </c>
      <c r="C66" s="375" t="str">
        <f>G4prices!B68</f>
        <v>Base - 1 Drawer, 2 Doors, 1 Shelf (Butt Doors), 24"x34.5"x24"</v>
      </c>
      <c r="D66" s="376">
        <f>IF(B66="","",INDEX(G4prices!C68:F68,1,GroupG4index))</f>
        <v>0</v>
      </c>
      <c r="E66" s="346" t="str">
        <f t="shared" si="0"/>
        <v>N/A</v>
      </c>
      <c r="F66" s="377"/>
    </row>
    <row r="67" spans="1:6" ht="15" customHeight="1" thickBot="1" x14ac:dyDescent="0.3">
      <c r="A67" s="383"/>
      <c r="B67" s="374" t="str">
        <f>IF(ISBLANK(G4prices!A69),"",G4prices!A69)</f>
        <v>B27</v>
      </c>
      <c r="C67" s="375" t="str">
        <f>G4prices!B69</f>
        <v>Base - 1 Drawer, 2 Doors, 1 Shelf (Butt Doors), 27"x34.5"x24"</v>
      </c>
      <c r="D67" s="376">
        <f>IF(B67="","",INDEX(G4prices!C69:F69,1,GroupG4index))</f>
        <v>0</v>
      </c>
      <c r="E67" s="346" t="str">
        <f t="shared" si="0"/>
        <v>N/A</v>
      </c>
      <c r="F67" s="377"/>
    </row>
    <row r="68" spans="1:6" ht="15" customHeight="1" thickBot="1" x14ac:dyDescent="0.3">
      <c r="A68" s="383"/>
      <c r="B68" s="374" t="str">
        <f>IF(ISBLANK(G4prices!A70),"",G4prices!A70)</f>
        <v>B30</v>
      </c>
      <c r="C68" s="375" t="str">
        <f>G4prices!B70</f>
        <v>Base - 1 Drawer, 2 Doors, 1 Shelf (Butt Doors), 30"x34.5"x24"</v>
      </c>
      <c r="D68" s="376">
        <f>IF(B68="","",INDEX(G4prices!C70:F70,1,GroupG4index))</f>
        <v>0</v>
      </c>
      <c r="E68" s="346" t="str">
        <f t="shared" si="0"/>
        <v>N/A</v>
      </c>
      <c r="F68" s="377"/>
    </row>
    <row r="69" spans="1:6" ht="15" customHeight="1" thickBot="1" x14ac:dyDescent="0.3">
      <c r="A69" s="383"/>
      <c r="B69" s="374" t="str">
        <f>IF(ISBLANK(G4prices!A71),"",G4prices!A71)</f>
        <v>B33</v>
      </c>
      <c r="C69" s="375" t="str">
        <f>G4prices!B71</f>
        <v>Base - 1 Drawer, 2 Doors, 1 Shelf (Butt Doors), 33"x34.5"x24"</v>
      </c>
      <c r="D69" s="376">
        <f>IF(B69="","",INDEX(G4prices!C71:F71,1,GroupG4index))</f>
        <v>0</v>
      </c>
      <c r="E69" s="346" t="str">
        <f t="shared" si="0"/>
        <v>N/A</v>
      </c>
      <c r="F69" s="377"/>
    </row>
    <row r="70" spans="1:6" ht="15" customHeight="1" thickBot="1" x14ac:dyDescent="0.3">
      <c r="A70" s="383"/>
      <c r="B70" s="374" t="str">
        <f>IF(ISBLANK(G4prices!A72),"",G4prices!A72)</f>
        <v>B42</v>
      </c>
      <c r="C70" s="375" t="str">
        <f>G4prices!B72</f>
        <v>Base - 2 Drawers, 2 Doors, 1 Shelf, 42"x34.5"x24"</v>
      </c>
      <c r="D70" s="376">
        <f>IF(B70="","",INDEX(G4prices!C72:F72,1,GroupG4index))</f>
        <v>0</v>
      </c>
      <c r="E70" s="346" t="str">
        <f t="shared" ref="E70:E128" si="1">IF(B70="","",IF(D70=0,NotAvailable,D70*A70))</f>
        <v>N/A</v>
      </c>
      <c r="F70" s="377"/>
    </row>
    <row r="71" spans="1:6" ht="15" customHeight="1" thickBot="1" x14ac:dyDescent="0.3">
      <c r="A71" s="383"/>
      <c r="B71" s="374" t="str">
        <f>IF(ISBLANK(G4prices!A73),"",G4prices!A73)</f>
        <v>B36</v>
      </c>
      <c r="C71" s="375" t="str">
        <f>G4prices!B73</f>
        <v>Base - 2 Drawers, 2 Doors, 1 Shelf, 36"x34.5"x24"</v>
      </c>
      <c r="D71" s="376">
        <f>IF(B71="","",INDEX(G4prices!C73:F73,1,GroupG4index))</f>
        <v>0</v>
      </c>
      <c r="E71" s="346" t="str">
        <f t="shared" si="1"/>
        <v>N/A</v>
      </c>
      <c r="F71" s="377"/>
    </row>
    <row r="72" spans="1:6" ht="15" customHeight="1" thickBot="1" x14ac:dyDescent="0.3">
      <c r="A72" s="383"/>
      <c r="B72" s="374" t="str">
        <f>IF(ISBLANK(G4prices!A74),"",G4prices!A74)</f>
        <v>B39</v>
      </c>
      <c r="C72" s="375" t="str">
        <f>G4prices!B74</f>
        <v>Base - 2 Drawers, 2 Doors, 1 Shelf, 39"x34.5"x24"</v>
      </c>
      <c r="D72" s="376">
        <f>IF(B72="","",INDEX(G4prices!C74:F74,1,GroupG4index))</f>
        <v>0</v>
      </c>
      <c r="E72" s="346" t="str">
        <f t="shared" si="1"/>
        <v>N/A</v>
      </c>
      <c r="F72" s="377"/>
    </row>
    <row r="73" spans="1:6" ht="15" customHeight="1" thickBot="1" x14ac:dyDescent="0.3">
      <c r="A73" s="383"/>
      <c r="B73" s="374" t="str">
        <f>IF(ISBLANK(G4prices!A75),"",G4prices!A75)</f>
        <v>SB30</v>
      </c>
      <c r="C73" s="375" t="str">
        <f>G4prices!B75</f>
        <v>Sink Base - 1 Dummy Drawer, 2 Doors (Butt Doors), 30"x34.5"x24"</v>
      </c>
      <c r="D73" s="376">
        <f>IF(B73="","",INDEX(G4prices!C75:F75,1,GroupG4index))</f>
        <v>0</v>
      </c>
      <c r="E73" s="346" t="str">
        <f t="shared" si="1"/>
        <v>N/A</v>
      </c>
      <c r="F73" s="377"/>
    </row>
    <row r="74" spans="1:6" ht="15" customHeight="1" thickBot="1" x14ac:dyDescent="0.3">
      <c r="A74" s="383"/>
      <c r="B74" s="374" t="str">
        <f>IF(ISBLANK(G4prices!A76),"",G4prices!A76)</f>
        <v>SB33</v>
      </c>
      <c r="C74" s="375" t="str">
        <f>G4prices!B76</f>
        <v>Sink Base - 1 Dummy Drawer, 2 Doors (Butt Doors), 33"x34.5"x24"</v>
      </c>
      <c r="D74" s="376">
        <f>IF(B74="","",INDEX(G4prices!C76:F76,1,GroupG4index))</f>
        <v>0</v>
      </c>
      <c r="E74" s="346" t="str">
        <f t="shared" si="1"/>
        <v>N/A</v>
      </c>
      <c r="F74" s="377"/>
    </row>
    <row r="75" spans="1:6" ht="15" customHeight="1" thickBot="1" x14ac:dyDescent="0.3">
      <c r="A75" s="383"/>
      <c r="B75" s="374" t="str">
        <f>IF(ISBLANK(G4prices!A77),"",G4prices!A77)</f>
        <v>SB36</v>
      </c>
      <c r="C75" s="375" t="str">
        <f>G4prices!B77</f>
        <v>Sink Base - 2 Dummy Drawers, 2 Doors, 36"x34.5"x24"</v>
      </c>
      <c r="D75" s="376">
        <f>IF(B75="","",INDEX(G4prices!C77:F77,1,GroupG4index))</f>
        <v>0</v>
      </c>
      <c r="E75" s="346" t="str">
        <f t="shared" si="1"/>
        <v>N/A</v>
      </c>
      <c r="F75" s="377"/>
    </row>
    <row r="76" spans="1:6" ht="15" customHeight="1" thickBot="1" x14ac:dyDescent="0.3">
      <c r="A76" s="383"/>
      <c r="B76" s="374" t="str">
        <f>IF(ISBLANK(G4prices!A78),"",G4prices!A78)</f>
        <v>SB42</v>
      </c>
      <c r="C76" s="375" t="str">
        <f>G4prices!B78</f>
        <v>Sink Base - 2 Dummy Drawers, 2 Doors, 42"x34.5"x24"</v>
      </c>
      <c r="D76" s="376">
        <f>IF(B76="","",INDEX(G4prices!C78:F78,1,GroupG4index))</f>
        <v>0</v>
      </c>
      <c r="E76" s="346" t="str">
        <f t="shared" si="1"/>
        <v>N/A</v>
      </c>
      <c r="F76" s="377"/>
    </row>
    <row r="77" spans="1:6" ht="15" customHeight="1" thickBot="1" x14ac:dyDescent="0.3">
      <c r="A77" s="383"/>
      <c r="B77" s="374" t="str">
        <f>IF(ISBLANK(G4prices!A79),"",G4prices!A79)</f>
        <v>3DB12</v>
      </c>
      <c r="C77" s="375" t="str">
        <f>G4prices!B79</f>
        <v>3 Drawer Base, 12"x34.5"x24"</v>
      </c>
      <c r="D77" s="376">
        <f>IF(B77="","",INDEX(G4prices!C79:F79,1,GroupG4index))</f>
        <v>0</v>
      </c>
      <c r="E77" s="346" t="str">
        <f t="shared" si="1"/>
        <v>N/A</v>
      </c>
      <c r="F77" s="377"/>
    </row>
    <row r="78" spans="1:6" ht="15" customHeight="1" thickBot="1" x14ac:dyDescent="0.3">
      <c r="A78" s="383"/>
      <c r="B78" s="374" t="str">
        <f>IF(ISBLANK(G4prices!A80),"",G4prices!A80)</f>
        <v>3DB15</v>
      </c>
      <c r="C78" s="375" t="str">
        <f>G4prices!B80</f>
        <v>3 Drawer Base, 15"x34.5"x24"</v>
      </c>
      <c r="D78" s="376">
        <f>IF(B78="","",INDEX(G4prices!C80:F80,1,GroupG4index))</f>
        <v>0</v>
      </c>
      <c r="E78" s="346" t="str">
        <f t="shared" si="1"/>
        <v>N/A</v>
      </c>
      <c r="F78" s="377"/>
    </row>
    <row r="79" spans="1:6" ht="15" customHeight="1" thickBot="1" x14ac:dyDescent="0.3">
      <c r="A79" s="383"/>
      <c r="B79" s="374" t="str">
        <f>IF(ISBLANK(G4prices!A81),"",G4prices!A81)</f>
        <v>3DB18</v>
      </c>
      <c r="C79" s="375" t="str">
        <f>G4prices!B81</f>
        <v>3 Drawer Base, 18"x34.5"x24"</v>
      </c>
      <c r="D79" s="376">
        <f>IF(B79="","",INDEX(G4prices!C81:F81,1,GroupG4index))</f>
        <v>0</v>
      </c>
      <c r="E79" s="346" t="str">
        <f t="shared" si="1"/>
        <v>N/A</v>
      </c>
      <c r="F79" s="377"/>
    </row>
    <row r="80" spans="1:6" ht="15" customHeight="1" thickBot="1" x14ac:dyDescent="0.3">
      <c r="A80" s="383"/>
      <c r="B80" s="374" t="str">
        <f>IF(ISBLANK(G4prices!A82),"",G4prices!A82)</f>
        <v>3DB21</v>
      </c>
      <c r="C80" s="375" t="str">
        <f>G4prices!B82</f>
        <v>3 Drawer Base, 21"x34.5"x24"</v>
      </c>
      <c r="D80" s="376">
        <f>IF(B80="","",INDEX(G4prices!C82:F82,1,GroupG4index))</f>
        <v>0</v>
      </c>
      <c r="E80" s="346" t="str">
        <f t="shared" si="1"/>
        <v>N/A</v>
      </c>
      <c r="F80" s="377"/>
    </row>
    <row r="81" spans="1:6" ht="15" customHeight="1" thickBot="1" x14ac:dyDescent="0.3">
      <c r="A81" s="383"/>
      <c r="B81" s="374" t="str">
        <f>IF(ISBLANK(G4prices!A83),"",G4prices!A83)</f>
        <v>3DB24</v>
      </c>
      <c r="C81" s="375" t="str">
        <f>G4prices!B83</f>
        <v>3 Drawer Base, 24"x34.5"x24"</v>
      </c>
      <c r="D81" s="376">
        <f>IF(B81="","",INDEX(G4prices!C83:F83,1,GroupG4index))</f>
        <v>0</v>
      </c>
      <c r="E81" s="346" t="str">
        <f t="shared" si="1"/>
        <v>N/A</v>
      </c>
      <c r="F81" s="377"/>
    </row>
    <row r="82" spans="1:6" ht="15" customHeight="1" thickBot="1" x14ac:dyDescent="0.3">
      <c r="A82" s="383"/>
      <c r="B82" s="374" t="str">
        <f>IF(ISBLANK(G4prices!A84),"",G4prices!A84)</f>
        <v>3DB27</v>
      </c>
      <c r="C82" s="375" t="str">
        <f>G4prices!B84</f>
        <v>3 Drawer Base, 27"x34.5"x24"</v>
      </c>
      <c r="D82" s="376">
        <f>IF(B82="","",INDEX(G4prices!C84:F84,1,GroupG4index))</f>
        <v>0</v>
      </c>
      <c r="E82" s="346" t="str">
        <f t="shared" si="1"/>
        <v>N/A</v>
      </c>
      <c r="F82" s="377"/>
    </row>
    <row r="83" spans="1:6" ht="15" customHeight="1" thickBot="1" x14ac:dyDescent="0.3">
      <c r="A83" s="383"/>
      <c r="B83" s="374" t="str">
        <f>IF(ISBLANK(G4prices!A85),"",G4prices!A85)</f>
        <v>3DB30</v>
      </c>
      <c r="C83" s="375" t="str">
        <f>G4prices!B85</f>
        <v>3 Drawer Base, 30"x34.5"x24"</v>
      </c>
      <c r="D83" s="376">
        <f>IF(B83="","",INDEX(G4prices!C85:F85,1,GroupG4index))</f>
        <v>0</v>
      </c>
      <c r="E83" s="346" t="str">
        <f t="shared" si="1"/>
        <v>N/A</v>
      </c>
      <c r="F83" s="377"/>
    </row>
    <row r="84" spans="1:6" ht="15" customHeight="1" thickBot="1" x14ac:dyDescent="0.3">
      <c r="A84" s="383"/>
      <c r="B84" s="374" t="str">
        <f>IF(ISBLANK(G4prices!A86),"",G4prices!A86)</f>
        <v>3DB36</v>
      </c>
      <c r="C84" s="375" t="str">
        <f>G4prices!B86</f>
        <v>3 Drawer Base, 36"x34.5"x24"</v>
      </c>
      <c r="D84" s="376">
        <f>IF(B84="","",INDEX(G4prices!C86:F86,1,GroupG4index))</f>
        <v>0</v>
      </c>
      <c r="E84" s="346" t="str">
        <f t="shared" si="1"/>
        <v>N/A</v>
      </c>
      <c r="F84" s="377"/>
    </row>
    <row r="85" spans="1:6" ht="15" customHeight="1" thickBot="1" x14ac:dyDescent="0.3">
      <c r="A85" s="383"/>
      <c r="B85" s="374" t="str">
        <f>IF(ISBLANK(G4prices!A87),"",G4prices!A87)</f>
        <v>BBC36</v>
      </c>
      <c r="C85" s="375" t="str">
        <f>G4prices!B87</f>
        <v>Blind Base, 36"x34.5"x24"</v>
      </c>
      <c r="D85" s="376">
        <f>IF(B85="","",INDEX(G4prices!C87:F87,1,GroupG4index))</f>
        <v>0</v>
      </c>
      <c r="E85" s="346" t="str">
        <f t="shared" si="1"/>
        <v>N/A</v>
      </c>
      <c r="F85" s="377"/>
    </row>
    <row r="86" spans="1:6" ht="15" customHeight="1" thickBot="1" x14ac:dyDescent="0.3">
      <c r="A86" s="383"/>
      <c r="B86" s="374" t="str">
        <f>IF(ISBLANK(G4prices!A88),"",G4prices!A88)</f>
        <v>CSB30</v>
      </c>
      <c r="C86" s="375" t="str">
        <f>G4prices!B88</f>
        <v>Corner Base With Shelf, 30"x34.5"x24", 12" opening</v>
      </c>
      <c r="D86" s="376">
        <f>IF(B86="","",INDEX(G4prices!C88:F88,1,GroupG4index))</f>
        <v>0</v>
      </c>
      <c r="E86" s="346" t="str">
        <f t="shared" si="1"/>
        <v>N/A</v>
      </c>
      <c r="F86" s="377"/>
    </row>
    <row r="87" spans="1:6" ht="15" customHeight="1" thickBot="1" x14ac:dyDescent="0.3">
      <c r="A87" s="383"/>
      <c r="B87" s="374" t="str">
        <f>IF(ISBLANK(G4prices!A89),"",G4prices!A89)</f>
        <v>CSB33</v>
      </c>
      <c r="C87" s="375" t="str">
        <f>G4prices!B89</f>
        <v>Corner Base With Shelf, 33"x34.5"x24", 12" opening</v>
      </c>
      <c r="D87" s="376">
        <f>IF(B87="","",INDEX(G4prices!C89:F89,1,GroupG4index))</f>
        <v>0</v>
      </c>
      <c r="E87" s="346" t="str">
        <f t="shared" si="1"/>
        <v>N/A</v>
      </c>
      <c r="F87" s="377"/>
    </row>
    <row r="88" spans="1:6" ht="15" customHeight="1" thickBot="1" x14ac:dyDescent="0.3">
      <c r="A88" s="383"/>
      <c r="B88" s="374" t="str">
        <f>IF(ISBLANK(G4prices!A90),"",G4prices!A90)</f>
        <v>CSB36</v>
      </c>
      <c r="C88" s="375" t="str">
        <f>G4prices!B90</f>
        <v>Corner Base With Shelf, 36"x34.5"x24", 12" opening</v>
      </c>
      <c r="D88" s="376">
        <f>IF(B88="","",INDEX(G4prices!C90:F90,1,GroupG4index))</f>
        <v>0</v>
      </c>
      <c r="E88" s="346" t="str">
        <f t="shared" si="1"/>
        <v>N/A</v>
      </c>
      <c r="F88" s="377"/>
    </row>
    <row r="89" spans="1:6" ht="15" customHeight="1" thickBot="1" x14ac:dyDescent="0.3">
      <c r="A89" s="383"/>
      <c r="B89" s="374" t="str">
        <f>IF(ISBLANK(G4prices!A91),"",G4prices!A91)</f>
        <v>BWB18</v>
      </c>
      <c r="C89" s="375" t="str">
        <f>G4prices!B91</f>
        <v>Base Waste Basket With Waste Basket Slide , 18"x34.5"x24"</v>
      </c>
      <c r="D89" s="376">
        <f>IF(B89="","",INDEX(G4prices!C91:F91,1,GroupG4index))</f>
        <v>0</v>
      </c>
      <c r="E89" s="346" t="str">
        <f t="shared" si="1"/>
        <v>N/A</v>
      </c>
      <c r="F89" s="377"/>
    </row>
    <row r="90" spans="1:6" ht="15" customHeight="1" thickBot="1" x14ac:dyDescent="0.3">
      <c r="A90" s="383"/>
      <c r="B90" s="374" t="str">
        <f>IF(ISBLANK(G4prices!A92),"",G4prices!A92)</f>
        <v>DFD18</v>
      </c>
      <c r="C90" s="375" t="str">
        <f>G4prices!B92</f>
        <v>Desk File Drawer, 18"x29.5"x21"</v>
      </c>
      <c r="D90" s="376">
        <f>IF(B90="","",INDEX(G4prices!C92:F92,1,GroupG4index))</f>
        <v>0</v>
      </c>
      <c r="E90" s="346" t="str">
        <f t="shared" si="1"/>
        <v>N/A</v>
      </c>
      <c r="F90" s="377"/>
    </row>
    <row r="91" spans="1:6" ht="15" customHeight="1" thickBot="1" x14ac:dyDescent="0.3">
      <c r="A91" s="383"/>
      <c r="B91" s="374" t="str">
        <f>IF(ISBLANK(G4prices!A93),"",G4prices!A93)</f>
        <v>LSB33</v>
      </c>
      <c r="C91" s="375" t="str">
        <f>G4prices!B93</f>
        <v>Corner Base With Wood Lazy Susan, 33"x34.5"x24", 12" opening</v>
      </c>
      <c r="D91" s="376">
        <f>IF(B91="","",INDEX(G4prices!C93:F93,1,GroupG4index))</f>
        <v>0</v>
      </c>
      <c r="E91" s="346" t="str">
        <f t="shared" si="1"/>
        <v>N/A</v>
      </c>
      <c r="F91" s="377"/>
    </row>
    <row r="92" spans="1:6" ht="15" customHeight="1" thickBot="1" x14ac:dyDescent="0.3">
      <c r="A92" s="383"/>
      <c r="B92" s="374" t="str">
        <f>IF(ISBLANK(G4prices!A94),"",G4prices!A94)</f>
        <v>LSB36</v>
      </c>
      <c r="C92" s="375" t="str">
        <f>G4prices!B94</f>
        <v>Corner Base With Wood Lazy Susan, 36"x34.5"x24", 12" opening</v>
      </c>
      <c r="D92" s="376">
        <f>IF(B92="","",INDEX(G4prices!C94:F94,1,GroupG4index))</f>
        <v>0</v>
      </c>
      <c r="E92" s="346" t="str">
        <f t="shared" si="1"/>
        <v>N/A</v>
      </c>
      <c r="F92" s="377"/>
    </row>
    <row r="93" spans="1:6" ht="15" customHeight="1" thickBot="1" x14ac:dyDescent="0.3">
      <c r="A93" s="383"/>
      <c r="B93" s="374" t="str">
        <f>IF(ISBLANK(G4prices!A95),"",G4prices!A95)</f>
        <v>WRC3618</v>
      </c>
      <c r="C93" s="375" t="str">
        <f>G4prices!B95</f>
        <v>Wine Rack, 36"x18"</v>
      </c>
      <c r="D93" s="376">
        <f>IF(B93="","",INDEX(G4prices!C95:F95,1,GroupG4index))</f>
        <v>0</v>
      </c>
      <c r="E93" s="346" t="str">
        <f t="shared" si="1"/>
        <v>N/A</v>
      </c>
      <c r="F93" s="377"/>
    </row>
    <row r="94" spans="1:6" ht="15" customHeight="1" thickBot="1" x14ac:dyDescent="0.3">
      <c r="A94" s="383"/>
      <c r="B94" s="374" t="str">
        <f>IF(ISBLANK(G4prices!A96),"",G4prices!A96)</f>
        <v/>
      </c>
      <c r="C94" s="375" t="str">
        <f>G4prices!B96</f>
        <v>Tall Cabinets</v>
      </c>
      <c r="D94" s="376" t="str">
        <f>IF(B94="","",INDEX(G4prices!C96:F96,1,GroupG4index))</f>
        <v/>
      </c>
      <c r="E94" s="346" t="str">
        <f t="shared" si="1"/>
        <v/>
      </c>
      <c r="F94" s="377"/>
    </row>
    <row r="95" spans="1:6" ht="15" customHeight="1" thickBot="1" x14ac:dyDescent="0.3">
      <c r="A95" s="383"/>
      <c r="B95" s="374" t="str">
        <f>IF(ISBLANK(G4prices!A97),"",G4prices!A97)</f>
        <v>O339024</v>
      </c>
      <c r="C95" s="375" t="str">
        <f>G4prices!B97</f>
        <v>Oven, 30"x96"x24", 23.5" doors; omit drawer boxes, add F696 for double oven</v>
      </c>
      <c r="D95" s="376">
        <f>IF(B95="","",INDEX(G4prices!C97:F97,1,GroupG4index))</f>
        <v>0</v>
      </c>
      <c r="E95" s="346" t="str">
        <f t="shared" si="1"/>
        <v>N/A</v>
      </c>
      <c r="F95" s="377"/>
    </row>
    <row r="96" spans="1:6" ht="15" customHeight="1" thickBot="1" x14ac:dyDescent="0.3">
      <c r="A96" s="383"/>
      <c r="B96" s="374" t="str">
        <f>IF(ISBLANK(G4prices!A98),"",G4prices!A98)</f>
        <v>O339624</v>
      </c>
      <c r="C96" s="375" t="str">
        <f>G4prices!B98</f>
        <v>Oven, 33"x96"x24", 29.5" doors; omit drawer boxes, add F696 for double oven</v>
      </c>
      <c r="D96" s="376">
        <f>IF(B96="","",INDEX(G4prices!C98:F98,1,GroupG4index))</f>
        <v>0</v>
      </c>
      <c r="E96" s="346" t="str">
        <f t="shared" si="1"/>
        <v>N/A</v>
      </c>
      <c r="F96" s="377"/>
    </row>
    <row r="97" spans="1:6" ht="15" customHeight="1" thickBot="1" x14ac:dyDescent="0.3">
      <c r="A97" s="383"/>
      <c r="B97" s="374" t="str">
        <f>IF(ISBLANK(G4prices!A99),"",G4prices!A99)</f>
        <v>T188424</v>
      </c>
      <c r="C97" s="375" t="str">
        <f>G4prices!B99</f>
        <v>Utility, 18"x84"x24"</v>
      </c>
      <c r="D97" s="376">
        <f>IF(B97="","",INDEX(G4prices!C99:F99,1,GroupG4index))</f>
        <v>0</v>
      </c>
      <c r="E97" s="346" t="str">
        <f t="shared" si="1"/>
        <v>N/A</v>
      </c>
      <c r="F97" s="377"/>
    </row>
    <row r="98" spans="1:6" ht="15" customHeight="1" thickBot="1" x14ac:dyDescent="0.3">
      <c r="A98" s="383"/>
      <c r="B98" s="374" t="str">
        <f>IF(ISBLANK(G4prices!A100),"",G4prices!A100)</f>
        <v>T189024</v>
      </c>
      <c r="C98" s="375" t="str">
        <f>G4prices!B100</f>
        <v>Utility, 18"x90"x24"</v>
      </c>
      <c r="D98" s="376">
        <f>IF(B98="","",INDEX(G4prices!C100:F100,1,GroupG4index))</f>
        <v>0</v>
      </c>
      <c r="E98" s="346" t="str">
        <f t="shared" si="1"/>
        <v>N/A</v>
      </c>
      <c r="F98" s="377"/>
    </row>
    <row r="99" spans="1:6" ht="15" customHeight="1" thickBot="1" x14ac:dyDescent="0.3">
      <c r="A99" s="383"/>
      <c r="B99" s="374" t="str">
        <f>IF(ISBLANK(G4prices!A101),"",G4prices!A101)</f>
        <v>T189624</v>
      </c>
      <c r="C99" s="375" t="str">
        <f>G4prices!B101</f>
        <v>Utility, 18"x96"x24"</v>
      </c>
      <c r="D99" s="376">
        <f>IF(B99="","",INDEX(G4prices!C101:F101,1,GroupG4index))</f>
        <v>0</v>
      </c>
      <c r="E99" s="346" t="str">
        <f t="shared" si="1"/>
        <v>N/A</v>
      </c>
      <c r="F99" s="377"/>
    </row>
    <row r="100" spans="1:6" ht="15" customHeight="1" thickBot="1" x14ac:dyDescent="0.3">
      <c r="A100" s="383"/>
      <c r="B100" s="374" t="str">
        <f>IF(ISBLANK(G4prices!A102),"",G4prices!A102)</f>
        <v>T248424</v>
      </c>
      <c r="C100" s="375" t="str">
        <f>G4prices!B102</f>
        <v>Utility, 24"x84"x24"</v>
      </c>
      <c r="D100" s="376">
        <f>IF(B100="","",INDEX(G4prices!C102:F102,1,GroupG4index))</f>
        <v>0</v>
      </c>
      <c r="E100" s="346" t="str">
        <f t="shared" si="1"/>
        <v>N/A</v>
      </c>
      <c r="F100" s="377"/>
    </row>
    <row r="101" spans="1:6" ht="15" customHeight="1" thickBot="1" x14ac:dyDescent="0.3">
      <c r="A101" s="383"/>
      <c r="B101" s="374" t="str">
        <f>IF(ISBLANK(G4prices!A103),"",G4prices!A103)</f>
        <v>T249024</v>
      </c>
      <c r="C101" s="375" t="str">
        <f>G4prices!B103</f>
        <v>Utility, 24"x90"x24"</v>
      </c>
      <c r="D101" s="376">
        <f>IF(B101="","",INDEX(G4prices!C103:F103,1,GroupG4index))</f>
        <v>0</v>
      </c>
      <c r="E101" s="346" t="str">
        <f t="shared" si="1"/>
        <v>N/A</v>
      </c>
      <c r="F101" s="377"/>
    </row>
    <row r="102" spans="1:6" ht="15" customHeight="1" thickBot="1" x14ac:dyDescent="0.3">
      <c r="A102" s="383"/>
      <c r="B102" s="374" t="str">
        <f>IF(ISBLANK(G4prices!A104),"",G4prices!A104)</f>
        <v>T249624</v>
      </c>
      <c r="C102" s="375" t="str">
        <f>G4prices!B104</f>
        <v>Utility, 24"x96"x24"</v>
      </c>
      <c r="D102" s="376">
        <f>IF(B102="","",INDEX(G4prices!C104:F104,1,GroupG4index))</f>
        <v>0</v>
      </c>
      <c r="E102" s="346" t="str">
        <f t="shared" si="1"/>
        <v>N/A</v>
      </c>
      <c r="F102" s="377"/>
    </row>
    <row r="103" spans="1:6" ht="15" customHeight="1" thickBot="1" x14ac:dyDescent="0.3">
      <c r="A103" s="383"/>
      <c r="B103" s="374" t="str">
        <f>IF(ISBLANK(G4prices!A105),"",G4prices!A105)</f>
        <v/>
      </c>
      <c r="C103" s="375" t="str">
        <f>G4prices!B105</f>
        <v>Vanity Cabinets</v>
      </c>
      <c r="D103" s="376" t="str">
        <f>IF(B103="","",INDEX(G4prices!C105:F105,1,GroupG4index))</f>
        <v/>
      </c>
      <c r="E103" s="346" t="str">
        <f t="shared" si="1"/>
        <v/>
      </c>
      <c r="F103" s="377"/>
    </row>
    <row r="104" spans="1:6" ht="15" customHeight="1" thickBot="1" x14ac:dyDescent="0.3">
      <c r="A104" s="383"/>
      <c r="B104" s="374" t="str">
        <f>IF(ISBLANK(G4prices!A106),"",G4prices!A106)</f>
        <v>3VDB12</v>
      </c>
      <c r="C104" s="375" t="str">
        <f>G4prices!B106</f>
        <v>Vanity Base - 3 Drawers, 12"x34.5"x21"</v>
      </c>
      <c r="D104" s="376">
        <f>IF(B104="","",INDEX(G4prices!C106:F106,1,GroupG4index))</f>
        <v>0</v>
      </c>
      <c r="E104" s="346" t="str">
        <f t="shared" ref="E104:E105" si="2">IF(B104="","",IF(D104=0,NotAvailable,D104*A104))</f>
        <v>N/A</v>
      </c>
      <c r="F104" s="377"/>
    </row>
    <row r="105" spans="1:6" ht="15" customHeight="1" thickBot="1" x14ac:dyDescent="0.3">
      <c r="A105" s="383"/>
      <c r="B105" s="374" t="str">
        <f>IF(ISBLANK(G4prices!A107),"",G4prices!A107)</f>
        <v>3VDB15</v>
      </c>
      <c r="C105" s="375" t="str">
        <f>G4prices!B107</f>
        <v>Vanity Base - 3 Drawers, 15"x34.5"x21"</v>
      </c>
      <c r="D105" s="376">
        <f>IF(B105="","",INDEX(G4prices!C107:F107,1,GroupG4index))</f>
        <v>0</v>
      </c>
      <c r="E105" s="346" t="str">
        <f t="shared" si="2"/>
        <v>N/A</v>
      </c>
      <c r="F105" s="377"/>
    </row>
    <row r="106" spans="1:6" ht="15" customHeight="1" thickBot="1" x14ac:dyDescent="0.3">
      <c r="A106" s="383"/>
      <c r="B106" s="374" t="str">
        <f>IF(ISBLANK(G4prices!A108),"",G4prices!A108)</f>
        <v>3VDB18</v>
      </c>
      <c r="C106" s="375" t="str">
        <f>G4prices!B108</f>
        <v>Vanity Base - 3 Drawers, 18"x34.5"x21"</v>
      </c>
      <c r="D106" s="376">
        <f>IF(B106="","",INDEX(G4prices!C108:F108,1,GroupG4index))</f>
        <v>0</v>
      </c>
      <c r="E106" s="346" t="str">
        <f t="shared" si="1"/>
        <v>N/A</v>
      </c>
      <c r="F106" s="377"/>
    </row>
    <row r="107" spans="1:6" ht="15" customHeight="1" thickBot="1" x14ac:dyDescent="0.3">
      <c r="A107" s="383"/>
      <c r="B107" s="374" t="str">
        <f>IF(ISBLANK(G4prices!A109),"",G4prices!A109)</f>
        <v>VB12</v>
      </c>
      <c r="C107" s="375" t="str">
        <f>G4prices!B109</f>
        <v>Vanity Base - 1 Drawer, 1 Door, 1 Shelf, 12"x34.5"x21"</v>
      </c>
      <c r="D107" s="376">
        <f>IF(B107="","",INDEX(G4prices!C109:F109,1,GroupG4index))</f>
        <v>0</v>
      </c>
      <c r="E107" s="346" t="str">
        <f t="shared" si="1"/>
        <v>N/A</v>
      </c>
      <c r="F107" s="377"/>
    </row>
    <row r="108" spans="1:6" ht="15" customHeight="1" thickBot="1" x14ac:dyDescent="0.3">
      <c r="A108" s="383"/>
      <c r="B108" s="374" t="str">
        <f>IF(ISBLANK(G4prices!A110),"",G4prices!A110)</f>
        <v>VB15</v>
      </c>
      <c r="C108" s="375" t="str">
        <f>G4prices!B110</f>
        <v>Vanity Base - 1 Drawer, 1 Door, 1 Shelf, 15"x34.5"x21"</v>
      </c>
      <c r="D108" s="376">
        <f>IF(B108="","",INDEX(G4prices!C110:F110,1,GroupG4index))</f>
        <v>0</v>
      </c>
      <c r="E108" s="346" t="str">
        <f t="shared" si="1"/>
        <v>N/A</v>
      </c>
      <c r="F108" s="377"/>
    </row>
    <row r="109" spans="1:6" ht="15" customHeight="1" thickBot="1" x14ac:dyDescent="0.3">
      <c r="A109" s="383"/>
      <c r="B109" s="374" t="str">
        <f>IF(ISBLANK(G4prices!A111),"",G4prices!A111)</f>
        <v>VB18</v>
      </c>
      <c r="C109" s="375" t="str">
        <f>G4prices!B111</f>
        <v>Vanity Base - 1 Drawer, 1 Door, 1 Shelf, 18"x34.5"x21"</v>
      </c>
      <c r="D109" s="376">
        <f>IF(B109="","",INDEX(G4prices!C111:F111,1,GroupG4index))</f>
        <v>0</v>
      </c>
      <c r="E109" s="346" t="str">
        <f t="shared" si="1"/>
        <v>N/A</v>
      </c>
      <c r="F109" s="377"/>
    </row>
    <row r="110" spans="1:6" ht="15" customHeight="1" thickBot="1" x14ac:dyDescent="0.3">
      <c r="A110" s="383"/>
      <c r="B110" s="374" t="str">
        <f>IF(ISBLANK(G4prices!A112),"",G4prices!A112)</f>
        <v>VB21</v>
      </c>
      <c r="C110" s="375" t="str">
        <f>G4prices!B112</f>
        <v>Vanity Base - 1 Drawer, 1 Door, 1 Shelf, 21"x34.5"x21"</v>
      </c>
      <c r="D110" s="376">
        <f>IF(B110="","",INDEX(G4prices!C112:F112,1,GroupG4index))</f>
        <v>0</v>
      </c>
      <c r="E110" s="346" t="str">
        <f t="shared" si="1"/>
        <v>N/A</v>
      </c>
      <c r="F110" s="377"/>
    </row>
    <row r="111" spans="1:6" ht="15" customHeight="1" thickBot="1" x14ac:dyDescent="0.3">
      <c r="A111" s="383"/>
      <c r="B111" s="374" t="str">
        <f>IF(ISBLANK(G4prices!A113),"",G4prices!A113)</f>
        <v>VS24</v>
      </c>
      <c r="C111" s="375" t="str">
        <f>G4prices!B113</f>
        <v>Vanity Sink Base - 1 Dummy Drawer, 1 Door, 1 Shelf, 24"x34.5"x21"</v>
      </c>
      <c r="D111" s="376">
        <f>IF(B111="","",INDEX(G4prices!C113:F113,1,GroupG4index))</f>
        <v>0</v>
      </c>
      <c r="E111" s="346" t="str">
        <f t="shared" si="1"/>
        <v>N/A</v>
      </c>
      <c r="F111" s="377"/>
    </row>
    <row r="112" spans="1:6" ht="15" customHeight="1" thickBot="1" x14ac:dyDescent="0.3">
      <c r="A112" s="383"/>
      <c r="B112" s="374" t="str">
        <f>IF(ISBLANK(G4prices!A114),"",G4prices!A114)</f>
        <v>VS27</v>
      </c>
      <c r="C112" s="375" t="str">
        <f>G4prices!B114</f>
        <v>Vanity Sink Base - 1 Dummy Drawer, 1 Door, 1 Shelf, 27"x34.5"x21"</v>
      </c>
      <c r="D112" s="376">
        <f>IF(B112="","",INDEX(G4prices!C114:F114,1,GroupG4index))</f>
        <v>0</v>
      </c>
      <c r="E112" s="346" t="str">
        <f t="shared" si="1"/>
        <v>N/A</v>
      </c>
      <c r="F112" s="377"/>
    </row>
    <row r="113" spans="1:6" ht="15" customHeight="1" thickBot="1" x14ac:dyDescent="0.3">
      <c r="A113" s="383"/>
      <c r="B113" s="374" t="str">
        <f>IF(ISBLANK(G4prices!A115),"",G4prices!A115)</f>
        <v>VS30</v>
      </c>
      <c r="C113" s="375" t="str">
        <f>G4prices!B115</f>
        <v>Vanity Sink Base - 1 Dummy Drawer, 1 Door, 1 Shelf, 30"x34.5"x21"</v>
      </c>
      <c r="D113" s="376">
        <f>IF(B113="","",INDEX(G4prices!C115:F115,1,GroupG4index))</f>
        <v>0</v>
      </c>
      <c r="E113" s="346" t="str">
        <f t="shared" si="1"/>
        <v>N/A</v>
      </c>
      <c r="F113" s="377"/>
    </row>
    <row r="114" spans="1:6" ht="15" customHeight="1" thickBot="1" x14ac:dyDescent="0.3">
      <c r="A114" s="383"/>
      <c r="B114" s="374" t="str">
        <f>IF(ISBLANK(G4prices!A116),"",G4prices!A116)</f>
        <v>VS33</v>
      </c>
      <c r="C114" s="375" t="str">
        <f>G4prices!B116</f>
        <v>Vanity Sink Base - 2 Dummy Drawer, 2 Doors, 1 Shelf, 33"x34.5"x21"</v>
      </c>
      <c r="D114" s="376">
        <f>IF(B114="","",INDEX(G4prices!C116:F116,1,GroupG4index))</f>
        <v>0</v>
      </c>
      <c r="E114" s="346" t="str">
        <f t="shared" si="1"/>
        <v>N/A</v>
      </c>
      <c r="F114" s="377"/>
    </row>
    <row r="115" spans="1:6" ht="15" customHeight="1" thickBot="1" x14ac:dyDescent="0.3">
      <c r="A115" s="383"/>
      <c r="B115" s="374" t="str">
        <f>IF(ISBLANK(G4prices!A117),"",G4prices!A117)</f>
        <v>VS36</v>
      </c>
      <c r="C115" s="375" t="str">
        <f>G4prices!B117</f>
        <v>Vanity Sink Base - 2 Dummy Drawers, 2 Doors, 1 Shelf, 36"x34.5"x21"</v>
      </c>
      <c r="D115" s="376">
        <f>IF(B115="","",INDEX(G4prices!C117:F117,1,GroupG4index))</f>
        <v>0</v>
      </c>
      <c r="E115" s="346" t="str">
        <f t="shared" si="1"/>
        <v>N/A</v>
      </c>
      <c r="F115" s="377"/>
    </row>
    <row r="116" spans="1:6" ht="15" customHeight="1" thickBot="1" x14ac:dyDescent="0.3">
      <c r="A116" s="383"/>
      <c r="B116" s="374" t="str">
        <f>IF(ISBLANK(G4prices!A118),"",G4prices!A118)</f>
        <v>VS42</v>
      </c>
      <c r="C116" s="375" t="str">
        <f>G4prices!B118</f>
        <v>Vanity Sink Base - 2 Dummy Drawers, 2 Doors, 1 Shelf, 42"x34.5"x21"</v>
      </c>
      <c r="D116" s="376">
        <f>IF(B116="","",INDEX(G4prices!C118:F118,1,GroupG4index))</f>
        <v>0</v>
      </c>
      <c r="E116" s="346" t="str">
        <f t="shared" si="1"/>
        <v>N/A</v>
      </c>
      <c r="F116" s="377"/>
    </row>
    <row r="117" spans="1:6" ht="15" customHeight="1" thickBot="1" x14ac:dyDescent="0.3">
      <c r="A117" s="383"/>
      <c r="B117" s="374" t="str">
        <f>IF(ISBLANK(G4prices!A119),"",G4prices!A119)</f>
        <v>VCD36</v>
      </c>
      <c r="C117" s="375" t="str">
        <f>G4prices!B119</f>
        <v>Vanity Combo Drawer - 1 Dummy Drawer, 2 Doors, 2 Shelves, 36"x34.5"x21"</v>
      </c>
      <c r="D117" s="376">
        <f>IF(B117="","",INDEX(G4prices!C119:F119,1,GroupG4index))</f>
        <v>0</v>
      </c>
      <c r="E117" s="346" t="str">
        <f t="shared" si="1"/>
        <v>N/A</v>
      </c>
      <c r="F117" s="377"/>
    </row>
    <row r="118" spans="1:6" ht="15" customHeight="1" thickBot="1" x14ac:dyDescent="0.3">
      <c r="A118" s="383"/>
      <c r="B118" s="374" t="str">
        <f>IF(ISBLANK(G4prices!A120),"",G4prices!A120)</f>
        <v>VCD42</v>
      </c>
      <c r="C118" s="375" t="str">
        <f>G4prices!B120</f>
        <v>Vanity Combo Drawer - 1 Dummy Drawer, 2 Doors, 2 Shelves, 42"x34.5"x21"</v>
      </c>
      <c r="D118" s="376">
        <f>IF(B118="","",INDEX(G4prices!C120:F120,1,GroupG4index))</f>
        <v>0</v>
      </c>
      <c r="E118" s="346" t="str">
        <f t="shared" si="1"/>
        <v>N/A</v>
      </c>
      <c r="F118" s="377"/>
    </row>
    <row r="119" spans="1:6" ht="15" customHeight="1" thickBot="1" x14ac:dyDescent="0.3">
      <c r="A119" s="383"/>
      <c r="B119" s="374" t="str">
        <f>IF(ISBLANK(G4prices!A121),"",G4prices!A121)</f>
        <v>VCD48</v>
      </c>
      <c r="C119" s="375" t="str">
        <f>G4prices!B121</f>
        <v>Vanity Combo Drawer - 1 Dummy Drawer, 2 Doors, 2 Shelves, 48"x34.5"x21"</v>
      </c>
      <c r="D119" s="376">
        <f>IF(B119="","",INDEX(G4prices!C121:F121,1,GroupG4index))</f>
        <v>0</v>
      </c>
      <c r="E119" s="346" t="str">
        <f t="shared" si="1"/>
        <v>N/A</v>
      </c>
      <c r="F119" s="377"/>
    </row>
    <row r="120" spans="1:6" ht="15" customHeight="1" thickBot="1" x14ac:dyDescent="0.3">
      <c r="A120" s="383"/>
      <c r="B120" s="374" t="str">
        <f>IF(ISBLANK(G4prices!A122),"",G4prices!A122)</f>
        <v>VSC48L</v>
      </c>
      <c r="C120" s="375" t="str">
        <f>G4prices!B122</f>
        <v>Vanity Sink Combo - 1 Dummy Drawer, 2 Doors, 2 Drawers (l), 48"x34.5"x21"</v>
      </c>
      <c r="D120" s="376">
        <f>IF(B120="","",INDEX(G4prices!C122:F122,1,GroupG4index))</f>
        <v>0</v>
      </c>
      <c r="E120" s="346" t="str">
        <f t="shared" si="1"/>
        <v>N/A</v>
      </c>
      <c r="F120" s="377"/>
    </row>
    <row r="121" spans="1:6" ht="15" customHeight="1" thickBot="1" x14ac:dyDescent="0.3">
      <c r="A121" s="383"/>
      <c r="B121" s="374" t="str">
        <f>IF(ISBLANK(G4prices!A123),"",G4prices!A123)</f>
        <v>VSC48R</v>
      </c>
      <c r="C121" s="375" t="str">
        <f>G4prices!B123</f>
        <v>Vanity Sink Combo - 1 Dummy Drawer, 2 Doors, 2 Drawers (r), 48"x34.5"x21"</v>
      </c>
      <c r="D121" s="376">
        <f>IF(B121="","",INDEX(G4prices!C123:F123,1,GroupG4index))</f>
        <v>0</v>
      </c>
      <c r="E121" s="346" t="str">
        <f t="shared" si="1"/>
        <v>N/A</v>
      </c>
      <c r="F121" s="377"/>
    </row>
    <row r="122" spans="1:6" ht="15" customHeight="1" thickBot="1" x14ac:dyDescent="0.3">
      <c r="A122" s="383"/>
      <c r="B122" s="374" t="str">
        <f>IF(ISBLANK(G4prices!A124),"",G4prices!A124)</f>
        <v>VKD36</v>
      </c>
      <c r="C122" s="375" t="str">
        <f>G4prices!B124</f>
        <v>Vanity Knee Drawer, 36"x21"</v>
      </c>
      <c r="D122" s="376">
        <f>IF(B122="","",INDEX(G4prices!C124:F124,1,GroupG4index))</f>
        <v>0</v>
      </c>
      <c r="E122" s="346" t="str">
        <f t="shared" si="1"/>
        <v>N/A</v>
      </c>
      <c r="F122" s="377"/>
    </row>
    <row r="123" spans="1:6" ht="15" customHeight="1" thickBot="1" x14ac:dyDescent="0.3">
      <c r="A123" s="383"/>
      <c r="B123" s="374" t="str">
        <f>IF(ISBLANK(G4prices!A125),"",G4prices!A125)</f>
        <v/>
      </c>
      <c r="C123" s="375" t="str">
        <f>G4prices!B125</f>
        <v>Panels, Moldings, Fillers, and Accessories</v>
      </c>
      <c r="D123" s="376" t="str">
        <f>IF(B123="","",INDEX(G4prices!C125:F125,1,GroupG4index))</f>
        <v/>
      </c>
      <c r="E123" s="346" t="str">
        <f t="shared" si="1"/>
        <v/>
      </c>
      <c r="F123" s="377"/>
    </row>
    <row r="124" spans="1:6" ht="15" customHeight="1" thickBot="1" x14ac:dyDescent="0.3">
      <c r="A124" s="383"/>
      <c r="B124" s="374" t="str">
        <f>IF(ISBLANK(G4prices!A126),"",G4prices!A126)</f>
        <v>WSB4896</v>
      </c>
      <c r="C124" s="375" t="str">
        <f>G4prices!B126</f>
        <v>Side Panel, one side finished, 1/4"x48"x96"</v>
      </c>
      <c r="D124" s="376">
        <f>IF(B124="","",INDEX(G4prices!C126:F126,1,GroupG4index))</f>
        <v>0</v>
      </c>
      <c r="E124" s="346" t="str">
        <f t="shared" si="1"/>
        <v>N/A</v>
      </c>
      <c r="F124" s="377"/>
    </row>
    <row r="125" spans="1:6" ht="15" customHeight="1" thickBot="1" x14ac:dyDescent="0.3">
      <c r="A125" s="383"/>
      <c r="B125" s="374" t="str">
        <f>IF(ISBLANK(G4prices!A127),"",G4prices!A127)</f>
        <v>REP2496</v>
      </c>
      <c r="C125" s="375" t="str">
        <f>G4prices!B127</f>
        <v>Refrigerator Panel, 0.75"x96"x24"</v>
      </c>
      <c r="D125" s="376">
        <f>IF(B125="","",INDEX(G4prices!C127:F127,1,GroupG4index))</f>
        <v>0</v>
      </c>
      <c r="E125" s="346" t="str">
        <f t="shared" si="1"/>
        <v>N/A</v>
      </c>
      <c r="F125" s="377"/>
    </row>
    <row r="126" spans="1:6" ht="15" customHeight="1" thickBot="1" x14ac:dyDescent="0.3">
      <c r="A126" s="383"/>
      <c r="B126" s="374" t="str">
        <f>IF(ISBLANK(G4prices!A128),"",G4prices!A128)</f>
        <v>REP3-2496</v>
      </c>
      <c r="C126" s="375" t="str">
        <f>G4prices!B128</f>
        <v>Refrigerator Panel With 3" Return Filler, 0.75"x96"x24"</v>
      </c>
      <c r="D126" s="376">
        <f>IF(B126="","",INDEX(G4prices!C128:F128,1,GroupG4index))</f>
        <v>0</v>
      </c>
      <c r="E126" s="346" t="str">
        <f t="shared" si="1"/>
        <v>N/A</v>
      </c>
      <c r="F126" s="377"/>
    </row>
    <row r="127" spans="1:6" ht="15" customHeight="1" thickBot="1" x14ac:dyDescent="0.3">
      <c r="A127" s="383"/>
      <c r="B127" s="374" t="str">
        <f>IF(ISBLANK(G4prices!A129),"",G4prices!A129)</f>
        <v>REP2496-1.5</v>
      </c>
      <c r="C127" s="375" t="str">
        <f>G4prices!B129</f>
        <v>Refrigerator Panel With 1.5" Return Filler, 0.75"x96"x24"</v>
      </c>
      <c r="D127" s="376">
        <f>IF(B127="","",INDEX(G4prices!C129:F129,1,GroupG4index))</f>
        <v>0</v>
      </c>
      <c r="E127" s="346" t="str">
        <f t="shared" si="1"/>
        <v>N/A</v>
      </c>
      <c r="F127" s="377"/>
    </row>
    <row r="128" spans="1:6" ht="15" customHeight="1" thickBot="1" x14ac:dyDescent="0.3">
      <c r="A128" s="383"/>
      <c r="B128" s="374" t="str">
        <f>IF(ISBLANK(G4prices!A130),"",G4prices!A130)</f>
        <v>REPF2496</v>
      </c>
      <c r="C128" s="375" t="str">
        <f>G4prices!B130</f>
        <v>Refrigerator Panel With 3" Return Filler, 0.75"x96"x24"</v>
      </c>
      <c r="D128" s="376">
        <f>IF(B128="","",INDEX(G4prices!C130:F130,1,GroupG4index))</f>
        <v>0</v>
      </c>
      <c r="E128" s="346" t="str">
        <f t="shared" si="1"/>
        <v>N/A</v>
      </c>
      <c r="F128" s="377"/>
    </row>
    <row r="129" spans="1:6" ht="15" customHeight="1" thickBot="1" x14ac:dyDescent="0.3">
      <c r="A129" s="383"/>
      <c r="B129" s="374" t="str">
        <f>IF(ISBLANK(G4prices!A131),"",G4prices!A131)</f>
        <v>FPV4848</v>
      </c>
      <c r="C129" s="375" t="str">
        <f>G4prices!B131</f>
        <v>Finish Panel Veneer 0.25"x48"x48"</v>
      </c>
      <c r="D129" s="376">
        <f>IF(B129="","",INDEX(G4prices!C131:F131,1,GroupG4index))</f>
        <v>0</v>
      </c>
      <c r="E129" s="346" t="str">
        <f t="shared" ref="E129:E161" si="3">IF(B129="","",IF(D129=0,NotAvailable,D129*A129))</f>
        <v>N/A</v>
      </c>
      <c r="F129" s="377"/>
    </row>
    <row r="130" spans="1:6" ht="15" customHeight="1" thickBot="1" x14ac:dyDescent="0.3">
      <c r="A130" s="383"/>
      <c r="B130" s="374" t="str">
        <f>IF(ISBLANK(G4prices!A132),"",G4prices!A132)</f>
        <v>FPV4896</v>
      </c>
      <c r="C130" s="375" t="str">
        <f>G4prices!B132</f>
        <v>Finish Panel Veneer 0.25"x48"x96"</v>
      </c>
      <c r="D130" s="376">
        <f>IF(B130="","",INDEX(G4prices!C132:F132,1,GroupG4index))</f>
        <v>0</v>
      </c>
      <c r="E130" s="346" t="str">
        <f t="shared" si="3"/>
        <v>N/A</v>
      </c>
      <c r="F130" s="377"/>
    </row>
    <row r="131" spans="1:6" ht="15" customHeight="1" thickBot="1" x14ac:dyDescent="0.3">
      <c r="A131" s="383"/>
      <c r="B131" s="374" t="str">
        <f>IF(ISBLANK(G4prices!A133),"",G4prices!A133)</f>
        <v>BEP3</v>
      </c>
      <c r="C131" s="375" t="str">
        <f>G4prices!B133</f>
        <v>Dishwasher Panel With 3" Return Filler, 3"x34.5"x24"</v>
      </c>
      <c r="D131" s="376">
        <f>IF(B131="","",INDEX(G4prices!C133:F133,1,GroupG4index))</f>
        <v>0</v>
      </c>
      <c r="E131" s="346" t="str">
        <f t="shared" si="3"/>
        <v>N/A</v>
      </c>
      <c r="F131" s="377"/>
    </row>
    <row r="132" spans="1:6" ht="15" customHeight="1" thickBot="1" x14ac:dyDescent="0.3">
      <c r="A132" s="383"/>
      <c r="B132" s="374" t="str">
        <f>IF(ISBLANK(G4prices!A134),"",G4prices!A134)</f>
        <v>BDEP</v>
      </c>
      <c r="C132" s="375" t="str">
        <f>G4prices!B134</f>
        <v>Base Decorative Door</v>
      </c>
      <c r="D132" s="376">
        <f>IF(B132="","",INDEX(G4prices!C134:F134,1,GroupG4index))</f>
        <v>0</v>
      </c>
      <c r="E132" s="346" t="str">
        <f t="shared" si="3"/>
        <v>N/A</v>
      </c>
      <c r="F132" s="377"/>
    </row>
    <row r="133" spans="1:6" ht="15" customHeight="1" thickBot="1" x14ac:dyDescent="0.3">
      <c r="A133" s="383"/>
      <c r="B133" s="374" t="str">
        <f>IF(ISBLANK(G4prices!A135),"",G4prices!A135)</f>
        <v>TDEP2490</v>
      </c>
      <c r="C133" s="375" t="str">
        <f>G4prices!B135</f>
        <v>Tall Decorative Door 24"x90"</v>
      </c>
      <c r="D133" s="376">
        <f>IF(B133="","",INDEX(G4prices!C135:F135,1,GroupG4index))</f>
        <v>0</v>
      </c>
      <c r="E133" s="346" t="str">
        <f t="shared" si="3"/>
        <v>N/A</v>
      </c>
      <c r="F133" s="377"/>
    </row>
    <row r="134" spans="1:6" ht="15" customHeight="1" thickBot="1" x14ac:dyDescent="0.3">
      <c r="A134" s="383"/>
      <c r="B134" s="374" t="str">
        <f>IF(ISBLANK(G4prices!A136),"",G4prices!A136)</f>
        <v>TDEP2496</v>
      </c>
      <c r="C134" s="375" t="str">
        <f>G4prices!B136</f>
        <v>Tall Decorative Door 24"x96"</v>
      </c>
      <c r="D134" s="376">
        <f>IF(B134="","",INDEX(G4prices!C136:F136,1,GroupG4index))</f>
        <v>0</v>
      </c>
      <c r="E134" s="346" t="str">
        <f t="shared" si="3"/>
        <v>N/A</v>
      </c>
      <c r="F134" s="377"/>
    </row>
    <row r="135" spans="1:6" ht="15" customHeight="1" thickBot="1" x14ac:dyDescent="0.3">
      <c r="A135" s="383"/>
      <c r="B135" s="374" t="str">
        <f>IF(ISBLANK(G4prices!A137),"",G4prices!A137)</f>
        <v>WDEP30</v>
      </c>
      <c r="C135" s="375" t="str">
        <f>G4prices!B137</f>
        <v>Wall Decorative Door 30"</v>
      </c>
      <c r="D135" s="376">
        <f>IF(B135="","",INDEX(G4prices!C137:F137,1,GroupG4index))</f>
        <v>0</v>
      </c>
      <c r="E135" s="346" t="str">
        <f t="shared" si="3"/>
        <v>N/A</v>
      </c>
      <c r="F135" s="377"/>
    </row>
    <row r="136" spans="1:6" ht="15" customHeight="1" thickBot="1" x14ac:dyDescent="0.3">
      <c r="A136" s="383"/>
      <c r="B136" s="374" t="str">
        <f>IF(ISBLANK(G4prices!A138),"",G4prices!A138)</f>
        <v>WDEP36</v>
      </c>
      <c r="C136" s="375" t="str">
        <f>G4prices!B138</f>
        <v>Wall Decorative Door 36"</v>
      </c>
      <c r="D136" s="376">
        <f>IF(B136="","",INDEX(G4prices!C138:F138,1,GroupG4index))</f>
        <v>0</v>
      </c>
      <c r="E136" s="346" t="str">
        <f t="shared" si="3"/>
        <v>N/A</v>
      </c>
      <c r="F136" s="377"/>
    </row>
    <row r="137" spans="1:6" ht="15" customHeight="1" thickBot="1" x14ac:dyDescent="0.3">
      <c r="A137" s="383"/>
      <c r="B137" s="374" t="str">
        <f>IF(ISBLANK(G4prices!A139),"",G4prices!A139)</f>
        <v>WDEP42</v>
      </c>
      <c r="C137" s="375" t="str">
        <f>G4prices!B139</f>
        <v>Wall Decorative Door 42"</v>
      </c>
      <c r="D137" s="376">
        <f>IF(B137="","",INDEX(G4prices!C139:F139,1,GroupG4index))</f>
        <v>0</v>
      </c>
      <c r="E137" s="346" t="str">
        <f t="shared" si="3"/>
        <v>N/A</v>
      </c>
      <c r="F137" s="377"/>
    </row>
    <row r="138" spans="1:6" ht="15" customHeight="1" thickBot="1" x14ac:dyDescent="0.3">
      <c r="A138" s="383"/>
      <c r="B138" s="374" t="str">
        <f>IF(ISBLANK(G4prices!A140),"",G4prices!A140)</f>
        <v>S2496</v>
      </c>
      <c r="C138" s="375" t="str">
        <f>G4prices!B140</f>
        <v>Shelving 24"x96"</v>
      </c>
      <c r="D138" s="376">
        <f>IF(B138="","",INDEX(G4prices!C140:F140,1,GroupG4index))</f>
        <v>0</v>
      </c>
      <c r="E138" s="346" t="str">
        <f t="shared" si="3"/>
        <v>N/A</v>
      </c>
      <c r="F138" s="377"/>
    </row>
    <row r="139" spans="1:6" ht="15" customHeight="1" thickBot="1" x14ac:dyDescent="0.3">
      <c r="A139" s="383"/>
      <c r="B139" s="374" t="str">
        <f>IF(ISBLANK(G4prices!A141),"",G4prices!A141)</f>
        <v>WSV4896</v>
      </c>
      <c r="C139" s="375" t="str">
        <f>G4prices!B141</f>
        <v>Wall Shelving Veneer 48"x96"</v>
      </c>
      <c r="D139" s="376">
        <f>IF(B139="","",INDEX(G4prices!C141:F141,1,GroupG4index))</f>
        <v>0</v>
      </c>
      <c r="E139" s="346" t="str">
        <f t="shared" si="3"/>
        <v>N/A</v>
      </c>
      <c r="F139" s="377"/>
    </row>
    <row r="140" spans="1:6" ht="15" customHeight="1" thickBot="1" x14ac:dyDescent="0.3">
      <c r="A140" s="383"/>
      <c r="B140" s="374" t="str">
        <f>IF(ISBLANK(G4prices!A142),"",G4prices!A142)</f>
        <v>COVEL</v>
      </c>
      <c r="C140" s="375" t="str">
        <f>G4prices!B142</f>
        <v>Cove Molding, 3.75"x96"</v>
      </c>
      <c r="D140" s="376">
        <f>IF(B140="","",INDEX(G4prices!C142:F142,1,GroupG4index))</f>
        <v>0</v>
      </c>
      <c r="E140" s="346" t="str">
        <f t="shared" si="3"/>
        <v>N/A</v>
      </c>
      <c r="F140" s="377"/>
    </row>
    <row r="141" spans="1:6" ht="15" customHeight="1" thickBot="1" x14ac:dyDescent="0.3">
      <c r="A141" s="383"/>
      <c r="B141" s="374" t="str">
        <f>IF(ISBLANK(G4prices!A143),"",G4prices!A143)</f>
        <v>COVES</v>
      </c>
      <c r="C141" s="375" t="str">
        <f>G4prices!B143</f>
        <v>Cove Molding, 2.5"x96"</v>
      </c>
      <c r="D141" s="376">
        <f>IF(B141="","",INDEX(G4prices!C143:F143,1,GroupG4index))</f>
        <v>0</v>
      </c>
      <c r="E141" s="346" t="str">
        <f t="shared" si="3"/>
        <v>N/A</v>
      </c>
      <c r="F141" s="377"/>
    </row>
    <row r="142" spans="1:6" ht="15" customHeight="1" thickBot="1" x14ac:dyDescent="0.3">
      <c r="A142" s="383"/>
      <c r="B142" s="374" t="str">
        <f>IF(ISBLANK(G4prices!A144),"",G4prices!A144)</f>
        <v>MLR</v>
      </c>
      <c r="C142" s="375" t="str">
        <f>G4prices!B144</f>
        <v>Mission Light Rail</v>
      </c>
      <c r="D142" s="376">
        <f>IF(B142="","",INDEX(G4prices!C144:F144,1,GroupG4index))</f>
        <v>0</v>
      </c>
      <c r="E142" s="346" t="str">
        <f t="shared" si="3"/>
        <v>N/A</v>
      </c>
      <c r="F142" s="377"/>
    </row>
    <row r="143" spans="1:6" ht="15" customHeight="1" thickBot="1" x14ac:dyDescent="0.3">
      <c r="A143" s="383"/>
      <c r="B143" s="374" t="str">
        <f>IF(ISBLANK(G4prices!A145),"",G4prices!A145)</f>
        <v>OCM</v>
      </c>
      <c r="C143" s="375" t="str">
        <f>G4prices!B145</f>
        <v>Outside Corner Molding</v>
      </c>
      <c r="D143" s="376">
        <f>IF(B143="","",INDEX(G4prices!C145:F145,1,GroupG4index))</f>
        <v>0</v>
      </c>
      <c r="E143" s="346" t="str">
        <f t="shared" si="3"/>
        <v>N/A</v>
      </c>
      <c r="F143" s="377"/>
    </row>
    <row r="144" spans="1:6" ht="15" customHeight="1" thickBot="1" x14ac:dyDescent="0.3">
      <c r="A144" s="383"/>
      <c r="B144" s="374" t="str">
        <f>IF(ISBLANK(G4prices!A146),"",G4prices!A146)</f>
        <v>TKC</v>
      </c>
      <c r="C144" s="375" t="str">
        <f>G4prices!B146</f>
        <v>Toe Kick Cover , 4.5"x96"</v>
      </c>
      <c r="D144" s="376">
        <f>IF(B144="","",INDEX(G4prices!C146:F146,1,GroupG4index))</f>
        <v>0</v>
      </c>
      <c r="E144" s="346" t="str">
        <f t="shared" si="3"/>
        <v>N/A</v>
      </c>
      <c r="F144" s="377"/>
    </row>
    <row r="145" spans="1:6" ht="15" customHeight="1" thickBot="1" x14ac:dyDescent="0.3">
      <c r="A145" s="383"/>
      <c r="B145" s="374" t="str">
        <f>IF(ISBLANK(G4prices!A147),"",G4prices!A147)</f>
        <v>Scribe</v>
      </c>
      <c r="C145" s="375" t="str">
        <f>G4prices!B147</f>
        <v>Scribe Molding, 0.25"x0.75"x96"</v>
      </c>
      <c r="D145" s="376">
        <f>IF(B145="","",INDEX(G4prices!C147:F147,1,GroupG4index))</f>
        <v>0</v>
      </c>
      <c r="E145" s="346" t="str">
        <f t="shared" si="3"/>
        <v>N/A</v>
      </c>
      <c r="F145" s="377"/>
    </row>
    <row r="146" spans="1:6" ht="15" customHeight="1" thickBot="1" x14ac:dyDescent="0.3">
      <c r="A146" s="383"/>
      <c r="B146" s="374" t="str">
        <f>IF(ISBLANK(G4prices!A148),"",G4prices!A148)</f>
        <v>Shoe</v>
      </c>
      <c r="C146" s="375" t="str">
        <f>G4prices!B148</f>
        <v>Shoe Molding, 0.5"x0.75"x96"</v>
      </c>
      <c r="D146" s="376">
        <f>IF(B146="","",INDEX(G4prices!C148:F148,1,GroupG4index))</f>
        <v>0</v>
      </c>
      <c r="E146" s="346" t="str">
        <f t="shared" si="3"/>
        <v>N/A</v>
      </c>
      <c r="F146" s="377"/>
    </row>
    <row r="147" spans="1:6" ht="15" customHeight="1" thickBot="1" x14ac:dyDescent="0.3">
      <c r="A147" s="383"/>
      <c r="B147" s="374" t="str">
        <f>IF(ISBLANK(G4prices!A149),"",G4prices!A149)</f>
        <v>F1530</v>
      </c>
      <c r="C147" s="375" t="str">
        <f>G4prices!B149</f>
        <v>Fillers, 1.5"x30"</v>
      </c>
      <c r="D147" s="376">
        <f>IF(B147="","",INDEX(G4prices!C149:F149,1,GroupG4index))</f>
        <v>0</v>
      </c>
      <c r="E147" s="346" t="str">
        <f t="shared" si="3"/>
        <v>N/A</v>
      </c>
      <c r="F147" s="377"/>
    </row>
    <row r="148" spans="1:6" ht="15" customHeight="1" thickBot="1" x14ac:dyDescent="0.3">
      <c r="A148" s="383"/>
      <c r="B148" s="374" t="str">
        <f>IF(ISBLANK(G4prices!A150),"",G4prices!A150)</f>
        <v>F1584</v>
      </c>
      <c r="C148" s="375" t="str">
        <f>G4prices!B150</f>
        <v>Fillers, 1.5"x30"</v>
      </c>
      <c r="D148" s="376">
        <f>IF(B148="","",INDEX(G4prices!C150:F150,1,GroupG4index))</f>
        <v>0</v>
      </c>
      <c r="E148" s="346" t="str">
        <f t="shared" si="3"/>
        <v>N/A</v>
      </c>
      <c r="F148" s="377"/>
    </row>
    <row r="149" spans="1:6" ht="15" customHeight="1" thickBot="1" x14ac:dyDescent="0.3">
      <c r="A149" s="383"/>
      <c r="B149" s="374" t="str">
        <f>IF(ISBLANK(G4prices!A151),"",G4prices!A151)</f>
        <v>F330</v>
      </c>
      <c r="C149" s="375" t="str">
        <f>G4prices!B151</f>
        <v>Fillers, 3"x30"</v>
      </c>
      <c r="D149" s="376">
        <f>IF(B149="","",INDEX(G4prices!C151:F151,1,GroupG4index))</f>
        <v>0</v>
      </c>
      <c r="E149" s="346" t="str">
        <f t="shared" si="3"/>
        <v>N/A</v>
      </c>
      <c r="F149" s="377"/>
    </row>
    <row r="150" spans="1:6" ht="15" customHeight="1" thickBot="1" x14ac:dyDescent="0.3">
      <c r="A150" s="383"/>
      <c r="B150" s="374" t="str">
        <f>IF(ISBLANK(G4prices!A152),"",G4prices!A152)</f>
        <v>F342</v>
      </c>
      <c r="C150" s="375" t="str">
        <f>G4prices!B152</f>
        <v>Fillers, 3"x42"</v>
      </c>
      <c r="D150" s="376">
        <f>IF(B150="","",INDEX(G4prices!C152:F152,1,GroupG4index))</f>
        <v>0</v>
      </c>
      <c r="E150" s="346" t="str">
        <f t="shared" si="3"/>
        <v>N/A</v>
      </c>
      <c r="F150" s="377"/>
    </row>
    <row r="151" spans="1:6" ht="15" customHeight="1" thickBot="1" x14ac:dyDescent="0.3">
      <c r="A151" s="383"/>
      <c r="B151" s="374" t="str">
        <f>IF(ISBLANK(G4prices!A153),"",G4prices!A153)</f>
        <v>F396</v>
      </c>
      <c r="C151" s="375" t="str">
        <f>G4prices!B153</f>
        <v>Fillers, 3"x96"</v>
      </c>
      <c r="D151" s="376">
        <f>IF(B151="","",INDEX(G4prices!C153:F153,1,GroupG4index))</f>
        <v>0</v>
      </c>
      <c r="E151" s="346" t="str">
        <f t="shared" si="3"/>
        <v>N/A</v>
      </c>
      <c r="F151" s="377"/>
    </row>
    <row r="152" spans="1:6" ht="15" customHeight="1" thickBot="1" x14ac:dyDescent="0.3">
      <c r="A152" s="383"/>
      <c r="B152" s="374" t="str">
        <f>IF(ISBLANK(G4prices!A154),"",G4prices!A154)</f>
        <v>F630</v>
      </c>
      <c r="C152" s="375" t="str">
        <f>G4prices!B154</f>
        <v>Fillers, 6"x30"</v>
      </c>
      <c r="D152" s="376">
        <f>IF(B152="","",INDEX(G4prices!C154:F154,1,GroupG4index))</f>
        <v>0</v>
      </c>
      <c r="E152" s="346" t="str">
        <f t="shared" si="3"/>
        <v>N/A</v>
      </c>
      <c r="F152" s="377"/>
    </row>
    <row r="153" spans="1:6" ht="15" customHeight="1" thickBot="1" x14ac:dyDescent="0.3">
      <c r="A153" s="383"/>
      <c r="B153" s="374" t="str">
        <f>IF(ISBLANK(G4prices!A155),"",G4prices!A155)</f>
        <v>F642</v>
      </c>
      <c r="C153" s="375" t="str">
        <f>G4prices!B155</f>
        <v>Fillers, 6"x42"</v>
      </c>
      <c r="D153" s="376">
        <f>IF(B153="","",INDEX(G4prices!C155:F155,1,GroupG4index))</f>
        <v>0</v>
      </c>
      <c r="E153" s="346" t="str">
        <f t="shared" si="3"/>
        <v>N/A</v>
      </c>
      <c r="F153" s="377"/>
    </row>
    <row r="154" spans="1:6" ht="15" customHeight="1" thickBot="1" x14ac:dyDescent="0.3">
      <c r="A154" s="383"/>
      <c r="B154" s="374" t="str">
        <f>IF(ISBLANK(G4prices!A156),"",G4prices!A156)</f>
        <v>F696</v>
      </c>
      <c r="C154" s="375" t="str">
        <f>G4prices!B156</f>
        <v>Fillers, 6"x96"</v>
      </c>
      <c r="D154" s="376">
        <f>IF(B154="","",INDEX(G4prices!C156:F156,1,GroupG4index))</f>
        <v>0</v>
      </c>
      <c r="E154" s="346" t="str">
        <f t="shared" si="3"/>
        <v>N/A</v>
      </c>
      <c r="F154" s="377"/>
    </row>
    <row r="155" spans="1:6" ht="15" customHeight="1" thickBot="1" x14ac:dyDescent="0.3">
      <c r="A155" s="383"/>
      <c r="B155" s="374" t="str">
        <f>IF(ISBLANK(G4prices!A157),"",G4prices!A157)</f>
        <v>CLDL</v>
      </c>
      <c r="C155" s="375" t="str">
        <f>G4prices!B157</f>
        <v>Classic Decoration Legs</v>
      </c>
      <c r="D155" s="376">
        <f>IF(B155="","",INDEX(G4prices!C157:F157,1,GroupG4index))</f>
        <v>0</v>
      </c>
      <c r="E155" s="346" t="str">
        <f t="shared" si="3"/>
        <v>N/A</v>
      </c>
      <c r="F155" s="377"/>
    </row>
    <row r="156" spans="1:6" ht="15" customHeight="1" thickBot="1" x14ac:dyDescent="0.3">
      <c r="A156" s="383"/>
      <c r="B156" s="374" t="str">
        <f>IF(ISBLANK(G4prices!A158),"",G4prices!A158)</f>
        <v>CBP</v>
      </c>
      <c r="C156" s="375" t="str">
        <f>G4prices!B158</f>
        <v>Corbels</v>
      </c>
      <c r="D156" s="376">
        <f>IF(B156="","",INDEX(G4prices!C158:F158,1,GroupG4index))</f>
        <v>0</v>
      </c>
      <c r="E156" s="346" t="str">
        <f t="shared" si="3"/>
        <v>N/A</v>
      </c>
      <c r="F156" s="377"/>
    </row>
    <row r="157" spans="1:6" ht="15" customHeight="1" thickBot="1" x14ac:dyDescent="0.3">
      <c r="A157" s="383"/>
      <c r="B157" s="374" t="str">
        <f>IF(ISBLANK(G4prices!A159),"",G4prices!A159)</f>
        <v>Softclose Hinge</v>
      </c>
      <c r="C157" s="375" t="str">
        <f>G4prices!B159</f>
        <v>Hardware, Soft Close Hinges</v>
      </c>
      <c r="D157" s="376">
        <f>IF(B157="","",INDEX(G4prices!C159:F159,1,GroupG4index))</f>
        <v>0</v>
      </c>
      <c r="E157" s="346" t="str">
        <f t="shared" si="3"/>
        <v>N/A</v>
      </c>
      <c r="F157" s="377"/>
    </row>
    <row r="158" spans="1:6" ht="15" customHeight="1" thickBot="1" x14ac:dyDescent="0.3">
      <c r="A158" s="383"/>
      <c r="B158" s="374" t="str">
        <f>IF(ISBLANK(G4prices!A160),"",G4prices!A160)</f>
        <v>Softclose UM</v>
      </c>
      <c r="C158" s="375" t="str">
        <f>G4prices!B160</f>
        <v>Hardware, Base Drawer Soft Close Under Mount</v>
      </c>
      <c r="D158" s="376">
        <f>IF(B158="","",INDEX(G4prices!C160:F160,1,GroupG4index))</f>
        <v>0</v>
      </c>
      <c r="E158" s="346" t="str">
        <f t="shared" si="3"/>
        <v>N/A</v>
      </c>
      <c r="F158" s="377"/>
    </row>
    <row r="159" spans="1:6" ht="15" customHeight="1" thickBot="1" x14ac:dyDescent="0.3">
      <c r="A159" s="383"/>
      <c r="B159" s="374" t="str">
        <f>IF(ISBLANK(G4prices!A161),"",G4prices!A161)</f>
        <v>Softclose UMV</v>
      </c>
      <c r="C159" s="375" t="str">
        <f>G4prices!B161</f>
        <v>Hardware, Vanity Drawer Soft Close Under Mount</v>
      </c>
      <c r="D159" s="376">
        <f>IF(B159="","",INDEX(G4prices!C161:F161,1,GroupG4index))</f>
        <v>0</v>
      </c>
      <c r="E159" s="346" t="str">
        <f t="shared" si="3"/>
        <v>N/A</v>
      </c>
      <c r="F159" s="377"/>
    </row>
    <row r="160" spans="1:6" ht="15" customHeight="1" thickBot="1" x14ac:dyDescent="0.3">
      <c r="A160" s="383"/>
      <c r="B160" s="374" t="str">
        <f>IF(ISBLANK(G4prices!A162),"",G4prices!A162)</f>
        <v>Slider-Vanity</v>
      </c>
      <c r="C160" s="375" t="str">
        <f>G4prices!B162</f>
        <v>Regular Slide for Vanity</v>
      </c>
      <c r="D160" s="376">
        <f>IF(B160="","",INDEX(G4prices!C162:F162,1,GroupG4index))</f>
        <v>0</v>
      </c>
      <c r="E160" s="346" t="str">
        <f t="shared" si="3"/>
        <v>N/A</v>
      </c>
      <c r="F160" s="377"/>
    </row>
    <row r="161" spans="1:6" ht="15" customHeight="1" thickBot="1" x14ac:dyDescent="0.3">
      <c r="A161" s="383"/>
      <c r="B161" s="378" t="str">
        <f>IF(ISBLANK(G4prices!A163),"",G4prices!A163)</f>
        <v>TUK</v>
      </c>
      <c r="C161" s="379" t="str">
        <f>G4prices!B163</f>
        <v>Touch-up kit</v>
      </c>
      <c r="D161" s="380">
        <f>IF(B161="","",INDEX(G4prices!C163:F163,1,GroupG4index))</f>
        <v>0</v>
      </c>
      <c r="E161" s="381" t="str">
        <f t="shared" si="3"/>
        <v>N/A</v>
      </c>
      <c r="F161" s="382"/>
    </row>
    <row r="162" spans="1:6" ht="0.95" customHeight="1" x14ac:dyDescent="0.2">
      <c r="A162" s="261"/>
      <c r="B162" s="261"/>
      <c r="C162" s="261"/>
      <c r="D162" s="261"/>
      <c r="E162" s="261"/>
      <c r="F162" s="261"/>
    </row>
    <row r="163" spans="1:6" ht="15" customHeight="1" x14ac:dyDescent="0.25">
      <c r="A163" s="248">
        <f>SUM(A4:A161)</f>
        <v>0</v>
      </c>
      <c r="B163" s="249" t="s">
        <v>916</v>
      </c>
      <c r="C163" s="249"/>
      <c r="D163" s="249"/>
      <c r="E163" s="249"/>
      <c r="F163" s="250"/>
    </row>
    <row r="164" spans="1:6" ht="15" customHeight="1" x14ac:dyDescent="0.25">
      <c r="A164" s="251">
        <f>G4prices!G164</f>
        <v>0</v>
      </c>
      <c r="B164" s="168" t="s">
        <v>917</v>
      </c>
      <c r="C164" s="168"/>
      <c r="D164" s="168"/>
      <c r="E164" s="168"/>
      <c r="F164" s="252"/>
    </row>
    <row r="165" spans="1:6" ht="15" customHeight="1" x14ac:dyDescent="0.25">
      <c r="A165" s="253">
        <f>G4prices!I164</f>
        <v>0</v>
      </c>
      <c r="B165" s="254" t="s">
        <v>918</v>
      </c>
      <c r="C165" s="254"/>
      <c r="D165" s="254"/>
      <c r="E165" s="254"/>
      <c r="F165" s="255"/>
    </row>
    <row r="166" spans="1:6" ht="20.100000000000001" customHeight="1" x14ac:dyDescent="0.25">
      <c r="A166" s="248"/>
      <c r="B166" s="359" t="s">
        <v>919</v>
      </c>
      <c r="C166" s="249"/>
      <c r="D166" s="249"/>
      <c r="E166" s="184">
        <f>SUM(E4:E165)</f>
        <v>0</v>
      </c>
      <c r="F166" s="250"/>
    </row>
    <row r="167" spans="1:6" ht="5.0999999999999996" customHeight="1" thickBot="1" x14ac:dyDescent="0.3">
      <c r="A167" s="251"/>
      <c r="B167" s="168"/>
      <c r="C167" s="168"/>
      <c r="D167" s="168"/>
      <c r="E167" s="146"/>
      <c r="F167" s="252"/>
    </row>
    <row r="168" spans="1:6" ht="15" customHeight="1" thickTop="1" x14ac:dyDescent="0.25">
      <c r="A168" s="251"/>
      <c r="B168" s="168" t="s">
        <v>2379</v>
      </c>
      <c r="C168" s="168"/>
      <c r="D168" s="168"/>
      <c r="E168" s="164"/>
      <c r="F168" s="252"/>
    </row>
    <row r="169" spans="1:6" s="1" customFormat="1" ht="5.0999999999999996" customHeight="1" thickBot="1" x14ac:dyDescent="0.3">
      <c r="A169" s="185"/>
      <c r="B169" s="146"/>
      <c r="C169" s="146"/>
      <c r="D169" s="146"/>
      <c r="E169" s="146"/>
      <c r="F169" s="186"/>
    </row>
    <row r="170" spans="1:6" s="134" customFormat="1" ht="15" customHeight="1" thickTop="1" x14ac:dyDescent="0.25">
      <c r="A170" s="153"/>
      <c r="B170" s="168" t="s">
        <v>3546</v>
      </c>
      <c r="C170" s="148"/>
      <c r="D170" s="146"/>
      <c r="E170" s="164"/>
      <c r="F170" s="187"/>
    </row>
    <row r="171" spans="1:6" ht="5.0999999999999996" customHeight="1" thickBot="1" x14ac:dyDescent="0.4">
      <c r="A171" s="251"/>
      <c r="B171" s="168"/>
      <c r="C171" s="168"/>
      <c r="D171" s="168"/>
      <c r="E171" s="145"/>
      <c r="F171" s="252"/>
    </row>
    <row r="172" spans="1:6" ht="15" customHeight="1" thickTop="1" x14ac:dyDescent="0.25">
      <c r="A172" s="251"/>
      <c r="B172" s="168" t="s">
        <v>2387</v>
      </c>
      <c r="C172" s="168"/>
      <c r="D172" s="168"/>
      <c r="E172" s="164"/>
      <c r="F172" s="252"/>
    </row>
    <row r="173" spans="1:6" ht="20.100000000000001" customHeight="1" x14ac:dyDescent="0.25">
      <c r="A173" s="251"/>
      <c r="B173" s="168" t="s">
        <v>2388</v>
      </c>
      <c r="C173" s="168"/>
      <c r="D173" s="168"/>
      <c r="E173" s="167">
        <f>G4prices!A2*ROUND(G4prices!H164,2)*AssemblyFactor</f>
        <v>0</v>
      </c>
      <c r="F173" s="252"/>
    </row>
    <row r="174" spans="1:6" ht="20.100000000000001" customHeight="1" x14ac:dyDescent="0.25">
      <c r="A174" s="253"/>
      <c r="B174" s="360" t="s">
        <v>2001</v>
      </c>
      <c r="C174" s="254"/>
      <c r="D174" s="384" t="str">
        <f>IF(E172=0,"Freight Not Included","")</f>
        <v>Freight Not Included</v>
      </c>
      <c r="E174" s="192">
        <f>SUM(E166:E173)</f>
        <v>0</v>
      </c>
      <c r="F174" s="255"/>
    </row>
    <row r="175" spans="1:6" ht="9.9499999999999993" customHeight="1" thickBot="1" x14ac:dyDescent="0.3">
      <c r="A175" s="366"/>
      <c r="B175" s="366"/>
      <c r="C175" s="366"/>
      <c r="D175" s="261"/>
      <c r="E175" s="261"/>
      <c r="F175" s="261"/>
    </row>
    <row r="176" spans="1:6" ht="15" customHeight="1" thickTop="1" x14ac:dyDescent="0.25">
      <c r="A176" s="261"/>
      <c r="B176" s="399" t="s">
        <v>198</v>
      </c>
      <c r="C176" s="367">
        <f ca="1">TODAY()</f>
        <v>43200</v>
      </c>
      <c r="D176" s="261"/>
      <c r="E176" s="261"/>
      <c r="F176" s="261"/>
    </row>
    <row r="177" spans="1:6" ht="5.0999999999999996" customHeight="1" thickBot="1" x14ac:dyDescent="0.3">
      <c r="A177" s="261"/>
      <c r="B177" s="262"/>
      <c r="C177" s="368"/>
      <c r="D177" s="261"/>
      <c r="E177" s="261"/>
      <c r="F177" s="261"/>
    </row>
    <row r="178" spans="1:6" ht="15" customHeight="1" thickTop="1" x14ac:dyDescent="0.25">
      <c r="A178" s="261"/>
      <c r="B178" s="399" t="s">
        <v>200</v>
      </c>
      <c r="C178" s="369" t="str">
        <f>IF(ISBLANK(Information!C$9),"",Information!C$9)</f>
        <v/>
      </c>
      <c r="D178" s="261"/>
      <c r="E178" s="261"/>
      <c r="F178" s="261"/>
    </row>
    <row r="179" spans="1:6" ht="5.0999999999999996" customHeight="1" thickBot="1" x14ac:dyDescent="0.3">
      <c r="A179" s="261"/>
      <c r="B179" s="262"/>
      <c r="C179" s="368"/>
      <c r="D179" s="261"/>
      <c r="E179" s="261"/>
      <c r="F179" s="261"/>
    </row>
    <row r="180" spans="1:6" ht="15" customHeight="1" thickTop="1" x14ac:dyDescent="0.25">
      <c r="A180" s="261"/>
      <c r="B180" s="399" t="s">
        <v>202</v>
      </c>
      <c r="C180" s="369" t="str">
        <f>IF(ISBLANK(Information!C$10),"",Information!C$10)</f>
        <v/>
      </c>
      <c r="D180" s="261"/>
      <c r="E180" s="261"/>
      <c r="F180" s="261"/>
    </row>
    <row r="181" spans="1:6" ht="5.0999999999999996" customHeight="1" thickBot="1" x14ac:dyDescent="0.3">
      <c r="A181" s="261"/>
      <c r="B181" s="262"/>
      <c r="C181" s="368"/>
      <c r="D181" s="261"/>
      <c r="E181" s="261"/>
      <c r="F181" s="261"/>
    </row>
    <row r="182" spans="1:6" ht="15" customHeight="1" thickTop="1" x14ac:dyDescent="0.25">
      <c r="A182" s="261"/>
      <c r="B182" s="262"/>
      <c r="C182" s="369" t="str">
        <f>IF(ISBLANK(Information!C$11),"",Information!C$11)</f>
        <v/>
      </c>
      <c r="D182" s="261"/>
      <c r="E182" s="261"/>
      <c r="F182" s="261"/>
    </row>
    <row r="183" spans="1:6" ht="5.0999999999999996" customHeight="1" thickBot="1" x14ac:dyDescent="0.3">
      <c r="A183" s="261"/>
      <c r="B183" s="262"/>
      <c r="C183" s="368"/>
      <c r="D183" s="261"/>
      <c r="E183" s="261"/>
      <c r="F183" s="261"/>
    </row>
    <row r="184" spans="1:6" ht="15" customHeight="1" thickTop="1" x14ac:dyDescent="0.25">
      <c r="A184" s="261"/>
      <c r="B184" s="399" t="s">
        <v>203</v>
      </c>
      <c r="C184" s="369" t="str">
        <f>IF(ISBLANK(Information!C$12),"",Information!C$12)</f>
        <v/>
      </c>
      <c r="D184" s="261"/>
      <c r="E184" s="261"/>
      <c r="F184" s="261"/>
    </row>
    <row r="185" spans="1:6" ht="5.0999999999999996" customHeight="1" thickBot="1" x14ac:dyDescent="0.3">
      <c r="A185" s="261"/>
      <c r="B185" s="262"/>
      <c r="C185" s="368"/>
      <c r="D185" s="261"/>
      <c r="E185" s="261"/>
      <c r="F185" s="261"/>
    </row>
    <row r="186" spans="1:6" ht="15" customHeight="1" thickTop="1" x14ac:dyDescent="0.25">
      <c r="A186" s="261"/>
      <c r="B186" s="399" t="s">
        <v>204</v>
      </c>
      <c r="C186" s="369" t="str">
        <f>IF(ISBLANK(Information!C$13),"",Information!C$13)</f>
        <v/>
      </c>
      <c r="D186" s="261"/>
      <c r="E186" s="261"/>
      <c r="F186" s="261"/>
    </row>
    <row r="187" spans="1:6" ht="9.9499999999999993" customHeight="1" thickBot="1" x14ac:dyDescent="0.3">
      <c r="A187" s="261"/>
      <c r="B187" s="244"/>
      <c r="C187" s="366"/>
      <c r="D187" s="261"/>
      <c r="E187" s="261"/>
      <c r="F187" s="261"/>
    </row>
    <row r="188" spans="1:6" ht="15" customHeight="1" thickTop="1" x14ac:dyDescent="0.25">
      <c r="A188" s="261"/>
      <c r="B188" s="401" t="s">
        <v>199</v>
      </c>
      <c r="C188" s="369"/>
      <c r="D188" s="261"/>
      <c r="E188" s="261"/>
      <c r="F188" s="261"/>
    </row>
    <row r="189" spans="1:6" ht="5.0999999999999996" customHeight="1" thickBot="1" x14ac:dyDescent="0.3">
      <c r="A189" s="261"/>
      <c r="B189" s="389"/>
      <c r="C189" s="368"/>
      <c r="D189" s="261"/>
      <c r="E189" s="261"/>
      <c r="F189" s="261"/>
    </row>
    <row r="190" spans="1:6" ht="15" customHeight="1" thickTop="1" x14ac:dyDescent="0.25">
      <c r="A190" s="261"/>
      <c r="B190" s="401" t="s">
        <v>201</v>
      </c>
      <c r="C190" s="369" t="str">
        <f>IF(ISBLANK(Information!C$15),"",Information!C$15)</f>
        <v/>
      </c>
      <c r="D190" s="261"/>
      <c r="E190" s="261"/>
      <c r="F190" s="261"/>
    </row>
    <row r="191" spans="1:6" ht="5.0999999999999996" customHeight="1" thickBot="1" x14ac:dyDescent="0.3">
      <c r="A191" s="261"/>
      <c r="B191" s="389"/>
      <c r="C191" s="368"/>
      <c r="D191" s="261"/>
      <c r="E191" s="261"/>
      <c r="F191" s="261"/>
    </row>
    <row r="192" spans="1:6" ht="15" customHeight="1" thickTop="1" x14ac:dyDescent="0.25">
      <c r="A192" s="261"/>
      <c r="B192" s="401" t="s">
        <v>202</v>
      </c>
      <c r="C192" s="369" t="str">
        <f>IF(ISBLANK(Information!C$16),"",Information!C$16)</f>
        <v/>
      </c>
      <c r="D192" s="261"/>
      <c r="E192" s="261"/>
      <c r="F192" s="261"/>
    </row>
    <row r="193" spans="1:6" ht="5.0999999999999996" customHeight="1" thickBot="1" x14ac:dyDescent="0.3">
      <c r="A193" s="261"/>
      <c r="B193" s="389"/>
      <c r="C193" s="368"/>
      <c r="D193" s="261"/>
      <c r="E193" s="261"/>
      <c r="F193" s="261"/>
    </row>
    <row r="194" spans="1:6" ht="15" customHeight="1" thickTop="1" x14ac:dyDescent="0.25">
      <c r="A194" s="261"/>
      <c r="B194" s="389"/>
      <c r="C194" s="369" t="str">
        <f>IF(ISBLANK(Information!C$17),"",Information!C$17)</f>
        <v/>
      </c>
      <c r="D194" s="261"/>
      <c r="E194" s="261"/>
      <c r="F194" s="261"/>
    </row>
    <row r="195" spans="1:6" ht="5.0999999999999996" customHeight="1" thickBot="1" x14ac:dyDescent="0.3">
      <c r="A195" s="261"/>
      <c r="B195" s="389"/>
      <c r="C195" s="368"/>
      <c r="D195" s="261"/>
      <c r="E195" s="261"/>
      <c r="F195" s="261"/>
    </row>
    <row r="196" spans="1:6" ht="15" customHeight="1" thickTop="1" x14ac:dyDescent="0.25">
      <c r="A196" s="261"/>
      <c r="B196" s="401" t="s">
        <v>203</v>
      </c>
      <c r="C196" s="369" t="str">
        <f>IF(ISBLANK(Information!C$18),"",Information!C$18)</f>
        <v/>
      </c>
      <c r="D196" s="261"/>
      <c r="E196" s="261"/>
      <c r="F196" s="261"/>
    </row>
    <row r="197" spans="1:6" ht="5.0999999999999996" customHeight="1" thickBot="1" x14ac:dyDescent="0.3">
      <c r="A197" s="261"/>
      <c r="B197" s="389"/>
      <c r="C197" s="368"/>
      <c r="D197" s="261"/>
      <c r="E197" s="261"/>
      <c r="F197" s="261"/>
    </row>
    <row r="198" spans="1:6" ht="15" customHeight="1" thickTop="1" x14ac:dyDescent="0.25">
      <c r="A198" s="261"/>
      <c r="B198" s="401" t="s">
        <v>204</v>
      </c>
      <c r="C198" s="369" t="str">
        <f>IF(ISBLANK(Information!C$19),"",Information!C$19)</f>
        <v/>
      </c>
      <c r="D198" s="261"/>
      <c r="E198" s="261"/>
      <c r="F198" s="261"/>
    </row>
  </sheetData>
  <sheetProtection password="D824" sheet="1" objects="1" scenarios="1" formatRows="0" selectLockedCells="1" autoFilter="0"/>
  <autoFilter ref="A3:A161"/>
  <conditionalFormatting sqref="B5:E161">
    <cfRule type="expression" dxfId="4" priority="6">
      <formula>($B5="")</formula>
    </cfRule>
  </conditionalFormatting>
  <dataValidations count="4">
    <dataValidation allowBlank="1" showInputMessage="1" showErrorMessage="1" prompt="City, State, Zip" sqref="C194 C182"/>
    <dataValidation allowBlank="1" showInputMessage="1" showErrorMessage="1" prompt="Street Address" sqref="C192"/>
    <dataValidation allowBlank="1" showInputMessage="1" showErrorMessage="1" prompt="Mailing Address" sqref="C180"/>
    <dataValidation type="decimal" operator="greaterThanOrEqual" allowBlank="1" showInputMessage="1" showErrorMessage="1" sqref="E170">
      <formula1>0</formula1>
    </dataValidation>
  </dataValidations>
  <pageMargins left="0.25" right="0.25" top="0.25" bottom="0.25" header="0.3" footer="0.3"/>
  <pageSetup scale="84"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0897" r:id="rId4" name="Check Box 1">
              <controlPr locked="0" defaultSize="0" autoFill="0" autoLine="0" autoPict="0" altText="">
                <anchor moveWithCells="1">
                  <from>
                    <xdr:col>0</xdr:col>
                    <xdr:colOff>123825</xdr:colOff>
                    <xdr:row>172</xdr:row>
                    <xdr:rowOff>66675</xdr:rowOff>
                  </from>
                  <to>
                    <xdr:col>0</xdr:col>
                    <xdr:colOff>304800</xdr:colOff>
                    <xdr:row>173</xdr:row>
                    <xdr:rowOff>0</xdr:rowOff>
                  </to>
                </anchor>
              </controlPr>
            </control>
          </mc:Choice>
        </mc:AlternateContent>
        <mc:AlternateContent xmlns:mc="http://schemas.openxmlformats.org/markup-compatibility/2006">
          <mc:Choice Requires="x14">
            <control shapeId="80903" r:id="rId5" name="List Box 7">
              <controlPr defaultSize="0" print="0" autoLine="0" autoPict="0">
                <anchor moveWithCells="1">
                  <from>
                    <xdr:col>3</xdr:col>
                    <xdr:colOff>133350</xdr:colOff>
                    <xdr:row>0</xdr:row>
                    <xdr:rowOff>0</xdr:rowOff>
                  </from>
                  <to>
                    <xdr:col>5</xdr:col>
                    <xdr:colOff>95250</xdr:colOff>
                    <xdr:row>1</xdr:row>
                    <xdr:rowOff>95250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dimension ref="A1:I164"/>
  <sheetViews>
    <sheetView showGridLines="0" showRowColHeaders="0" workbookViewId="0">
      <pane ySplit="5" topLeftCell="A6" activePane="bottomLeft" state="frozen"/>
      <selection activeCell="A6" sqref="A6"/>
      <selection pane="bottomLeft" activeCell="A6" sqref="A6"/>
    </sheetView>
  </sheetViews>
  <sheetFormatPr defaultRowHeight="15" x14ac:dyDescent="0.25"/>
  <cols>
    <col min="1" max="1" width="15.7109375" style="119" customWidth="1"/>
    <col min="2" max="2" width="74.7109375" style="119" customWidth="1"/>
    <col min="3" max="16384" width="9.140625" style="119"/>
  </cols>
  <sheetData>
    <row r="1" spans="1:9" x14ac:dyDescent="0.25">
      <c r="A1" s="22">
        <v>1</v>
      </c>
      <c r="B1" s="119" t="str">
        <f>INDEX($5:$5,1,ROW()+2)</f>
        <v>Please select door style</v>
      </c>
    </row>
    <row r="2" spans="1:9" x14ac:dyDescent="0.25">
      <c r="A2" s="120" t="b">
        <v>0</v>
      </c>
      <c r="B2" s="119" t="str">
        <f>INDEX($5:$5,1,ROW()+2)</f>
        <v>Shaker White</v>
      </c>
    </row>
    <row r="3" spans="1:9" x14ac:dyDescent="0.25">
      <c r="A3" s="120"/>
      <c r="B3" s="119" t="str">
        <f>INDEX($5:$5,1,ROW()+2)</f>
        <v>Shaker Grey</v>
      </c>
    </row>
    <row r="4" spans="1:9" x14ac:dyDescent="0.25">
      <c r="B4" s="119" t="str">
        <f>INDEX($5:$5,1,ROW()+2)</f>
        <v>Shaker Espresso</v>
      </c>
    </row>
    <row r="5" spans="1:9" x14ac:dyDescent="0.25">
      <c r="C5" s="133" t="s">
        <v>3315</v>
      </c>
      <c r="D5" s="119" t="s">
        <v>767</v>
      </c>
      <c r="E5" s="119" t="s">
        <v>1377</v>
      </c>
      <c r="F5" s="119" t="s">
        <v>1376</v>
      </c>
      <c r="G5" s="119" t="s">
        <v>1040</v>
      </c>
      <c r="H5" s="119" t="s">
        <v>1041</v>
      </c>
      <c r="I5" s="119" t="s">
        <v>1042</v>
      </c>
    </row>
    <row r="6" spans="1:9" x14ac:dyDescent="0.25">
      <c r="B6" s="119" t="s">
        <v>443</v>
      </c>
    </row>
    <row r="7" spans="1:9" x14ac:dyDescent="0.25">
      <c r="A7" s="119" t="s">
        <v>21</v>
      </c>
      <c r="B7" s="119" t="s">
        <v>3323</v>
      </c>
      <c r="C7" s="119">
        <v>0</v>
      </c>
      <c r="D7" s="119">
        <v>42.88</v>
      </c>
      <c r="E7" s="119">
        <v>40.6</v>
      </c>
      <c r="F7" s="119">
        <v>42.88</v>
      </c>
      <c r="G7" s="119">
        <v>1</v>
      </c>
      <c r="H7" s="119">
        <v>1</v>
      </c>
    </row>
    <row r="8" spans="1:9" x14ac:dyDescent="0.25">
      <c r="A8" s="119" t="s">
        <v>37</v>
      </c>
      <c r="B8" s="119" t="s">
        <v>3324</v>
      </c>
      <c r="C8" s="119">
        <v>0</v>
      </c>
      <c r="D8" s="119">
        <v>48.34</v>
      </c>
      <c r="E8" s="119">
        <v>48.34</v>
      </c>
      <c r="F8" s="119">
        <v>45.61</v>
      </c>
      <c r="G8" s="119">
        <v>1</v>
      </c>
      <c r="H8" s="119">
        <v>1</v>
      </c>
    </row>
    <row r="9" spans="1:9" x14ac:dyDescent="0.25">
      <c r="A9" s="119" t="s">
        <v>51</v>
      </c>
      <c r="B9" s="119" t="s">
        <v>3325</v>
      </c>
      <c r="C9" s="119">
        <v>0</v>
      </c>
      <c r="D9" s="119">
        <v>55.18</v>
      </c>
      <c r="E9" s="119">
        <v>55.18</v>
      </c>
      <c r="F9" s="119">
        <v>52.45</v>
      </c>
      <c r="G9" s="119">
        <v>1</v>
      </c>
      <c r="H9" s="119">
        <v>1</v>
      </c>
    </row>
    <row r="10" spans="1:9" x14ac:dyDescent="0.25">
      <c r="A10" s="119" t="s">
        <v>22</v>
      </c>
      <c r="B10" s="119" t="s">
        <v>3326</v>
      </c>
      <c r="C10" s="119">
        <v>0</v>
      </c>
      <c r="D10" s="119">
        <v>46.98</v>
      </c>
      <c r="E10" s="119">
        <v>46.98</v>
      </c>
      <c r="F10" s="119">
        <v>44.7</v>
      </c>
      <c r="G10" s="119">
        <v>1</v>
      </c>
      <c r="H10" s="119">
        <v>1</v>
      </c>
    </row>
    <row r="11" spans="1:9" x14ac:dyDescent="0.25">
      <c r="A11" s="119" t="s">
        <v>38</v>
      </c>
      <c r="B11" s="119" t="s">
        <v>3327</v>
      </c>
      <c r="C11" s="119">
        <v>0</v>
      </c>
      <c r="D11" s="119">
        <v>55.18</v>
      </c>
      <c r="E11" s="119">
        <v>55.18</v>
      </c>
      <c r="F11" s="119">
        <v>48.8</v>
      </c>
      <c r="G11" s="119">
        <v>1</v>
      </c>
      <c r="H11" s="119">
        <v>1</v>
      </c>
    </row>
    <row r="12" spans="1:9" x14ac:dyDescent="0.25">
      <c r="A12" s="119" t="s">
        <v>52</v>
      </c>
      <c r="B12" s="119" t="s">
        <v>3328</v>
      </c>
      <c r="C12" s="119">
        <v>0</v>
      </c>
      <c r="D12" s="119">
        <v>63.85</v>
      </c>
      <c r="E12" s="119">
        <v>63.85</v>
      </c>
      <c r="F12" s="119">
        <v>60.66</v>
      </c>
      <c r="G12" s="119">
        <v>1</v>
      </c>
      <c r="H12" s="119">
        <v>1</v>
      </c>
    </row>
    <row r="13" spans="1:9" x14ac:dyDescent="0.25">
      <c r="A13" s="119" t="s">
        <v>23</v>
      </c>
      <c r="B13" s="119" t="s">
        <v>3329</v>
      </c>
      <c r="C13" s="119">
        <v>0</v>
      </c>
      <c r="D13" s="119">
        <v>53.82</v>
      </c>
      <c r="E13" s="119">
        <v>53.82</v>
      </c>
      <c r="F13" s="119">
        <v>51.09</v>
      </c>
      <c r="G13" s="119">
        <v>1</v>
      </c>
      <c r="H13" s="119">
        <v>1</v>
      </c>
    </row>
    <row r="14" spans="1:9" x14ac:dyDescent="0.25">
      <c r="A14" s="119" t="s">
        <v>39</v>
      </c>
      <c r="B14" s="119" t="s">
        <v>3330</v>
      </c>
      <c r="C14" s="119">
        <v>0</v>
      </c>
      <c r="D14" s="119">
        <v>62.94</v>
      </c>
      <c r="E14" s="119">
        <v>62.94</v>
      </c>
      <c r="F14" s="119">
        <v>56.1</v>
      </c>
      <c r="G14" s="119">
        <v>1</v>
      </c>
      <c r="H14" s="119">
        <v>1</v>
      </c>
    </row>
    <row r="15" spans="1:9" x14ac:dyDescent="0.25">
      <c r="A15" s="119" t="s">
        <v>53</v>
      </c>
      <c r="B15" s="119" t="s">
        <v>3331</v>
      </c>
      <c r="C15" s="119">
        <v>0</v>
      </c>
      <c r="D15" s="119">
        <v>72.52</v>
      </c>
      <c r="E15" s="119">
        <v>0</v>
      </c>
      <c r="F15" s="119">
        <v>68.87</v>
      </c>
      <c r="G15" s="119">
        <v>1</v>
      </c>
      <c r="H15" s="119">
        <v>1</v>
      </c>
    </row>
    <row r="16" spans="1:9" x14ac:dyDescent="0.25">
      <c r="A16" s="119" t="s">
        <v>24</v>
      </c>
      <c r="B16" s="119" t="s">
        <v>3332</v>
      </c>
      <c r="C16" s="119">
        <v>0</v>
      </c>
      <c r="D16" s="119">
        <v>60.66</v>
      </c>
      <c r="E16" s="119">
        <v>60.66</v>
      </c>
      <c r="F16" s="119">
        <v>57.46</v>
      </c>
      <c r="G16" s="119">
        <v>1</v>
      </c>
      <c r="H16" s="119">
        <v>1</v>
      </c>
    </row>
    <row r="17" spans="1:8" x14ac:dyDescent="0.25">
      <c r="A17" s="119" t="s">
        <v>40</v>
      </c>
      <c r="B17" s="119" t="s">
        <v>3333</v>
      </c>
      <c r="C17" s="119">
        <v>0</v>
      </c>
      <c r="D17" s="119">
        <v>70.7</v>
      </c>
      <c r="E17" s="119">
        <v>70.7</v>
      </c>
      <c r="F17" s="119">
        <v>63.4</v>
      </c>
      <c r="G17" s="119">
        <v>1</v>
      </c>
      <c r="H17" s="119">
        <v>1</v>
      </c>
    </row>
    <row r="18" spans="1:8" x14ac:dyDescent="0.25">
      <c r="A18" s="119" t="s">
        <v>54</v>
      </c>
      <c r="B18" s="119" t="s">
        <v>3334</v>
      </c>
      <c r="C18" s="119">
        <v>0</v>
      </c>
      <c r="D18" s="119">
        <v>81.650000000000006</v>
      </c>
      <c r="E18" s="119">
        <v>81.650000000000006</v>
      </c>
      <c r="F18" s="119">
        <v>77.540000000000006</v>
      </c>
      <c r="G18" s="119">
        <v>1</v>
      </c>
      <c r="H18" s="119">
        <v>1</v>
      </c>
    </row>
    <row r="19" spans="1:8" x14ac:dyDescent="0.25">
      <c r="A19" s="119" t="s">
        <v>25</v>
      </c>
      <c r="B19" s="119" t="s">
        <v>3335</v>
      </c>
      <c r="C19" s="119">
        <v>0</v>
      </c>
      <c r="D19" s="119">
        <v>67.959999999999994</v>
      </c>
      <c r="E19" s="119">
        <v>67.959999999999994</v>
      </c>
      <c r="F19" s="119">
        <v>64.3</v>
      </c>
      <c r="G19" s="119">
        <v>1</v>
      </c>
      <c r="H19" s="119">
        <v>1</v>
      </c>
    </row>
    <row r="20" spans="1:8" x14ac:dyDescent="0.25">
      <c r="A20" s="119" t="s">
        <v>41</v>
      </c>
      <c r="B20" s="119" t="s">
        <v>3336</v>
      </c>
      <c r="C20" s="119">
        <v>0</v>
      </c>
      <c r="D20" s="119">
        <v>78.45</v>
      </c>
      <c r="E20" s="119">
        <v>78.45</v>
      </c>
      <c r="F20" s="119">
        <v>71.150000000000006</v>
      </c>
      <c r="G20" s="119">
        <v>1</v>
      </c>
      <c r="H20" s="119">
        <v>1</v>
      </c>
    </row>
    <row r="21" spans="1:8" x14ac:dyDescent="0.25">
      <c r="A21" s="119" t="s">
        <v>55</v>
      </c>
      <c r="B21" s="119" t="s">
        <v>3337</v>
      </c>
      <c r="C21" s="119">
        <v>0</v>
      </c>
      <c r="D21" s="119">
        <v>90.77</v>
      </c>
      <c r="E21" s="119">
        <v>90.77</v>
      </c>
      <c r="F21" s="119">
        <v>86.21</v>
      </c>
      <c r="G21" s="119">
        <v>1</v>
      </c>
      <c r="H21" s="119">
        <v>1</v>
      </c>
    </row>
    <row r="22" spans="1:8" x14ac:dyDescent="0.25">
      <c r="A22" s="119" t="s">
        <v>252</v>
      </c>
      <c r="B22" s="119" t="s">
        <v>3338</v>
      </c>
      <c r="C22" s="119">
        <v>0</v>
      </c>
      <c r="D22" s="119">
        <v>74.34</v>
      </c>
      <c r="E22" s="119">
        <v>0</v>
      </c>
      <c r="F22" s="119">
        <v>70.7</v>
      </c>
      <c r="G22" s="119">
        <v>1</v>
      </c>
      <c r="H22" s="119">
        <v>1</v>
      </c>
    </row>
    <row r="23" spans="1:8" x14ac:dyDescent="0.25">
      <c r="A23" s="119" t="s">
        <v>262</v>
      </c>
      <c r="B23" s="119" t="s">
        <v>3339</v>
      </c>
      <c r="C23" s="119">
        <v>0</v>
      </c>
      <c r="D23" s="119">
        <v>85.74</v>
      </c>
      <c r="E23" s="119">
        <v>85.74</v>
      </c>
      <c r="F23" s="119">
        <v>78.45</v>
      </c>
      <c r="G23" s="119">
        <v>1</v>
      </c>
      <c r="H23" s="119">
        <v>1</v>
      </c>
    </row>
    <row r="24" spans="1:8" x14ac:dyDescent="0.25">
      <c r="A24" s="119" t="s">
        <v>56</v>
      </c>
      <c r="B24" s="119" t="s">
        <v>3340</v>
      </c>
      <c r="C24" s="119">
        <v>0</v>
      </c>
      <c r="D24" s="119">
        <v>99.89</v>
      </c>
      <c r="E24" s="119">
        <v>99.89</v>
      </c>
      <c r="F24" s="119">
        <v>0</v>
      </c>
      <c r="G24" s="119">
        <v>1</v>
      </c>
      <c r="H24" s="119">
        <v>1</v>
      </c>
    </row>
    <row r="25" spans="1:8" x14ac:dyDescent="0.25">
      <c r="A25" s="119" t="s">
        <v>28</v>
      </c>
      <c r="B25" s="119" t="s">
        <v>3341</v>
      </c>
      <c r="C25" s="119">
        <v>0</v>
      </c>
      <c r="D25" s="119">
        <v>86.21</v>
      </c>
      <c r="E25" s="119">
        <v>86.21</v>
      </c>
      <c r="F25" s="119">
        <v>82.1</v>
      </c>
      <c r="G25" s="119">
        <v>1</v>
      </c>
      <c r="H25" s="119">
        <v>1</v>
      </c>
    </row>
    <row r="26" spans="1:8" x14ac:dyDescent="0.25">
      <c r="A26" s="119" t="s">
        <v>43</v>
      </c>
      <c r="B26" s="119" t="s">
        <v>3342</v>
      </c>
      <c r="C26" s="119">
        <v>0</v>
      </c>
      <c r="D26" s="119">
        <v>99.89</v>
      </c>
      <c r="E26" s="119">
        <v>99.89</v>
      </c>
      <c r="F26" s="119">
        <v>88.49</v>
      </c>
      <c r="G26" s="119">
        <v>1</v>
      </c>
      <c r="H26" s="119">
        <v>1</v>
      </c>
    </row>
    <row r="27" spans="1:8" x14ac:dyDescent="0.25">
      <c r="A27" s="119" t="s">
        <v>57</v>
      </c>
      <c r="B27" s="119" t="s">
        <v>3343</v>
      </c>
      <c r="C27" s="119">
        <v>0</v>
      </c>
      <c r="D27" s="119">
        <v>115.85</v>
      </c>
      <c r="E27" s="119">
        <v>115.85</v>
      </c>
      <c r="F27" s="119">
        <v>109.91</v>
      </c>
      <c r="G27" s="119">
        <v>1</v>
      </c>
      <c r="H27" s="119">
        <v>1</v>
      </c>
    </row>
    <row r="28" spans="1:8" x14ac:dyDescent="0.25">
      <c r="A28" s="119" t="s">
        <v>8</v>
      </c>
      <c r="B28" s="119" t="s">
        <v>3344</v>
      </c>
      <c r="C28" s="119">
        <v>0</v>
      </c>
      <c r="D28" s="119">
        <v>0</v>
      </c>
      <c r="E28" s="119">
        <v>46.06</v>
      </c>
      <c r="F28" s="119">
        <v>0</v>
      </c>
      <c r="G28" s="119">
        <v>1</v>
      </c>
      <c r="H28" s="119">
        <v>1</v>
      </c>
    </row>
    <row r="29" spans="1:8" x14ac:dyDescent="0.25">
      <c r="A29" s="119" t="s">
        <v>11</v>
      </c>
      <c r="B29" s="119" t="s">
        <v>3345</v>
      </c>
      <c r="C29" s="119">
        <v>0</v>
      </c>
      <c r="D29" s="119">
        <v>55.18</v>
      </c>
      <c r="E29" s="119">
        <v>55.18</v>
      </c>
      <c r="F29" s="119">
        <v>52.45</v>
      </c>
      <c r="G29" s="119">
        <v>1</v>
      </c>
      <c r="H29" s="119">
        <v>1</v>
      </c>
    </row>
    <row r="30" spans="1:8" x14ac:dyDescent="0.25">
      <c r="A30" s="119" t="s">
        <v>14</v>
      </c>
      <c r="B30" s="119" t="s">
        <v>3346</v>
      </c>
      <c r="C30" s="119">
        <v>0</v>
      </c>
      <c r="D30" s="119">
        <v>58.84</v>
      </c>
      <c r="E30" s="119">
        <v>58.84</v>
      </c>
      <c r="F30" s="119">
        <v>55.65</v>
      </c>
      <c r="G30" s="119">
        <v>1</v>
      </c>
      <c r="H30" s="119">
        <v>1</v>
      </c>
    </row>
    <row r="31" spans="1:8" x14ac:dyDescent="0.25">
      <c r="A31" s="119" t="s">
        <v>17</v>
      </c>
      <c r="B31" s="119" t="s">
        <v>3347</v>
      </c>
      <c r="C31" s="119">
        <v>0</v>
      </c>
      <c r="D31" s="119">
        <v>72.06</v>
      </c>
      <c r="E31" s="119">
        <v>72.06</v>
      </c>
      <c r="F31" s="119">
        <v>68.41</v>
      </c>
      <c r="G31" s="119">
        <v>1</v>
      </c>
      <c r="H31" s="119">
        <v>1</v>
      </c>
    </row>
    <row r="32" spans="1:8" x14ac:dyDescent="0.25">
      <c r="A32" s="119" t="s">
        <v>29</v>
      </c>
      <c r="B32" s="119" t="s">
        <v>3348</v>
      </c>
      <c r="C32" s="119">
        <v>0</v>
      </c>
      <c r="D32" s="119">
        <v>93.95</v>
      </c>
      <c r="E32" s="119">
        <v>93.95</v>
      </c>
      <c r="F32" s="119">
        <v>0</v>
      </c>
      <c r="G32" s="119">
        <v>1</v>
      </c>
      <c r="H32" s="119">
        <v>2</v>
      </c>
    </row>
    <row r="33" spans="1:8" x14ac:dyDescent="0.25">
      <c r="A33" s="119" t="s">
        <v>44</v>
      </c>
      <c r="B33" s="119" t="s">
        <v>3349</v>
      </c>
      <c r="C33" s="119">
        <v>0</v>
      </c>
      <c r="D33" s="119">
        <v>109.01</v>
      </c>
      <c r="E33" s="119">
        <v>109.01</v>
      </c>
      <c r="F33" s="119">
        <v>99.89</v>
      </c>
      <c r="G33" s="119">
        <v>1</v>
      </c>
      <c r="H33" s="119">
        <v>2</v>
      </c>
    </row>
    <row r="34" spans="1:8" x14ac:dyDescent="0.25">
      <c r="A34" s="119" t="s">
        <v>58</v>
      </c>
      <c r="B34" s="119" t="s">
        <v>3350</v>
      </c>
      <c r="C34" s="119">
        <v>0</v>
      </c>
      <c r="D34" s="119">
        <v>126.34</v>
      </c>
      <c r="E34" s="119">
        <v>126.34</v>
      </c>
      <c r="F34" s="119">
        <v>119.95</v>
      </c>
      <c r="G34" s="119">
        <v>1</v>
      </c>
      <c r="H34" s="119">
        <v>2</v>
      </c>
    </row>
    <row r="35" spans="1:8" x14ac:dyDescent="0.25">
      <c r="A35" s="119" t="s">
        <v>30</v>
      </c>
      <c r="B35" s="119" t="s">
        <v>3351</v>
      </c>
      <c r="C35" s="119">
        <v>0</v>
      </c>
      <c r="D35" s="119">
        <v>109.46</v>
      </c>
      <c r="E35" s="119">
        <v>109.46</v>
      </c>
      <c r="F35" s="119">
        <v>102.62</v>
      </c>
      <c r="G35" s="119">
        <v>1</v>
      </c>
      <c r="H35" s="119">
        <v>2</v>
      </c>
    </row>
    <row r="36" spans="1:8" x14ac:dyDescent="0.25">
      <c r="A36" s="119" t="s">
        <v>45</v>
      </c>
      <c r="B36" s="119" t="s">
        <v>3352</v>
      </c>
      <c r="C36" s="119">
        <v>0</v>
      </c>
      <c r="D36" s="119">
        <v>118.13</v>
      </c>
      <c r="E36" s="119">
        <v>116.76</v>
      </c>
      <c r="F36" s="119">
        <v>117.67</v>
      </c>
      <c r="G36" s="119">
        <v>1</v>
      </c>
      <c r="H36" s="119">
        <v>2</v>
      </c>
    </row>
    <row r="37" spans="1:8" x14ac:dyDescent="0.25">
      <c r="A37" s="119" t="s">
        <v>59</v>
      </c>
      <c r="B37" s="119" t="s">
        <v>3353</v>
      </c>
      <c r="C37" s="119">
        <v>0</v>
      </c>
      <c r="D37" s="119">
        <v>135.46</v>
      </c>
      <c r="E37" s="119">
        <v>135.46</v>
      </c>
      <c r="F37" s="119">
        <v>128.62</v>
      </c>
      <c r="G37" s="119">
        <v>1</v>
      </c>
      <c r="H37" s="119">
        <v>2</v>
      </c>
    </row>
    <row r="38" spans="1:8" x14ac:dyDescent="0.25">
      <c r="A38" s="119" t="s">
        <v>10</v>
      </c>
      <c r="B38" s="119" t="s">
        <v>3354</v>
      </c>
      <c r="C38" s="119">
        <v>0</v>
      </c>
      <c r="D38" s="119">
        <v>57.93</v>
      </c>
      <c r="E38" s="119">
        <v>57.93</v>
      </c>
      <c r="F38" s="119">
        <v>56.56</v>
      </c>
      <c r="G38" s="119">
        <v>1</v>
      </c>
      <c r="H38" s="119">
        <v>1</v>
      </c>
    </row>
    <row r="39" spans="1:8" x14ac:dyDescent="0.25">
      <c r="A39" s="119" t="s">
        <v>13</v>
      </c>
      <c r="B39" s="119" t="s">
        <v>3355</v>
      </c>
      <c r="C39" s="119">
        <v>0</v>
      </c>
      <c r="D39" s="119">
        <v>63.4</v>
      </c>
      <c r="E39" s="119">
        <v>63.4</v>
      </c>
      <c r="F39" s="119">
        <v>57.93</v>
      </c>
      <c r="G39" s="119">
        <v>1</v>
      </c>
      <c r="H39" s="119">
        <v>1</v>
      </c>
    </row>
    <row r="40" spans="1:8" x14ac:dyDescent="0.25">
      <c r="A40" s="119" t="s">
        <v>243</v>
      </c>
      <c r="B40" s="119" t="s">
        <v>3356</v>
      </c>
      <c r="C40" s="119">
        <v>0</v>
      </c>
      <c r="D40" s="119">
        <v>87.11</v>
      </c>
      <c r="E40" s="119">
        <v>87.11</v>
      </c>
      <c r="F40" s="119">
        <v>87.11</v>
      </c>
      <c r="G40" s="119">
        <v>1</v>
      </c>
      <c r="H40" s="119">
        <v>1</v>
      </c>
    </row>
    <row r="41" spans="1:8" x14ac:dyDescent="0.25">
      <c r="A41" s="119" t="s">
        <v>15</v>
      </c>
      <c r="B41" s="119" t="s">
        <v>3357</v>
      </c>
      <c r="C41" s="119">
        <v>0</v>
      </c>
      <c r="D41" s="119">
        <v>70.7</v>
      </c>
      <c r="E41" s="119">
        <v>0</v>
      </c>
      <c r="F41" s="119">
        <v>67.05</v>
      </c>
      <c r="G41" s="119">
        <v>1</v>
      </c>
      <c r="H41" s="119">
        <v>1</v>
      </c>
    </row>
    <row r="42" spans="1:8" x14ac:dyDescent="0.25">
      <c r="A42" s="119" t="s">
        <v>245</v>
      </c>
      <c r="B42" s="119" t="s">
        <v>3358</v>
      </c>
      <c r="C42" s="119">
        <v>0</v>
      </c>
      <c r="D42" s="119">
        <v>103.07</v>
      </c>
      <c r="E42" s="119">
        <v>103.07</v>
      </c>
      <c r="F42" s="119">
        <v>98.06</v>
      </c>
      <c r="G42" s="119">
        <v>1</v>
      </c>
      <c r="H42" s="119">
        <v>1</v>
      </c>
    </row>
    <row r="43" spans="1:8" x14ac:dyDescent="0.25">
      <c r="A43" s="119" t="s">
        <v>18</v>
      </c>
      <c r="B43" s="119" t="s">
        <v>3359</v>
      </c>
      <c r="C43" s="119">
        <v>0</v>
      </c>
      <c r="D43" s="119">
        <v>84.38</v>
      </c>
      <c r="E43" s="119">
        <v>84.38</v>
      </c>
      <c r="F43" s="119">
        <v>79.819999999999993</v>
      </c>
      <c r="G43" s="119">
        <v>1</v>
      </c>
      <c r="H43" s="119">
        <v>2</v>
      </c>
    </row>
    <row r="44" spans="1:8" x14ac:dyDescent="0.25">
      <c r="A44" s="119" t="s">
        <v>31</v>
      </c>
      <c r="B44" s="119" t="s">
        <v>3360</v>
      </c>
      <c r="C44" s="119">
        <v>0</v>
      </c>
      <c r="D44" s="119">
        <v>109.91</v>
      </c>
      <c r="E44" s="119">
        <v>109.91</v>
      </c>
      <c r="F44" s="119">
        <v>104.45</v>
      </c>
      <c r="G44" s="119">
        <v>1</v>
      </c>
      <c r="H44" s="119">
        <v>2</v>
      </c>
    </row>
    <row r="45" spans="1:8" x14ac:dyDescent="0.25">
      <c r="A45" s="119" t="s">
        <v>46</v>
      </c>
      <c r="B45" s="119" t="s">
        <v>3361</v>
      </c>
      <c r="C45" s="119">
        <v>0</v>
      </c>
      <c r="D45" s="119">
        <v>126.79</v>
      </c>
      <c r="E45" s="119">
        <v>126.79</v>
      </c>
      <c r="F45" s="119">
        <v>112.2</v>
      </c>
      <c r="G45" s="119">
        <v>1</v>
      </c>
      <c r="H45" s="119">
        <v>2</v>
      </c>
    </row>
    <row r="46" spans="1:8" x14ac:dyDescent="0.25">
      <c r="A46" s="119" t="s">
        <v>60</v>
      </c>
      <c r="B46" s="119" t="s">
        <v>3362</v>
      </c>
      <c r="C46" s="119">
        <v>0</v>
      </c>
      <c r="D46" s="119">
        <v>147.32</v>
      </c>
      <c r="E46" s="119">
        <v>147.32</v>
      </c>
      <c r="F46" s="119">
        <v>140.02000000000001</v>
      </c>
      <c r="G46" s="119">
        <v>1</v>
      </c>
      <c r="H46" s="119">
        <v>1</v>
      </c>
    </row>
    <row r="47" spans="1:8" x14ac:dyDescent="0.25">
      <c r="A47" s="119" t="s">
        <v>3363</v>
      </c>
      <c r="B47" s="119" t="s">
        <v>3364</v>
      </c>
      <c r="C47" s="119">
        <v>0</v>
      </c>
      <c r="D47" s="119">
        <v>104.9</v>
      </c>
      <c r="E47" s="119">
        <v>109.91</v>
      </c>
      <c r="F47" s="119">
        <v>116.3</v>
      </c>
      <c r="G47" s="119">
        <v>1</v>
      </c>
      <c r="H47" s="119">
        <v>1</v>
      </c>
    </row>
    <row r="48" spans="1:8" x14ac:dyDescent="0.25">
      <c r="A48" s="119" t="s">
        <v>448</v>
      </c>
      <c r="B48" s="119" t="s">
        <v>3365</v>
      </c>
      <c r="C48" s="119">
        <v>0</v>
      </c>
      <c r="D48" s="119">
        <v>120.87</v>
      </c>
      <c r="E48" s="119">
        <v>120.87</v>
      </c>
      <c r="F48" s="119">
        <v>113.57</v>
      </c>
      <c r="G48" s="119">
        <v>1</v>
      </c>
      <c r="H48" s="119">
        <v>1</v>
      </c>
    </row>
    <row r="49" spans="1:8" x14ac:dyDescent="0.25">
      <c r="A49" s="119" t="s">
        <v>453</v>
      </c>
      <c r="B49" s="119" t="s">
        <v>3366</v>
      </c>
      <c r="C49" s="119">
        <v>0</v>
      </c>
      <c r="D49" s="119">
        <v>135</v>
      </c>
      <c r="E49" s="119">
        <v>135</v>
      </c>
      <c r="F49" s="119">
        <v>135.46</v>
      </c>
      <c r="G49" s="119">
        <v>1</v>
      </c>
      <c r="H49" s="119">
        <v>1</v>
      </c>
    </row>
    <row r="50" spans="1:8" x14ac:dyDescent="0.25">
      <c r="A50" s="119" t="s">
        <v>648</v>
      </c>
      <c r="B50" s="119" t="s">
        <v>3367</v>
      </c>
      <c r="C50" s="119">
        <v>0</v>
      </c>
      <c r="D50" s="119">
        <v>167.39</v>
      </c>
      <c r="E50" s="119">
        <v>167.39</v>
      </c>
      <c r="F50" s="119">
        <v>167.39</v>
      </c>
      <c r="G50" s="119">
        <v>1</v>
      </c>
      <c r="H50" s="119">
        <v>1</v>
      </c>
    </row>
    <row r="51" spans="1:8" x14ac:dyDescent="0.25">
      <c r="A51" s="119" t="s">
        <v>449</v>
      </c>
      <c r="B51" s="119" t="s">
        <v>3368</v>
      </c>
      <c r="C51" s="119">
        <v>0</v>
      </c>
      <c r="D51" s="119">
        <v>132.27000000000001</v>
      </c>
      <c r="E51" s="119">
        <v>124.98</v>
      </c>
      <c r="F51" s="119">
        <v>132.27000000000001</v>
      </c>
      <c r="G51" s="119">
        <v>1</v>
      </c>
      <c r="H51" s="119">
        <v>1</v>
      </c>
    </row>
    <row r="52" spans="1:8" x14ac:dyDescent="0.25">
      <c r="A52" s="119" t="s">
        <v>647</v>
      </c>
      <c r="B52" s="119" t="s">
        <v>3369</v>
      </c>
      <c r="C52" s="119">
        <v>0</v>
      </c>
      <c r="D52" s="119">
        <v>0</v>
      </c>
      <c r="E52" s="119">
        <v>0</v>
      </c>
      <c r="F52" s="119">
        <v>151.43</v>
      </c>
      <c r="G52" s="119">
        <v>1</v>
      </c>
      <c r="H52" s="119">
        <v>1</v>
      </c>
    </row>
    <row r="53" spans="1:8" x14ac:dyDescent="0.25">
      <c r="A53" s="119" t="s">
        <v>646</v>
      </c>
      <c r="B53" s="119" t="s">
        <v>3370</v>
      </c>
      <c r="C53" s="119">
        <v>0</v>
      </c>
      <c r="D53" s="119">
        <v>176.96</v>
      </c>
      <c r="E53" s="119">
        <v>166.93</v>
      </c>
      <c r="F53" s="119">
        <v>176.96</v>
      </c>
      <c r="G53" s="119">
        <v>1</v>
      </c>
      <c r="H53" s="119">
        <v>1</v>
      </c>
    </row>
    <row r="54" spans="1:8" x14ac:dyDescent="0.25">
      <c r="A54" s="119" t="s">
        <v>276</v>
      </c>
      <c r="B54" s="119" t="s">
        <v>2585</v>
      </c>
      <c r="C54" s="119">
        <v>0</v>
      </c>
      <c r="D54" s="119">
        <v>98.06</v>
      </c>
      <c r="E54" s="119">
        <v>98.06</v>
      </c>
      <c r="F54" s="119">
        <v>93.05</v>
      </c>
      <c r="G54" s="119">
        <v>1</v>
      </c>
      <c r="H54" s="119">
        <v>2</v>
      </c>
    </row>
    <row r="55" spans="1:8" x14ac:dyDescent="0.25">
      <c r="A55" s="119" t="s">
        <v>282</v>
      </c>
      <c r="B55" s="119" t="s">
        <v>2586</v>
      </c>
      <c r="C55" s="119">
        <v>0</v>
      </c>
      <c r="D55" s="119">
        <v>115.39</v>
      </c>
      <c r="E55" s="119">
        <v>115.39</v>
      </c>
      <c r="F55" s="119">
        <v>110.83</v>
      </c>
      <c r="G55" s="119">
        <v>1</v>
      </c>
      <c r="H55" s="119">
        <v>2</v>
      </c>
    </row>
    <row r="56" spans="1:8" x14ac:dyDescent="0.25">
      <c r="A56" s="119" t="s">
        <v>287</v>
      </c>
      <c r="B56" s="119" t="s">
        <v>2587</v>
      </c>
      <c r="C56" s="119">
        <v>0</v>
      </c>
      <c r="D56" s="119">
        <v>131.35</v>
      </c>
      <c r="E56" s="119">
        <v>131.35</v>
      </c>
      <c r="F56" s="119">
        <v>124.98</v>
      </c>
      <c r="G56" s="119">
        <v>1</v>
      </c>
      <c r="H56" s="119">
        <v>2</v>
      </c>
    </row>
    <row r="57" spans="1:8" x14ac:dyDescent="0.25">
      <c r="A57" s="119" t="s">
        <v>280</v>
      </c>
      <c r="B57" s="119" t="s">
        <v>3371</v>
      </c>
      <c r="C57" s="119">
        <v>0</v>
      </c>
      <c r="D57" s="119">
        <v>0</v>
      </c>
      <c r="E57" s="119">
        <v>82.1</v>
      </c>
      <c r="F57" s="119">
        <v>82.1</v>
      </c>
      <c r="G57" s="119">
        <v>1</v>
      </c>
      <c r="H57" s="119">
        <v>1</v>
      </c>
    </row>
    <row r="58" spans="1:8" x14ac:dyDescent="0.25">
      <c r="A58" s="119" t="s">
        <v>285</v>
      </c>
      <c r="B58" s="119" t="s">
        <v>3372</v>
      </c>
      <c r="C58" s="119">
        <v>0</v>
      </c>
      <c r="D58" s="119">
        <v>93.95</v>
      </c>
      <c r="E58" s="119">
        <v>93.95</v>
      </c>
      <c r="F58" s="119">
        <v>93.95</v>
      </c>
      <c r="G58" s="119">
        <v>1</v>
      </c>
      <c r="H58" s="119">
        <v>1</v>
      </c>
    </row>
    <row r="59" spans="1:8" x14ac:dyDescent="0.25">
      <c r="A59" s="119" t="s">
        <v>298</v>
      </c>
      <c r="B59" s="119" t="s">
        <v>3373</v>
      </c>
      <c r="C59" s="119">
        <v>0</v>
      </c>
      <c r="D59" s="119">
        <v>0</v>
      </c>
      <c r="E59" s="119">
        <v>110.38</v>
      </c>
      <c r="F59" s="119">
        <v>110.38</v>
      </c>
      <c r="G59" s="119">
        <v>1</v>
      </c>
      <c r="H59" s="119">
        <v>1</v>
      </c>
    </row>
    <row r="60" spans="1:8" ht="15" customHeight="1" x14ac:dyDescent="0.25">
      <c r="A60" s="119" t="s">
        <v>450</v>
      </c>
      <c r="B60" s="119" t="s">
        <v>3371</v>
      </c>
      <c r="C60" s="119">
        <v>0</v>
      </c>
      <c r="D60" s="119">
        <v>0</v>
      </c>
      <c r="E60" s="119">
        <v>0</v>
      </c>
      <c r="F60" s="119">
        <v>104.9</v>
      </c>
      <c r="G60" s="119">
        <v>1</v>
      </c>
      <c r="H60" s="119">
        <v>1</v>
      </c>
    </row>
    <row r="61" spans="1:8" x14ac:dyDescent="0.25">
      <c r="B61" s="119" t="s">
        <v>206</v>
      </c>
    </row>
    <row r="62" spans="1:8" x14ac:dyDescent="0.25">
      <c r="A62" s="119" t="s">
        <v>464</v>
      </c>
      <c r="B62" s="119" t="s">
        <v>2567</v>
      </c>
      <c r="C62" s="119">
        <v>0</v>
      </c>
      <c r="D62" s="119">
        <v>57.01</v>
      </c>
      <c r="E62" s="119">
        <v>57.01</v>
      </c>
      <c r="F62" s="119">
        <v>62.49</v>
      </c>
      <c r="G62" s="119">
        <v>1</v>
      </c>
      <c r="H62" s="119">
        <v>1</v>
      </c>
    </row>
    <row r="63" spans="1:8" x14ac:dyDescent="0.25">
      <c r="A63" s="119" t="s">
        <v>78</v>
      </c>
      <c r="B63" s="119" t="s">
        <v>3374</v>
      </c>
      <c r="C63" s="119">
        <v>0</v>
      </c>
      <c r="D63" s="119">
        <v>65.680000000000007</v>
      </c>
      <c r="E63" s="119">
        <v>0</v>
      </c>
      <c r="F63" s="119">
        <v>62.49</v>
      </c>
      <c r="G63" s="119">
        <v>1</v>
      </c>
      <c r="H63" s="119">
        <v>1</v>
      </c>
    </row>
    <row r="64" spans="1:8" x14ac:dyDescent="0.25">
      <c r="A64" s="119" t="s">
        <v>80</v>
      </c>
      <c r="B64" s="119" t="s">
        <v>3375</v>
      </c>
      <c r="C64" s="119">
        <v>0</v>
      </c>
      <c r="D64" s="119">
        <v>74.34</v>
      </c>
      <c r="E64" s="119">
        <v>0</v>
      </c>
      <c r="F64" s="119">
        <v>70.7</v>
      </c>
      <c r="G64" s="119">
        <v>1</v>
      </c>
      <c r="H64" s="119">
        <v>1</v>
      </c>
    </row>
    <row r="65" spans="1:8" x14ac:dyDescent="0.25">
      <c r="A65" s="119" t="s">
        <v>81</v>
      </c>
      <c r="B65" s="119" t="s">
        <v>3376</v>
      </c>
      <c r="C65" s="119">
        <v>0</v>
      </c>
      <c r="D65" s="119">
        <v>0</v>
      </c>
      <c r="E65" s="119">
        <v>0</v>
      </c>
      <c r="F65" s="119">
        <v>78.45</v>
      </c>
      <c r="G65" s="119">
        <v>1</v>
      </c>
      <c r="H65" s="119">
        <v>1</v>
      </c>
    </row>
    <row r="66" spans="1:8" x14ac:dyDescent="0.25">
      <c r="A66" s="119" t="s">
        <v>82</v>
      </c>
      <c r="B66" s="119" t="s">
        <v>3377</v>
      </c>
      <c r="C66" s="119">
        <v>0</v>
      </c>
      <c r="D66" s="119">
        <v>90.77</v>
      </c>
      <c r="E66" s="119">
        <v>90.77</v>
      </c>
      <c r="F66" s="119">
        <v>86.21</v>
      </c>
      <c r="G66" s="119">
        <v>1</v>
      </c>
      <c r="H66" s="119">
        <v>1</v>
      </c>
    </row>
    <row r="67" spans="1:8" x14ac:dyDescent="0.25">
      <c r="A67" s="119" t="s">
        <v>83</v>
      </c>
      <c r="B67" s="119" t="s">
        <v>3378</v>
      </c>
      <c r="C67" s="119">
        <v>0</v>
      </c>
      <c r="D67" s="119">
        <v>98.98</v>
      </c>
      <c r="E67" s="119">
        <v>98.98</v>
      </c>
      <c r="F67" s="119">
        <v>93.95</v>
      </c>
      <c r="G67" s="119">
        <v>1</v>
      </c>
      <c r="H67" s="119">
        <v>1</v>
      </c>
    </row>
    <row r="68" spans="1:8" x14ac:dyDescent="0.25">
      <c r="A68" s="119" t="s">
        <v>84</v>
      </c>
      <c r="B68" s="119" t="s">
        <v>3379</v>
      </c>
      <c r="C68" s="119">
        <v>0</v>
      </c>
      <c r="D68" s="119">
        <v>107.63</v>
      </c>
      <c r="E68" s="119">
        <v>107.63</v>
      </c>
      <c r="F68" s="119">
        <v>102.17</v>
      </c>
      <c r="G68" s="119">
        <v>1</v>
      </c>
      <c r="H68" s="119">
        <v>1</v>
      </c>
    </row>
    <row r="69" spans="1:8" x14ac:dyDescent="0.25">
      <c r="A69" s="119" t="s">
        <v>85</v>
      </c>
      <c r="B69" s="119" t="s">
        <v>3380</v>
      </c>
      <c r="C69" s="119">
        <v>0</v>
      </c>
      <c r="D69" s="119">
        <v>0</v>
      </c>
      <c r="E69" s="119">
        <v>119.95</v>
      </c>
      <c r="F69" s="119">
        <v>114.02</v>
      </c>
      <c r="G69" s="119">
        <v>1</v>
      </c>
      <c r="H69" s="119">
        <v>1</v>
      </c>
    </row>
    <row r="70" spans="1:8" x14ac:dyDescent="0.25">
      <c r="A70" s="119" t="s">
        <v>86</v>
      </c>
      <c r="B70" s="119" t="s">
        <v>3381</v>
      </c>
      <c r="C70" s="119">
        <v>0</v>
      </c>
      <c r="D70" s="119">
        <v>129.54</v>
      </c>
      <c r="E70" s="119">
        <v>129.54</v>
      </c>
      <c r="F70" s="119">
        <v>0</v>
      </c>
      <c r="G70" s="119">
        <v>1</v>
      </c>
      <c r="H70" s="119">
        <v>1</v>
      </c>
    </row>
    <row r="71" spans="1:8" x14ac:dyDescent="0.25">
      <c r="A71" s="119" t="s">
        <v>87</v>
      </c>
      <c r="B71" s="119" t="s">
        <v>3382</v>
      </c>
      <c r="C71" s="119">
        <v>0</v>
      </c>
      <c r="D71" s="119">
        <v>138.19999999999999</v>
      </c>
      <c r="E71" s="119">
        <v>138.19999999999999</v>
      </c>
      <c r="F71" s="119">
        <v>131.35</v>
      </c>
      <c r="G71" s="119">
        <v>1</v>
      </c>
      <c r="H71" s="119">
        <v>1</v>
      </c>
    </row>
    <row r="72" spans="1:8" x14ac:dyDescent="0.25">
      <c r="A72" s="119" t="s">
        <v>89</v>
      </c>
      <c r="B72" s="119" t="s">
        <v>3383</v>
      </c>
      <c r="C72" s="119">
        <v>0</v>
      </c>
      <c r="D72" s="119">
        <v>0</v>
      </c>
      <c r="E72" s="119">
        <v>191.56</v>
      </c>
      <c r="F72" s="119">
        <v>180.61</v>
      </c>
      <c r="G72" s="119">
        <v>1</v>
      </c>
      <c r="H72" s="119">
        <v>1</v>
      </c>
    </row>
    <row r="73" spans="1:8" x14ac:dyDescent="0.25">
      <c r="A73" s="119" t="s">
        <v>88</v>
      </c>
      <c r="B73" s="119" t="s">
        <v>3384</v>
      </c>
      <c r="C73" s="119">
        <v>0</v>
      </c>
      <c r="D73" s="119">
        <v>158.27000000000001</v>
      </c>
      <c r="E73" s="119">
        <v>158.27000000000001</v>
      </c>
      <c r="F73" s="119">
        <v>150.51</v>
      </c>
      <c r="G73" s="119">
        <v>1</v>
      </c>
      <c r="H73" s="119">
        <v>1</v>
      </c>
    </row>
    <row r="74" spans="1:8" x14ac:dyDescent="0.25">
      <c r="A74" s="119" t="s">
        <v>465</v>
      </c>
      <c r="B74" s="119" t="s">
        <v>3385</v>
      </c>
      <c r="C74" s="119">
        <v>0</v>
      </c>
      <c r="D74" s="119">
        <v>175.15</v>
      </c>
      <c r="E74" s="119">
        <v>175.15</v>
      </c>
      <c r="F74" s="119">
        <v>164.65</v>
      </c>
      <c r="G74" s="119">
        <v>1</v>
      </c>
      <c r="H74" s="119">
        <v>1</v>
      </c>
    </row>
    <row r="75" spans="1:8" x14ac:dyDescent="0.25">
      <c r="A75" s="119" t="s">
        <v>104</v>
      </c>
      <c r="B75" s="119" t="s">
        <v>2576</v>
      </c>
      <c r="C75" s="119">
        <v>0</v>
      </c>
      <c r="D75" s="119">
        <v>108.1</v>
      </c>
      <c r="E75" s="119">
        <v>108.1</v>
      </c>
      <c r="F75" s="119">
        <v>105.35</v>
      </c>
      <c r="G75" s="119">
        <v>1</v>
      </c>
      <c r="H75" s="119">
        <v>1</v>
      </c>
    </row>
    <row r="76" spans="1:8" x14ac:dyDescent="0.25">
      <c r="A76" s="119" t="s">
        <v>106</v>
      </c>
      <c r="B76" s="119" t="s">
        <v>2577</v>
      </c>
      <c r="C76" s="119">
        <v>0</v>
      </c>
      <c r="D76" s="119">
        <v>114.94</v>
      </c>
      <c r="E76" s="119">
        <v>0</v>
      </c>
      <c r="F76" s="119">
        <v>118.59</v>
      </c>
      <c r="G76" s="119">
        <v>1</v>
      </c>
      <c r="H76" s="119">
        <v>1</v>
      </c>
    </row>
    <row r="77" spans="1:8" x14ac:dyDescent="0.25">
      <c r="A77" s="119" t="s">
        <v>107</v>
      </c>
      <c r="B77" s="119" t="s">
        <v>2578</v>
      </c>
      <c r="C77" s="119">
        <v>0</v>
      </c>
      <c r="D77" s="119">
        <v>0</v>
      </c>
      <c r="E77" s="119">
        <v>120.87</v>
      </c>
      <c r="F77" s="119">
        <v>0</v>
      </c>
      <c r="G77" s="119">
        <v>1</v>
      </c>
      <c r="H77" s="119">
        <v>1</v>
      </c>
    </row>
    <row r="78" spans="1:8" x14ac:dyDescent="0.25">
      <c r="A78" s="119" t="s">
        <v>470</v>
      </c>
      <c r="B78" s="119" t="s">
        <v>3386</v>
      </c>
      <c r="C78" s="119">
        <v>0</v>
      </c>
      <c r="D78" s="119">
        <v>0</v>
      </c>
      <c r="E78" s="119">
        <v>0</v>
      </c>
      <c r="F78" s="119">
        <v>162.37</v>
      </c>
      <c r="G78" s="119">
        <v>1</v>
      </c>
      <c r="H78" s="119">
        <v>1</v>
      </c>
    </row>
    <row r="79" spans="1:8" x14ac:dyDescent="0.25">
      <c r="A79" s="119" t="s">
        <v>213</v>
      </c>
      <c r="B79" s="119" t="s">
        <v>2562</v>
      </c>
      <c r="C79" s="119">
        <v>0</v>
      </c>
      <c r="D79" s="119">
        <v>104.45</v>
      </c>
      <c r="E79" s="119">
        <v>104.45</v>
      </c>
      <c r="F79" s="119">
        <v>97.61</v>
      </c>
      <c r="G79" s="119">
        <v>1</v>
      </c>
      <c r="H79" s="119">
        <v>1</v>
      </c>
    </row>
    <row r="80" spans="1:8" x14ac:dyDescent="0.25">
      <c r="A80" s="119" t="s">
        <v>215</v>
      </c>
      <c r="B80" s="119" t="s">
        <v>2563</v>
      </c>
      <c r="C80" s="119">
        <v>0</v>
      </c>
      <c r="D80" s="119">
        <v>0</v>
      </c>
      <c r="E80" s="119">
        <v>115.85</v>
      </c>
      <c r="F80" s="119">
        <v>109.46</v>
      </c>
      <c r="G80" s="119">
        <v>1</v>
      </c>
      <c r="H80" s="119">
        <v>1</v>
      </c>
    </row>
    <row r="81" spans="1:8" x14ac:dyDescent="0.25">
      <c r="A81" s="119" t="s">
        <v>216</v>
      </c>
      <c r="B81" s="119" t="s">
        <v>2564</v>
      </c>
      <c r="C81" s="119">
        <v>0</v>
      </c>
      <c r="D81" s="119">
        <v>127.26</v>
      </c>
      <c r="E81" s="119">
        <v>127.26</v>
      </c>
      <c r="F81" s="119">
        <v>0</v>
      </c>
      <c r="G81" s="119">
        <v>1</v>
      </c>
      <c r="H81" s="119">
        <v>1</v>
      </c>
    </row>
    <row r="82" spans="1:8" x14ac:dyDescent="0.25">
      <c r="A82" s="119" t="s">
        <v>217</v>
      </c>
      <c r="B82" s="119" t="s">
        <v>3387</v>
      </c>
      <c r="C82" s="119">
        <v>0</v>
      </c>
      <c r="D82" s="119">
        <v>133.18</v>
      </c>
      <c r="E82" s="119">
        <v>0</v>
      </c>
      <c r="F82" s="119">
        <v>0</v>
      </c>
      <c r="G82" s="119">
        <v>1</v>
      </c>
      <c r="H82" s="119">
        <v>1</v>
      </c>
    </row>
    <row r="83" spans="1:8" x14ac:dyDescent="0.25">
      <c r="A83" s="119" t="s">
        <v>218</v>
      </c>
      <c r="B83" s="119" t="s">
        <v>2565</v>
      </c>
      <c r="C83" s="119">
        <v>0</v>
      </c>
      <c r="D83" s="119">
        <v>0</v>
      </c>
      <c r="E83" s="119">
        <v>150.51</v>
      </c>
      <c r="F83" s="119">
        <v>142.76</v>
      </c>
      <c r="G83" s="119">
        <v>1</v>
      </c>
      <c r="H83" s="119">
        <v>1</v>
      </c>
    </row>
    <row r="84" spans="1:8" x14ac:dyDescent="0.25">
      <c r="A84" s="119" t="s">
        <v>466</v>
      </c>
      <c r="B84" s="119" t="s">
        <v>3388</v>
      </c>
      <c r="C84" s="119">
        <v>0</v>
      </c>
      <c r="D84" s="119">
        <v>155.07</v>
      </c>
      <c r="E84" s="119">
        <v>0</v>
      </c>
      <c r="F84" s="119">
        <v>0</v>
      </c>
      <c r="G84" s="119">
        <v>1</v>
      </c>
      <c r="H84" s="119">
        <v>1</v>
      </c>
    </row>
    <row r="85" spans="1:8" x14ac:dyDescent="0.25">
      <c r="A85" s="119" t="s">
        <v>219</v>
      </c>
      <c r="B85" s="119" t="s">
        <v>2566</v>
      </c>
      <c r="C85" s="119">
        <v>0</v>
      </c>
      <c r="D85" s="119">
        <v>174.68</v>
      </c>
      <c r="E85" s="119">
        <v>174.68</v>
      </c>
      <c r="F85" s="119">
        <v>168.3</v>
      </c>
      <c r="G85" s="119">
        <v>1</v>
      </c>
      <c r="H85" s="119">
        <v>1</v>
      </c>
    </row>
    <row r="86" spans="1:8" x14ac:dyDescent="0.25">
      <c r="A86" s="119" t="s">
        <v>220</v>
      </c>
      <c r="B86" s="119" t="s">
        <v>3389</v>
      </c>
      <c r="C86" s="119">
        <v>0</v>
      </c>
      <c r="D86" s="119">
        <v>0</v>
      </c>
      <c r="E86" s="119">
        <v>200.68</v>
      </c>
      <c r="F86" s="119">
        <v>188.37</v>
      </c>
      <c r="G86" s="119">
        <v>1</v>
      </c>
      <c r="H86" s="119">
        <v>1</v>
      </c>
    </row>
    <row r="87" spans="1:8" x14ac:dyDescent="0.25">
      <c r="A87" s="119" t="s">
        <v>228</v>
      </c>
      <c r="B87" s="119" t="s">
        <v>3390</v>
      </c>
      <c r="C87" s="119">
        <v>0</v>
      </c>
      <c r="D87" s="119">
        <v>145.04</v>
      </c>
      <c r="E87" s="119">
        <v>145.04</v>
      </c>
      <c r="F87" s="119">
        <v>145.04</v>
      </c>
      <c r="G87" s="119">
        <v>1</v>
      </c>
      <c r="H87" s="119">
        <v>1</v>
      </c>
    </row>
    <row r="88" spans="1:8" x14ac:dyDescent="0.25">
      <c r="A88" s="119" t="s">
        <v>3391</v>
      </c>
      <c r="B88" s="119" t="s">
        <v>3392</v>
      </c>
      <c r="C88" s="119">
        <v>0</v>
      </c>
      <c r="D88" s="119">
        <v>135</v>
      </c>
      <c r="E88" s="119">
        <v>0</v>
      </c>
      <c r="F88" s="119">
        <v>0</v>
      </c>
      <c r="G88" s="119">
        <v>1</v>
      </c>
      <c r="H88" s="119">
        <v>2</v>
      </c>
    </row>
    <row r="89" spans="1:8" x14ac:dyDescent="0.25">
      <c r="A89" s="119" t="s">
        <v>1252</v>
      </c>
      <c r="B89" s="119" t="s">
        <v>2570</v>
      </c>
      <c r="C89" s="119">
        <v>0</v>
      </c>
      <c r="D89" s="119">
        <v>135</v>
      </c>
      <c r="E89" s="119">
        <v>135</v>
      </c>
      <c r="F89" s="119">
        <v>0</v>
      </c>
      <c r="G89" s="119">
        <v>1</v>
      </c>
      <c r="H89" s="119">
        <v>2</v>
      </c>
    </row>
    <row r="90" spans="1:8" x14ac:dyDescent="0.25">
      <c r="A90" s="119" t="s">
        <v>779</v>
      </c>
      <c r="B90" s="119" t="s">
        <v>2571</v>
      </c>
      <c r="C90" s="119">
        <v>0</v>
      </c>
      <c r="D90" s="119">
        <v>161.46</v>
      </c>
      <c r="E90" s="119">
        <v>161.46</v>
      </c>
      <c r="F90" s="119">
        <v>153.71</v>
      </c>
      <c r="G90" s="119">
        <v>1</v>
      </c>
      <c r="H90" s="119">
        <v>2</v>
      </c>
    </row>
    <row r="91" spans="1:8" x14ac:dyDescent="0.25">
      <c r="A91" s="119" t="s">
        <v>1246</v>
      </c>
      <c r="B91" s="119" t="s">
        <v>2568</v>
      </c>
      <c r="C91" s="119">
        <v>0</v>
      </c>
      <c r="D91" s="119">
        <v>110.83</v>
      </c>
      <c r="E91" s="119">
        <v>110.83</v>
      </c>
      <c r="F91" s="119">
        <v>0</v>
      </c>
      <c r="G91" s="119">
        <v>1</v>
      </c>
      <c r="H91" s="119">
        <v>2</v>
      </c>
    </row>
    <row r="92" spans="1:8" x14ac:dyDescent="0.25">
      <c r="A92" s="119" t="s">
        <v>473</v>
      </c>
      <c r="B92" s="119" t="s">
        <v>2569</v>
      </c>
      <c r="C92" s="119">
        <v>0</v>
      </c>
      <c r="D92" s="119">
        <v>94.87</v>
      </c>
      <c r="E92" s="119">
        <v>97.61</v>
      </c>
      <c r="F92" s="119">
        <v>94.87</v>
      </c>
      <c r="G92" s="119">
        <v>1</v>
      </c>
      <c r="H92" s="119">
        <v>1</v>
      </c>
    </row>
    <row r="93" spans="1:8" x14ac:dyDescent="0.25">
      <c r="A93" s="119" t="s">
        <v>225</v>
      </c>
      <c r="B93" s="119" t="s">
        <v>2572</v>
      </c>
      <c r="C93" s="119">
        <v>0</v>
      </c>
      <c r="D93" s="119">
        <v>173.77</v>
      </c>
      <c r="E93" s="119">
        <v>0</v>
      </c>
      <c r="F93" s="119">
        <v>0</v>
      </c>
      <c r="G93" s="119">
        <v>1</v>
      </c>
      <c r="H93" s="119">
        <v>2</v>
      </c>
    </row>
    <row r="94" spans="1:8" x14ac:dyDescent="0.25">
      <c r="A94" s="119" t="s">
        <v>227</v>
      </c>
      <c r="B94" s="119" t="s">
        <v>2573</v>
      </c>
      <c r="C94" s="119">
        <v>0</v>
      </c>
      <c r="D94" s="119">
        <v>210.26</v>
      </c>
      <c r="E94" s="119">
        <v>0</v>
      </c>
      <c r="F94" s="119">
        <v>0</v>
      </c>
      <c r="G94" s="119">
        <v>1</v>
      </c>
      <c r="H94" s="119">
        <v>2</v>
      </c>
    </row>
    <row r="95" spans="1:8" x14ac:dyDescent="0.25">
      <c r="A95" s="119" t="s">
        <v>474</v>
      </c>
      <c r="B95" s="119" t="s">
        <v>3393</v>
      </c>
      <c r="C95" s="119">
        <v>0</v>
      </c>
      <c r="D95" s="119">
        <v>81.180000000000007</v>
      </c>
      <c r="E95" s="119">
        <v>77.180000000000007</v>
      </c>
      <c r="F95" s="119">
        <v>81.180000000000007</v>
      </c>
      <c r="G95" s="119">
        <v>1</v>
      </c>
      <c r="H95" s="119">
        <v>1</v>
      </c>
    </row>
    <row r="96" spans="1:8" x14ac:dyDescent="0.25">
      <c r="B96" s="119" t="s">
        <v>680</v>
      </c>
    </row>
    <row r="97" spans="1:8" x14ac:dyDescent="0.25">
      <c r="A97" s="119" t="s">
        <v>311</v>
      </c>
      <c r="B97" s="119" t="s">
        <v>2574</v>
      </c>
      <c r="C97" s="119">
        <v>0</v>
      </c>
      <c r="D97" s="119">
        <v>342.07</v>
      </c>
      <c r="E97" s="119">
        <v>342.07</v>
      </c>
      <c r="F97" s="119">
        <v>0</v>
      </c>
      <c r="G97" s="119">
        <v>1</v>
      </c>
      <c r="H97" s="119">
        <v>2</v>
      </c>
    </row>
    <row r="98" spans="1:8" x14ac:dyDescent="0.25">
      <c r="A98" s="119" t="s">
        <v>313</v>
      </c>
      <c r="B98" s="119" t="s">
        <v>2575</v>
      </c>
      <c r="C98" s="119">
        <v>0</v>
      </c>
      <c r="D98" s="119">
        <v>356.21</v>
      </c>
      <c r="E98" s="119">
        <v>356.21</v>
      </c>
      <c r="F98" s="119">
        <v>0</v>
      </c>
      <c r="G98" s="119">
        <v>1</v>
      </c>
      <c r="H98" s="119">
        <v>2</v>
      </c>
    </row>
    <row r="99" spans="1:8" x14ac:dyDescent="0.25">
      <c r="A99" s="119" t="s">
        <v>3394</v>
      </c>
      <c r="B99" s="119" t="s">
        <v>3395</v>
      </c>
      <c r="C99" s="119">
        <v>0</v>
      </c>
      <c r="D99" s="119">
        <v>198.4</v>
      </c>
      <c r="E99" s="119">
        <v>198.4</v>
      </c>
      <c r="F99" s="119">
        <v>0</v>
      </c>
      <c r="G99" s="119">
        <v>1</v>
      </c>
      <c r="H99" s="119">
        <v>2</v>
      </c>
    </row>
    <row r="100" spans="1:8" x14ac:dyDescent="0.25">
      <c r="A100" s="119" t="s">
        <v>3396</v>
      </c>
      <c r="B100" s="119" t="s">
        <v>3397</v>
      </c>
      <c r="C100" s="119">
        <v>0</v>
      </c>
      <c r="D100" s="119">
        <v>210.26</v>
      </c>
      <c r="E100" s="119">
        <v>210.26</v>
      </c>
      <c r="F100" s="119">
        <v>198.85</v>
      </c>
      <c r="G100" s="119">
        <v>1</v>
      </c>
      <c r="H100" s="119">
        <v>2</v>
      </c>
    </row>
    <row r="101" spans="1:8" x14ac:dyDescent="0.25">
      <c r="A101" s="119" t="s">
        <v>3398</v>
      </c>
      <c r="B101" s="119" t="s">
        <v>3399</v>
      </c>
      <c r="C101" s="119">
        <v>0</v>
      </c>
      <c r="D101" s="119">
        <v>219.84</v>
      </c>
      <c r="E101" s="119">
        <v>219.84</v>
      </c>
      <c r="F101" s="119">
        <v>0</v>
      </c>
      <c r="G101" s="119">
        <v>1</v>
      </c>
      <c r="H101" s="119">
        <v>2</v>
      </c>
    </row>
    <row r="102" spans="1:8" x14ac:dyDescent="0.25">
      <c r="A102" s="119" t="s">
        <v>3400</v>
      </c>
      <c r="B102" s="119" t="s">
        <v>3401</v>
      </c>
      <c r="C102" s="119">
        <v>0</v>
      </c>
      <c r="D102" s="119">
        <v>0</v>
      </c>
      <c r="E102" s="119">
        <v>254.5</v>
      </c>
      <c r="F102" s="119">
        <v>0</v>
      </c>
      <c r="G102" s="119">
        <v>1</v>
      </c>
      <c r="H102" s="119">
        <v>2</v>
      </c>
    </row>
    <row r="103" spans="1:8" x14ac:dyDescent="0.25">
      <c r="A103" s="119" t="s">
        <v>3402</v>
      </c>
      <c r="B103" s="119" t="s">
        <v>3403</v>
      </c>
      <c r="C103" s="119">
        <v>0</v>
      </c>
      <c r="D103" s="119">
        <v>268.18</v>
      </c>
      <c r="E103" s="119">
        <v>268.18</v>
      </c>
      <c r="F103" s="119">
        <v>0</v>
      </c>
      <c r="G103" s="119">
        <v>1</v>
      </c>
      <c r="H103" s="119">
        <v>2</v>
      </c>
    </row>
    <row r="104" spans="1:8" x14ac:dyDescent="0.25">
      <c r="A104" s="119" t="s">
        <v>3404</v>
      </c>
      <c r="B104" s="119" t="s">
        <v>3405</v>
      </c>
      <c r="C104" s="119">
        <v>0</v>
      </c>
      <c r="D104" s="119">
        <v>296.01</v>
      </c>
      <c r="E104" s="119">
        <v>280.5</v>
      </c>
      <c r="F104" s="119">
        <v>0</v>
      </c>
      <c r="G104" s="119">
        <v>1</v>
      </c>
      <c r="H104" s="119">
        <v>2</v>
      </c>
    </row>
    <row r="105" spans="1:8" x14ac:dyDescent="0.25">
      <c r="B105" s="119" t="s">
        <v>667</v>
      </c>
    </row>
    <row r="106" spans="1:8" x14ac:dyDescent="0.25">
      <c r="A106" s="119" t="s">
        <v>342</v>
      </c>
      <c r="B106" s="119" t="s">
        <v>3407</v>
      </c>
      <c r="C106" s="119">
        <v>0</v>
      </c>
      <c r="D106" s="119">
        <v>107.18</v>
      </c>
      <c r="E106" s="119">
        <v>107.18</v>
      </c>
      <c r="F106" s="119">
        <v>113.57</v>
      </c>
      <c r="G106" s="119">
        <v>1</v>
      </c>
      <c r="H106" s="119">
        <v>1</v>
      </c>
    </row>
    <row r="107" spans="1:8" x14ac:dyDescent="0.25">
      <c r="A107" s="119" t="s">
        <v>344</v>
      </c>
      <c r="B107" s="119" t="s">
        <v>3406</v>
      </c>
      <c r="C107" s="119">
        <v>0</v>
      </c>
      <c r="D107" s="119">
        <v>95.78</v>
      </c>
      <c r="E107" s="119">
        <v>95.78</v>
      </c>
      <c r="F107" s="119">
        <v>91.22</v>
      </c>
      <c r="G107" s="119">
        <v>1</v>
      </c>
      <c r="H107" s="119">
        <v>1</v>
      </c>
    </row>
    <row r="108" spans="1:8" x14ac:dyDescent="0.25">
      <c r="A108" s="119" t="s">
        <v>345</v>
      </c>
      <c r="B108" s="119" t="s">
        <v>3408</v>
      </c>
      <c r="C108" s="119">
        <v>0</v>
      </c>
      <c r="D108" s="119">
        <v>117.67</v>
      </c>
      <c r="E108" s="119">
        <v>117.67</v>
      </c>
      <c r="F108" s="119">
        <v>0</v>
      </c>
      <c r="G108" s="119">
        <v>1</v>
      </c>
      <c r="H108" s="119">
        <v>1</v>
      </c>
    </row>
    <row r="109" spans="1:8" x14ac:dyDescent="0.25">
      <c r="A109" s="119" t="s">
        <v>2579</v>
      </c>
      <c r="B109" s="119" t="s">
        <v>3409</v>
      </c>
      <c r="C109" s="119">
        <v>0</v>
      </c>
      <c r="D109" s="119">
        <v>68.41</v>
      </c>
      <c r="E109" s="119">
        <v>68.41</v>
      </c>
      <c r="F109" s="119">
        <v>64.77</v>
      </c>
      <c r="G109" s="119">
        <v>1</v>
      </c>
      <c r="H109" s="119">
        <v>1</v>
      </c>
    </row>
    <row r="110" spans="1:8" x14ac:dyDescent="0.25">
      <c r="A110" s="119" t="s">
        <v>483</v>
      </c>
      <c r="B110" s="119" t="s">
        <v>3410</v>
      </c>
      <c r="C110" s="119">
        <v>0</v>
      </c>
      <c r="D110" s="119">
        <v>75.709999999999994</v>
      </c>
      <c r="E110" s="119">
        <v>75.709999999999994</v>
      </c>
      <c r="F110" s="119">
        <v>72.06</v>
      </c>
      <c r="G110" s="119">
        <v>1</v>
      </c>
      <c r="H110" s="119">
        <v>1</v>
      </c>
    </row>
    <row r="111" spans="1:8" x14ac:dyDescent="0.25">
      <c r="A111" s="119" t="s">
        <v>485</v>
      </c>
      <c r="B111" s="119" t="s">
        <v>3411</v>
      </c>
      <c r="C111" s="119">
        <v>0</v>
      </c>
      <c r="D111" s="119">
        <v>83.46</v>
      </c>
      <c r="E111" s="119">
        <v>83.46</v>
      </c>
      <c r="F111" s="119">
        <v>79.37</v>
      </c>
      <c r="G111" s="119">
        <v>1</v>
      </c>
      <c r="H111" s="119">
        <v>1</v>
      </c>
    </row>
    <row r="112" spans="1:8" x14ac:dyDescent="0.25">
      <c r="A112" s="119" t="s">
        <v>486</v>
      </c>
      <c r="B112" s="119" t="s">
        <v>3412</v>
      </c>
      <c r="C112" s="119">
        <v>0</v>
      </c>
      <c r="D112" s="119">
        <v>91.22</v>
      </c>
      <c r="E112" s="119">
        <v>0</v>
      </c>
      <c r="F112" s="119">
        <v>86.66</v>
      </c>
      <c r="G112" s="119">
        <v>1</v>
      </c>
      <c r="H112" s="119">
        <v>1</v>
      </c>
    </row>
    <row r="113" spans="1:8" x14ac:dyDescent="0.25">
      <c r="A113" s="119" t="s">
        <v>336</v>
      </c>
      <c r="B113" s="119" t="s">
        <v>3413</v>
      </c>
      <c r="C113" s="119">
        <v>0</v>
      </c>
      <c r="D113" s="119">
        <v>84.38</v>
      </c>
      <c r="E113" s="119">
        <v>84.38</v>
      </c>
      <c r="F113" s="119">
        <v>86.66</v>
      </c>
      <c r="G113" s="119">
        <v>1</v>
      </c>
      <c r="H113" s="119">
        <v>1</v>
      </c>
    </row>
    <row r="114" spans="1:8" x14ac:dyDescent="0.25">
      <c r="A114" s="119" t="s">
        <v>338</v>
      </c>
      <c r="B114" s="119" t="s">
        <v>3414</v>
      </c>
      <c r="C114" s="119">
        <v>0</v>
      </c>
      <c r="D114" s="119">
        <v>88.94</v>
      </c>
      <c r="E114" s="119">
        <v>88.94</v>
      </c>
      <c r="F114" s="119">
        <v>0</v>
      </c>
      <c r="G114" s="119">
        <v>1</v>
      </c>
      <c r="H114" s="119">
        <v>1</v>
      </c>
    </row>
    <row r="115" spans="1:8" x14ac:dyDescent="0.25">
      <c r="A115" s="119" t="s">
        <v>339</v>
      </c>
      <c r="B115" s="119" t="s">
        <v>3415</v>
      </c>
      <c r="C115" s="119">
        <v>0</v>
      </c>
      <c r="D115" s="119">
        <v>95.78</v>
      </c>
      <c r="E115" s="119">
        <v>95.78</v>
      </c>
      <c r="F115" s="119">
        <v>95.78</v>
      </c>
      <c r="G115" s="119">
        <v>1</v>
      </c>
      <c r="H115" s="119">
        <v>1</v>
      </c>
    </row>
    <row r="116" spans="1:8" x14ac:dyDescent="0.25">
      <c r="A116" s="119" t="s">
        <v>1275</v>
      </c>
      <c r="B116" s="119" t="s">
        <v>3416</v>
      </c>
      <c r="C116" s="119">
        <v>0</v>
      </c>
      <c r="D116" s="119">
        <v>103.99</v>
      </c>
      <c r="E116" s="119">
        <v>0</v>
      </c>
      <c r="F116" s="119">
        <v>109.46</v>
      </c>
      <c r="G116" s="119">
        <v>1</v>
      </c>
      <c r="H116" s="119">
        <v>1</v>
      </c>
    </row>
    <row r="117" spans="1:8" x14ac:dyDescent="0.25">
      <c r="A117" s="119" t="s">
        <v>340</v>
      </c>
      <c r="B117" s="119" t="s">
        <v>3417</v>
      </c>
      <c r="C117" s="119">
        <v>0</v>
      </c>
      <c r="D117" s="119">
        <v>111.74</v>
      </c>
      <c r="E117" s="119">
        <v>111.74</v>
      </c>
      <c r="F117" s="119">
        <v>106.27</v>
      </c>
      <c r="G117" s="119">
        <v>1</v>
      </c>
      <c r="H117" s="119">
        <v>1</v>
      </c>
    </row>
    <row r="118" spans="1:8" x14ac:dyDescent="0.25">
      <c r="A118" s="119" t="s">
        <v>2580</v>
      </c>
      <c r="B118" s="119" t="s">
        <v>3418</v>
      </c>
      <c r="C118" s="119">
        <v>0</v>
      </c>
      <c r="D118" s="119">
        <v>0</v>
      </c>
      <c r="E118" s="119">
        <v>0</v>
      </c>
      <c r="F118" s="119">
        <v>126.79</v>
      </c>
      <c r="G118" s="119">
        <v>1</v>
      </c>
      <c r="H118" s="119">
        <v>1</v>
      </c>
    </row>
    <row r="119" spans="1:8" x14ac:dyDescent="0.25">
      <c r="A119" s="119" t="s">
        <v>2581</v>
      </c>
      <c r="B119" s="119" t="s">
        <v>3419</v>
      </c>
      <c r="C119" s="119">
        <v>0</v>
      </c>
      <c r="D119" s="119">
        <v>0</v>
      </c>
      <c r="E119" s="119">
        <v>137.28</v>
      </c>
      <c r="F119" s="119">
        <v>129.54</v>
      </c>
      <c r="G119" s="119">
        <v>1</v>
      </c>
      <c r="H119" s="119">
        <v>1</v>
      </c>
    </row>
    <row r="120" spans="1:8" x14ac:dyDescent="0.25">
      <c r="A120" s="119" t="s">
        <v>2582</v>
      </c>
      <c r="B120" s="119" t="s">
        <v>3420</v>
      </c>
      <c r="C120" s="119">
        <v>0</v>
      </c>
      <c r="D120" s="119">
        <v>149.15</v>
      </c>
      <c r="E120" s="119">
        <v>149.15</v>
      </c>
      <c r="F120" s="119">
        <v>141.84</v>
      </c>
      <c r="G120" s="119">
        <v>1</v>
      </c>
      <c r="H120" s="119">
        <v>1</v>
      </c>
    </row>
    <row r="121" spans="1:8" x14ac:dyDescent="0.25">
      <c r="A121" s="119" t="s">
        <v>2583</v>
      </c>
      <c r="B121" s="119" t="s">
        <v>3421</v>
      </c>
      <c r="C121" s="119">
        <v>0</v>
      </c>
      <c r="D121" s="119">
        <v>0</v>
      </c>
      <c r="E121" s="119">
        <v>0</v>
      </c>
      <c r="F121" s="119">
        <v>0</v>
      </c>
      <c r="G121" s="119">
        <v>1</v>
      </c>
      <c r="H121" s="119">
        <v>1</v>
      </c>
    </row>
    <row r="122" spans="1:8" x14ac:dyDescent="0.25">
      <c r="A122" s="119" t="s">
        <v>2771</v>
      </c>
      <c r="B122" s="119" t="s">
        <v>3422</v>
      </c>
      <c r="C122" s="119">
        <v>0</v>
      </c>
      <c r="D122" s="119">
        <v>191.56</v>
      </c>
      <c r="E122" s="119">
        <v>191.56</v>
      </c>
      <c r="F122" s="119">
        <v>0</v>
      </c>
      <c r="G122" s="119">
        <v>1</v>
      </c>
      <c r="H122" s="119">
        <v>2</v>
      </c>
    </row>
    <row r="123" spans="1:8" x14ac:dyDescent="0.25">
      <c r="A123" s="119" t="s">
        <v>2770</v>
      </c>
      <c r="B123" s="119" t="s">
        <v>3423</v>
      </c>
      <c r="C123" s="119">
        <v>0</v>
      </c>
      <c r="D123" s="119">
        <v>191.56</v>
      </c>
      <c r="E123" s="119">
        <v>191.56</v>
      </c>
      <c r="F123" s="119">
        <v>0</v>
      </c>
      <c r="G123" s="119">
        <v>1</v>
      </c>
      <c r="H123" s="119">
        <v>2</v>
      </c>
    </row>
    <row r="124" spans="1:8" x14ac:dyDescent="0.25">
      <c r="A124" s="119" t="s">
        <v>433</v>
      </c>
      <c r="B124" s="119" t="s">
        <v>2584</v>
      </c>
      <c r="C124" s="119">
        <v>0</v>
      </c>
      <c r="D124" s="119">
        <v>40.6</v>
      </c>
      <c r="E124" s="119">
        <v>40.6</v>
      </c>
      <c r="F124" s="119">
        <v>37.85</v>
      </c>
      <c r="G124" s="119">
        <v>1</v>
      </c>
      <c r="H124" s="119">
        <v>1</v>
      </c>
    </row>
    <row r="125" spans="1:8" x14ac:dyDescent="0.25">
      <c r="B125" s="119" t="s">
        <v>3424</v>
      </c>
    </row>
    <row r="126" spans="1:8" x14ac:dyDescent="0.25">
      <c r="A126" s="119" t="s">
        <v>3425</v>
      </c>
      <c r="B126" s="119" t="s">
        <v>3426</v>
      </c>
      <c r="C126" s="119">
        <v>0</v>
      </c>
      <c r="D126" s="119">
        <v>0</v>
      </c>
      <c r="E126" s="119">
        <v>0</v>
      </c>
      <c r="F126" s="119">
        <v>64.77</v>
      </c>
      <c r="G126" s="119">
        <v>0</v>
      </c>
      <c r="H126" s="119">
        <v>0</v>
      </c>
    </row>
    <row r="127" spans="1:8" x14ac:dyDescent="0.25">
      <c r="A127" s="119" t="s">
        <v>2599</v>
      </c>
      <c r="B127" s="119" t="s">
        <v>3427</v>
      </c>
      <c r="C127" s="119">
        <v>0</v>
      </c>
      <c r="D127" s="119">
        <v>59.74</v>
      </c>
      <c r="E127" s="119">
        <v>59.74</v>
      </c>
      <c r="F127" s="119">
        <v>48.34</v>
      </c>
      <c r="G127" s="119">
        <v>0</v>
      </c>
      <c r="H127" s="119">
        <v>0</v>
      </c>
    </row>
    <row r="128" spans="1:8" x14ac:dyDescent="0.25">
      <c r="A128" s="119" t="s">
        <v>3428</v>
      </c>
      <c r="B128" s="119" t="s">
        <v>3429</v>
      </c>
      <c r="C128" s="119">
        <v>0</v>
      </c>
      <c r="D128" s="119">
        <v>74.8</v>
      </c>
      <c r="E128" s="119">
        <v>0</v>
      </c>
      <c r="F128" s="119">
        <v>74.8</v>
      </c>
      <c r="G128" s="119">
        <v>0</v>
      </c>
      <c r="H128" s="119">
        <v>0</v>
      </c>
    </row>
    <row r="129" spans="1:8" x14ac:dyDescent="0.25">
      <c r="A129" s="119" t="s">
        <v>3430</v>
      </c>
      <c r="B129" s="119" t="s">
        <v>3431</v>
      </c>
      <c r="C129" s="119">
        <v>0</v>
      </c>
      <c r="D129" s="119">
        <v>67.05</v>
      </c>
      <c r="E129" s="119">
        <v>0</v>
      </c>
      <c r="F129" s="119">
        <v>0</v>
      </c>
      <c r="G129" s="119">
        <v>0</v>
      </c>
      <c r="H129" s="119">
        <v>0</v>
      </c>
    </row>
    <row r="130" spans="1:8" x14ac:dyDescent="0.25">
      <c r="A130" s="119" t="s">
        <v>3432</v>
      </c>
      <c r="B130" s="119" t="s">
        <v>3429</v>
      </c>
      <c r="C130" s="119">
        <v>0</v>
      </c>
      <c r="D130" s="119">
        <v>0</v>
      </c>
      <c r="E130" s="119">
        <v>0</v>
      </c>
      <c r="F130" s="119">
        <v>0</v>
      </c>
      <c r="G130" s="119">
        <v>0</v>
      </c>
      <c r="H130" s="119">
        <v>0</v>
      </c>
    </row>
    <row r="131" spans="1:8" x14ac:dyDescent="0.25">
      <c r="A131" s="119" t="s">
        <v>1294</v>
      </c>
      <c r="B131" s="119" t="s">
        <v>2600</v>
      </c>
      <c r="C131" s="119">
        <v>0</v>
      </c>
      <c r="D131" s="119">
        <v>33.29</v>
      </c>
      <c r="E131" s="119">
        <v>0</v>
      </c>
      <c r="F131" s="119">
        <v>33.29</v>
      </c>
      <c r="G131" s="119">
        <v>0</v>
      </c>
      <c r="H131" s="119">
        <v>0</v>
      </c>
    </row>
    <row r="132" spans="1:8" x14ac:dyDescent="0.25">
      <c r="A132" s="119" t="s">
        <v>497</v>
      </c>
      <c r="B132" s="119" t="s">
        <v>2601</v>
      </c>
      <c r="C132" s="119">
        <v>0</v>
      </c>
      <c r="D132" s="119">
        <v>67.5</v>
      </c>
      <c r="E132" s="119">
        <v>67.5</v>
      </c>
      <c r="F132" s="119">
        <v>63.85</v>
      </c>
      <c r="G132" s="119">
        <v>0</v>
      </c>
      <c r="H132" s="119">
        <v>0</v>
      </c>
    </row>
    <row r="133" spans="1:8" x14ac:dyDescent="0.25">
      <c r="A133" s="119" t="s">
        <v>2286</v>
      </c>
      <c r="B133" s="119" t="s">
        <v>2598</v>
      </c>
      <c r="C133" s="119">
        <v>0</v>
      </c>
      <c r="D133" s="119">
        <v>31.48</v>
      </c>
      <c r="E133" s="119">
        <v>31.48</v>
      </c>
      <c r="F133" s="119">
        <v>25.54</v>
      </c>
      <c r="G133" s="119">
        <v>0</v>
      </c>
      <c r="H133" s="119">
        <v>0</v>
      </c>
    </row>
    <row r="134" spans="1:8" x14ac:dyDescent="0.25">
      <c r="A134" s="119" t="s">
        <v>387</v>
      </c>
      <c r="B134" s="119" t="s">
        <v>980</v>
      </c>
      <c r="C134" s="119">
        <v>0</v>
      </c>
      <c r="D134" s="119">
        <v>28.73</v>
      </c>
      <c r="E134" s="119">
        <v>28.73</v>
      </c>
      <c r="F134" s="119">
        <v>0</v>
      </c>
      <c r="G134" s="119">
        <v>0</v>
      </c>
      <c r="H134" s="119">
        <v>0</v>
      </c>
    </row>
    <row r="135" spans="1:8" x14ac:dyDescent="0.25">
      <c r="A135" s="119" t="s">
        <v>402</v>
      </c>
      <c r="B135" s="119" t="s">
        <v>3433</v>
      </c>
      <c r="C135" s="119">
        <v>0</v>
      </c>
      <c r="D135" s="119">
        <v>0</v>
      </c>
      <c r="E135" s="119">
        <v>82.55</v>
      </c>
      <c r="F135" s="119">
        <v>0</v>
      </c>
      <c r="G135" s="119">
        <v>0</v>
      </c>
      <c r="H135" s="119">
        <v>0</v>
      </c>
    </row>
    <row r="136" spans="1:8" x14ac:dyDescent="0.25">
      <c r="A136" s="119" t="s">
        <v>403</v>
      </c>
      <c r="B136" s="119" t="s">
        <v>3434</v>
      </c>
      <c r="C136" s="119">
        <v>0</v>
      </c>
      <c r="D136" s="119">
        <v>0</v>
      </c>
      <c r="E136" s="119">
        <v>88.02</v>
      </c>
      <c r="F136" s="119">
        <v>0</v>
      </c>
      <c r="G136" s="119">
        <v>0</v>
      </c>
      <c r="H136" s="119">
        <v>0</v>
      </c>
    </row>
    <row r="137" spans="1:8" x14ac:dyDescent="0.25">
      <c r="A137" s="119" t="s">
        <v>410</v>
      </c>
      <c r="B137" s="119" t="s">
        <v>3435</v>
      </c>
      <c r="C137" s="119">
        <v>0</v>
      </c>
      <c r="D137" s="119">
        <v>14.6</v>
      </c>
      <c r="E137" s="119">
        <v>14.6</v>
      </c>
      <c r="F137" s="119">
        <v>0</v>
      </c>
      <c r="G137" s="119">
        <v>0</v>
      </c>
      <c r="H137" s="119">
        <v>0</v>
      </c>
    </row>
    <row r="138" spans="1:8" x14ac:dyDescent="0.25">
      <c r="A138" s="119" t="s">
        <v>412</v>
      </c>
      <c r="B138" s="119" t="s">
        <v>3436</v>
      </c>
      <c r="C138" s="119">
        <v>0</v>
      </c>
      <c r="D138" s="119">
        <v>0</v>
      </c>
      <c r="E138" s="119">
        <v>17.329999999999998</v>
      </c>
      <c r="F138" s="119">
        <v>0</v>
      </c>
      <c r="G138" s="119">
        <v>0</v>
      </c>
      <c r="H138" s="119">
        <v>0</v>
      </c>
    </row>
    <row r="139" spans="1:8" x14ac:dyDescent="0.25">
      <c r="A139" s="119" t="s">
        <v>413</v>
      </c>
      <c r="B139" s="119" t="s">
        <v>3437</v>
      </c>
      <c r="C139" s="119">
        <v>0</v>
      </c>
      <c r="D139" s="119">
        <v>19.239999999999998</v>
      </c>
      <c r="E139" s="119">
        <v>20.07</v>
      </c>
      <c r="F139" s="119">
        <v>0</v>
      </c>
      <c r="G139" s="119">
        <v>0</v>
      </c>
      <c r="H139" s="119">
        <v>0</v>
      </c>
    </row>
    <row r="140" spans="1:8" x14ac:dyDescent="0.25">
      <c r="A140" s="119" t="s">
        <v>425</v>
      </c>
      <c r="B140" s="119" t="s">
        <v>3438</v>
      </c>
      <c r="C140" s="119">
        <v>0</v>
      </c>
      <c r="D140" s="119">
        <v>52.45</v>
      </c>
      <c r="E140" s="119">
        <v>52.9</v>
      </c>
      <c r="F140" s="119">
        <v>0</v>
      </c>
      <c r="G140" s="119">
        <v>0</v>
      </c>
      <c r="H140" s="119">
        <v>0</v>
      </c>
    </row>
    <row r="141" spans="1:8" x14ac:dyDescent="0.25">
      <c r="A141" s="119" t="s">
        <v>3440</v>
      </c>
      <c r="B141" s="119" t="s">
        <v>3439</v>
      </c>
      <c r="C141" s="119">
        <v>0</v>
      </c>
      <c r="D141" s="119">
        <v>67.5</v>
      </c>
      <c r="E141" s="119">
        <v>0</v>
      </c>
      <c r="F141" s="119">
        <v>0</v>
      </c>
      <c r="G141" s="119">
        <v>0</v>
      </c>
      <c r="H141" s="119">
        <v>0</v>
      </c>
    </row>
    <row r="142" spans="1:8" x14ac:dyDescent="0.25">
      <c r="A142" s="119" t="s">
        <v>2602</v>
      </c>
      <c r="B142" s="119" t="s">
        <v>2603</v>
      </c>
      <c r="C142" s="119">
        <v>0</v>
      </c>
      <c r="D142" s="119">
        <v>41.05</v>
      </c>
      <c r="E142" s="119">
        <v>41.05</v>
      </c>
      <c r="F142" s="119">
        <v>37.85</v>
      </c>
      <c r="G142" s="119">
        <v>0</v>
      </c>
      <c r="H142" s="119">
        <v>0</v>
      </c>
    </row>
    <row r="143" spans="1:8" x14ac:dyDescent="0.25">
      <c r="A143" s="119" t="s">
        <v>2604</v>
      </c>
      <c r="B143" s="119" t="s">
        <v>2605</v>
      </c>
      <c r="C143" s="119">
        <v>0</v>
      </c>
      <c r="D143" s="119">
        <v>35.119999999999997</v>
      </c>
      <c r="E143" s="119">
        <v>35.119999999999997</v>
      </c>
      <c r="F143" s="119">
        <v>32.380000000000003</v>
      </c>
      <c r="G143" s="119">
        <v>0</v>
      </c>
      <c r="H143" s="119">
        <v>0</v>
      </c>
    </row>
    <row r="144" spans="1:8" x14ac:dyDescent="0.25">
      <c r="A144" s="119" t="s">
        <v>2607</v>
      </c>
      <c r="B144" s="119" t="s">
        <v>2608</v>
      </c>
      <c r="C144" s="119">
        <v>0</v>
      </c>
      <c r="D144" s="119">
        <v>25.54</v>
      </c>
      <c r="E144" s="119">
        <v>25.54</v>
      </c>
      <c r="F144" s="119">
        <v>16.88</v>
      </c>
      <c r="G144" s="119">
        <v>0</v>
      </c>
      <c r="H144" s="119">
        <v>0</v>
      </c>
    </row>
    <row r="145" spans="1:8" x14ac:dyDescent="0.25">
      <c r="A145" s="119" t="s">
        <v>375</v>
      </c>
      <c r="B145" s="119" t="s">
        <v>711</v>
      </c>
      <c r="C145" s="119">
        <v>0</v>
      </c>
      <c r="D145" s="119">
        <v>14.6</v>
      </c>
      <c r="E145" s="119">
        <v>14.6</v>
      </c>
      <c r="F145" s="119">
        <v>14.6</v>
      </c>
      <c r="G145" s="119">
        <v>0</v>
      </c>
      <c r="H145" s="119">
        <v>0</v>
      </c>
    </row>
    <row r="146" spans="1:8" x14ac:dyDescent="0.25">
      <c r="A146" s="119" t="s">
        <v>404</v>
      </c>
      <c r="B146" s="119" t="s">
        <v>2594</v>
      </c>
      <c r="C146" s="119">
        <v>0</v>
      </c>
      <c r="D146" s="119">
        <v>9.57</v>
      </c>
      <c r="E146" s="119">
        <v>9.57</v>
      </c>
      <c r="F146" s="119">
        <v>7.76</v>
      </c>
      <c r="G146" s="119">
        <v>0</v>
      </c>
      <c r="H146" s="119">
        <v>0</v>
      </c>
    </row>
    <row r="147" spans="1:8" x14ac:dyDescent="0.25">
      <c r="A147" s="119" t="s">
        <v>183</v>
      </c>
      <c r="B147" s="119" t="s">
        <v>2597</v>
      </c>
      <c r="C147" s="119">
        <v>0</v>
      </c>
      <c r="D147" s="119">
        <v>6.84</v>
      </c>
      <c r="E147" s="119">
        <v>6.84</v>
      </c>
      <c r="F147" s="119">
        <v>5.93</v>
      </c>
      <c r="G147" s="119">
        <v>0</v>
      </c>
      <c r="H147" s="119">
        <v>0</v>
      </c>
    </row>
    <row r="148" spans="1:8" x14ac:dyDescent="0.25">
      <c r="A148" s="119" t="s">
        <v>2595</v>
      </c>
      <c r="B148" s="119" t="s">
        <v>2596</v>
      </c>
      <c r="C148" s="119">
        <v>0</v>
      </c>
      <c r="D148" s="119">
        <v>10.49</v>
      </c>
      <c r="E148" s="119">
        <v>10.49</v>
      </c>
      <c r="F148" s="119">
        <v>9.57</v>
      </c>
      <c r="G148" s="119">
        <v>0</v>
      </c>
      <c r="H148" s="119">
        <v>0</v>
      </c>
    </row>
    <row r="149" spans="1:8" x14ac:dyDescent="0.25">
      <c r="A149" s="119" t="s">
        <v>3441</v>
      </c>
      <c r="B149" s="119" t="s">
        <v>3442</v>
      </c>
      <c r="C149" s="119">
        <v>0</v>
      </c>
      <c r="D149" s="119">
        <v>0</v>
      </c>
      <c r="E149" s="119">
        <v>0</v>
      </c>
      <c r="F149" s="119">
        <v>3.65</v>
      </c>
      <c r="G149" s="119">
        <v>0</v>
      </c>
      <c r="H149" s="119">
        <v>0</v>
      </c>
    </row>
    <row r="150" spans="1:8" x14ac:dyDescent="0.25">
      <c r="A150" s="119" t="s">
        <v>3443</v>
      </c>
      <c r="B150" s="119" t="s">
        <v>3442</v>
      </c>
      <c r="C150" s="119">
        <v>0</v>
      </c>
      <c r="D150" s="119">
        <v>0</v>
      </c>
      <c r="E150" s="119">
        <v>0</v>
      </c>
      <c r="F150" s="119">
        <v>10.039999999999999</v>
      </c>
      <c r="G150" s="119">
        <v>0</v>
      </c>
      <c r="H150" s="119">
        <v>0</v>
      </c>
    </row>
    <row r="151" spans="1:8" x14ac:dyDescent="0.25">
      <c r="A151" s="119" t="s">
        <v>1323</v>
      </c>
      <c r="B151" s="119" t="s">
        <v>2588</v>
      </c>
      <c r="C151" s="119">
        <v>0</v>
      </c>
      <c r="D151" s="119">
        <v>5.48</v>
      </c>
      <c r="E151" s="119">
        <v>5.48</v>
      </c>
      <c r="F151" s="119">
        <v>5.01</v>
      </c>
      <c r="G151" s="119">
        <v>0</v>
      </c>
      <c r="H151" s="119">
        <v>0</v>
      </c>
    </row>
    <row r="152" spans="1:8" x14ac:dyDescent="0.25">
      <c r="A152" s="119" t="s">
        <v>172</v>
      </c>
      <c r="B152" s="119" t="s">
        <v>2589</v>
      </c>
      <c r="C152" s="119">
        <v>0</v>
      </c>
      <c r="D152" s="119">
        <v>0</v>
      </c>
      <c r="E152" s="119">
        <v>6.84</v>
      </c>
      <c r="F152" s="119">
        <v>6.39</v>
      </c>
      <c r="G152" s="119">
        <v>0</v>
      </c>
      <c r="H152" s="119">
        <v>0</v>
      </c>
    </row>
    <row r="153" spans="1:8" x14ac:dyDescent="0.25">
      <c r="A153" s="119" t="s">
        <v>174</v>
      </c>
      <c r="B153" s="119" t="s">
        <v>2592</v>
      </c>
      <c r="C153" s="119">
        <v>0</v>
      </c>
      <c r="D153" s="119">
        <v>17.79</v>
      </c>
      <c r="E153" s="119">
        <v>17.79</v>
      </c>
      <c r="F153" s="119">
        <v>16.88</v>
      </c>
      <c r="G153" s="119">
        <v>0</v>
      </c>
      <c r="H153" s="119">
        <v>0</v>
      </c>
    </row>
    <row r="154" spans="1:8" x14ac:dyDescent="0.25">
      <c r="A154" s="119" t="s">
        <v>1327</v>
      </c>
      <c r="B154" s="119" t="s">
        <v>2590</v>
      </c>
      <c r="C154" s="119">
        <v>0</v>
      </c>
      <c r="D154" s="119">
        <v>10.95</v>
      </c>
      <c r="E154" s="119">
        <v>10.95</v>
      </c>
      <c r="F154" s="119">
        <v>10.039999999999999</v>
      </c>
      <c r="G154" s="119">
        <v>0</v>
      </c>
      <c r="H154" s="119">
        <v>0</v>
      </c>
    </row>
    <row r="155" spans="1:8" x14ac:dyDescent="0.25">
      <c r="A155" s="119" t="s">
        <v>173</v>
      </c>
      <c r="B155" s="119" t="s">
        <v>2591</v>
      </c>
      <c r="C155" s="119">
        <v>0</v>
      </c>
      <c r="D155" s="119">
        <v>13.68</v>
      </c>
      <c r="E155" s="119">
        <v>13.68</v>
      </c>
      <c r="F155" s="119">
        <v>12.77</v>
      </c>
      <c r="G155" s="119">
        <v>0</v>
      </c>
      <c r="H155" s="119">
        <v>0</v>
      </c>
    </row>
    <row r="156" spans="1:8" x14ac:dyDescent="0.25">
      <c r="A156" s="119" t="s">
        <v>175</v>
      </c>
      <c r="B156" s="119" t="s">
        <v>2593</v>
      </c>
      <c r="C156" s="119">
        <v>0</v>
      </c>
      <c r="D156" s="119">
        <v>0</v>
      </c>
      <c r="E156" s="119">
        <v>36.04</v>
      </c>
      <c r="F156" s="119">
        <v>34.21</v>
      </c>
      <c r="G156" s="119">
        <v>0</v>
      </c>
      <c r="H156" s="119">
        <v>0</v>
      </c>
    </row>
    <row r="157" spans="1:8" x14ac:dyDescent="0.25">
      <c r="A157" s="119" t="s">
        <v>422</v>
      </c>
      <c r="B157" s="119" t="s">
        <v>2606</v>
      </c>
      <c r="C157" s="119">
        <v>0</v>
      </c>
      <c r="D157" s="119">
        <v>84.38</v>
      </c>
      <c r="E157" s="119">
        <v>84.38</v>
      </c>
      <c r="F157" s="119">
        <v>79.819999999999993</v>
      </c>
      <c r="G157" s="119">
        <v>0</v>
      </c>
      <c r="H157" s="119">
        <v>0</v>
      </c>
    </row>
    <row r="158" spans="1:8" x14ac:dyDescent="0.25">
      <c r="A158" s="119" t="s">
        <v>503</v>
      </c>
      <c r="B158" s="119" t="s">
        <v>909</v>
      </c>
      <c r="C158" s="119">
        <v>0</v>
      </c>
      <c r="D158" s="119">
        <v>39.68</v>
      </c>
      <c r="E158" s="119">
        <v>39.68</v>
      </c>
      <c r="F158" s="119">
        <v>32.380000000000003</v>
      </c>
      <c r="G158" s="119">
        <v>0</v>
      </c>
      <c r="H158" s="119">
        <v>0</v>
      </c>
    </row>
    <row r="159" spans="1:8" x14ac:dyDescent="0.25">
      <c r="A159" s="119" t="s">
        <v>3444</v>
      </c>
      <c r="B159" s="119" t="s">
        <v>2611</v>
      </c>
      <c r="C159" s="119">
        <v>0</v>
      </c>
      <c r="D159" s="119">
        <v>2.2799999999999998</v>
      </c>
      <c r="E159" s="119">
        <v>2.2799999999999998</v>
      </c>
      <c r="F159" s="119">
        <v>2.2799999999999998</v>
      </c>
      <c r="G159" s="119">
        <v>0</v>
      </c>
      <c r="H159" s="119">
        <v>0</v>
      </c>
    </row>
    <row r="160" spans="1:8" x14ac:dyDescent="0.25">
      <c r="A160" s="119" t="s">
        <v>3445</v>
      </c>
      <c r="B160" s="119" t="s">
        <v>2609</v>
      </c>
      <c r="C160" s="119">
        <v>0</v>
      </c>
      <c r="D160" s="119">
        <v>15.96</v>
      </c>
      <c r="E160" s="119">
        <v>15.96</v>
      </c>
      <c r="F160" s="119">
        <v>15.96</v>
      </c>
      <c r="G160" s="119">
        <v>0</v>
      </c>
      <c r="H160" s="119">
        <v>0</v>
      </c>
    </row>
    <row r="161" spans="1:9" x14ac:dyDescent="0.25">
      <c r="A161" s="119" t="s">
        <v>3446</v>
      </c>
      <c r="B161" s="119" t="s">
        <v>2610</v>
      </c>
      <c r="C161" s="119">
        <v>0</v>
      </c>
      <c r="D161" s="119">
        <v>15.51</v>
      </c>
      <c r="E161" s="119">
        <v>15.51</v>
      </c>
      <c r="F161" s="119">
        <v>15.51</v>
      </c>
      <c r="G161" s="119">
        <v>0</v>
      </c>
      <c r="H161" s="119">
        <v>0</v>
      </c>
    </row>
    <row r="162" spans="1:9" x14ac:dyDescent="0.25">
      <c r="A162" s="119" t="s">
        <v>3447</v>
      </c>
      <c r="B162" s="119" t="s">
        <v>3448</v>
      </c>
      <c r="C162" s="119">
        <v>0</v>
      </c>
      <c r="D162" s="119">
        <v>4.5599999999999996</v>
      </c>
      <c r="E162" s="119">
        <v>4.5599999999999996</v>
      </c>
      <c r="F162" s="119">
        <v>4.5599999999999996</v>
      </c>
      <c r="G162" s="119">
        <v>0</v>
      </c>
      <c r="H162" s="119">
        <v>0</v>
      </c>
    </row>
    <row r="163" spans="1:9" x14ac:dyDescent="0.25">
      <c r="A163" s="123" t="s">
        <v>429</v>
      </c>
      <c r="B163" s="123" t="s">
        <v>1361</v>
      </c>
      <c r="C163" s="119">
        <v>0</v>
      </c>
      <c r="D163" s="119">
        <v>0</v>
      </c>
      <c r="E163" s="119">
        <v>0</v>
      </c>
      <c r="F163" s="119">
        <v>0</v>
      </c>
      <c r="G163" s="119">
        <v>0</v>
      </c>
      <c r="H163" s="119">
        <v>0</v>
      </c>
    </row>
    <row r="164" spans="1:9" x14ac:dyDescent="0.25">
      <c r="D164" s="119">
        <f t="array" ref="D164">SUM(D7:D163*'GROUP G4'!$A$5:$A$161)</f>
        <v>0</v>
      </c>
      <c r="E164" s="119">
        <f t="array" ref="E164">SUM(E7:E163*'GROUP G4'!$A$5:$A$161)</f>
        <v>0</v>
      </c>
      <c r="F164" s="119">
        <f t="array" ref="F164">SUM(F7:F163*'GROUP G4'!$A$5:$A$161)</f>
        <v>0</v>
      </c>
      <c r="G164" s="119">
        <f t="array" ref="G164">SUM(G7:G163*'GROUP G4'!$A$5:$A$161)</f>
        <v>0</v>
      </c>
      <c r="H164" s="119">
        <f t="array" ref="H164">SUM(H7:H163*'GROUP G4'!$A$5:$A$161)</f>
        <v>0</v>
      </c>
      <c r="I164" s="119">
        <f t="array" ref="I164">SUM(C7:C163*'GROUP G4'!$A$5:$A$161)</f>
        <v>0</v>
      </c>
    </row>
  </sheetData>
  <sheetProtection password="D824" sheet="1" objects="1" scenarios="1" formatRows="0" autoFilter="0"/>
  <pageMargins left="0.7" right="0.7" top="0.75" bottom="0.75" header="0.3" footer="0.3"/>
  <legacyDrawing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A1:F228"/>
  <sheetViews>
    <sheetView showGridLines="0" showRowColHeaders="0" workbookViewId="0">
      <pane ySplit="3" topLeftCell="A4" activePane="bottomLeft" state="frozen"/>
      <selection activeCell="C2" sqref="C2"/>
      <selection pane="bottomLeft" activeCell="A5" sqref="A5"/>
    </sheetView>
  </sheetViews>
  <sheetFormatPr defaultRowHeight="12.75" x14ac:dyDescent="0.2"/>
  <cols>
    <col min="1" max="1" width="5.7109375" customWidth="1"/>
    <col min="2" max="2" width="14.7109375" customWidth="1"/>
    <col min="3" max="3" width="75.7109375" customWidth="1"/>
    <col min="4" max="4" width="9.7109375" customWidth="1"/>
    <col min="5" max="5" width="14.7109375" customWidth="1"/>
    <col min="6" max="6" width="1.7109375" customWidth="1"/>
  </cols>
  <sheetData>
    <row r="1" spans="1:6" ht="35.1" customHeight="1" x14ac:dyDescent="0.55000000000000004">
      <c r="C1" s="130" t="str">
        <f>DWOFtype&amp;" Direct Order Form"</f>
        <v>Dealer Direct Order Form</v>
      </c>
    </row>
    <row r="2" spans="1:6" ht="24.95" customHeight="1" x14ac:dyDescent="0.4">
      <c r="C2" s="131" t="str">
        <f>INDEX(GroupMAStyles,GroupMAindex)</f>
        <v>Please select door style</v>
      </c>
    </row>
    <row r="3" spans="1:6" ht="15" customHeight="1" thickBot="1" x14ac:dyDescent="0.3">
      <c r="A3" s="114" t="s">
        <v>5</v>
      </c>
      <c r="B3" s="36" t="s">
        <v>4</v>
      </c>
      <c r="C3" s="88" t="str">
        <f>"Group MA, "&amp;TEXT(ModificationDate,"mm/dd/yyyy")</f>
        <v>Group MA, 04/10/2018</v>
      </c>
      <c r="D3" s="36" t="s">
        <v>643</v>
      </c>
      <c r="E3" s="35" t="s">
        <v>7</v>
      </c>
    </row>
    <row r="4" spans="1:6" ht="15" customHeight="1" thickBot="1" x14ac:dyDescent="0.25">
      <c r="A4" s="317"/>
      <c r="B4" s="318" t="str">
        <f>IF(ISBLANK(MAprices!A10),"",MAprices!A10)</f>
        <v/>
      </c>
      <c r="C4" s="320" t="str">
        <f>MAprices!B10</f>
        <v>30" High Wall</v>
      </c>
      <c r="D4" s="318"/>
      <c r="E4" s="318"/>
      <c r="F4" s="319"/>
    </row>
    <row r="5" spans="1:6" ht="15" customHeight="1" thickBot="1" x14ac:dyDescent="0.3">
      <c r="A5" s="226"/>
      <c r="B5" s="229" t="str">
        <f>IF(ISBLANK(MAprices!A11),"",MAprices!A11)</f>
        <v>W0930</v>
      </c>
      <c r="C5" s="230" t="str">
        <f>MAprices!B11</f>
        <v>Wall 9" x 30", 1 door</v>
      </c>
      <c r="D5" s="345">
        <f>IF(B5="","",INDEX(MAprices!C11:J11,1,GroupMAindex))</f>
        <v>0</v>
      </c>
      <c r="E5" s="232" t="str">
        <f t="shared" ref="E5:E36" si="0">IF(B5="","",IF(D5=0,NotAvailable,D5*A5))</f>
        <v>N/A</v>
      </c>
      <c r="F5" s="348"/>
    </row>
    <row r="6" spans="1:6" ht="15" customHeight="1" thickBot="1" x14ac:dyDescent="0.3">
      <c r="A6" s="226"/>
      <c r="B6" s="229" t="str">
        <f>IF(ISBLANK(MAprices!A12),"",MAprices!A12)</f>
        <v>W1230</v>
      </c>
      <c r="C6" s="230" t="str">
        <f>MAprices!B12</f>
        <v>Wall 12" x 30", 1 door</v>
      </c>
      <c r="D6" s="345">
        <f>IF(B6="","",INDEX(MAprices!C12:J12,1,GroupMAindex))</f>
        <v>0</v>
      </c>
      <c r="E6" s="232" t="str">
        <f t="shared" si="0"/>
        <v>N/A</v>
      </c>
      <c r="F6" s="348"/>
    </row>
    <row r="7" spans="1:6" ht="15" customHeight="1" thickBot="1" x14ac:dyDescent="0.3">
      <c r="A7" s="226"/>
      <c r="B7" s="229" t="str">
        <f>IF(ISBLANK(MAprices!A13),"",MAprices!A13)</f>
        <v>W1530</v>
      </c>
      <c r="C7" s="230" t="str">
        <f>MAprices!B13</f>
        <v>Wall 15" x 30", 1 door</v>
      </c>
      <c r="D7" s="345">
        <f>IF(B7="","",INDEX(MAprices!C13:J13,1,GroupMAindex))</f>
        <v>0</v>
      </c>
      <c r="E7" s="232" t="str">
        <f t="shared" si="0"/>
        <v>N/A</v>
      </c>
      <c r="F7" s="348"/>
    </row>
    <row r="8" spans="1:6" ht="15" customHeight="1" thickBot="1" x14ac:dyDescent="0.3">
      <c r="A8" s="226"/>
      <c r="B8" s="229" t="str">
        <f>IF(ISBLANK(MAprices!A14),"",MAprices!A14)</f>
        <v>W1830</v>
      </c>
      <c r="C8" s="230" t="str">
        <f>MAprices!B14</f>
        <v>Wall 18" x 30", 1 door</v>
      </c>
      <c r="D8" s="345">
        <f>IF(B8="","",INDEX(MAprices!C14:J14,1,GroupMAindex))</f>
        <v>0</v>
      </c>
      <c r="E8" s="232" t="str">
        <f t="shared" si="0"/>
        <v>N/A</v>
      </c>
      <c r="F8" s="348"/>
    </row>
    <row r="9" spans="1:6" ht="15" customHeight="1" thickBot="1" x14ac:dyDescent="0.3">
      <c r="A9" s="226"/>
      <c r="B9" s="229" t="str">
        <f>IF(ISBLANK(MAprices!A15),"",MAprices!A15)</f>
        <v>W2130</v>
      </c>
      <c r="C9" s="230" t="str">
        <f>MAprices!B15</f>
        <v>Wall 21" x 30", 1 door</v>
      </c>
      <c r="D9" s="345">
        <f>IF(B9="","",INDEX(MAprices!C15:J15,1,GroupMAindex))</f>
        <v>0</v>
      </c>
      <c r="E9" s="232" t="str">
        <f t="shared" si="0"/>
        <v>N/A</v>
      </c>
      <c r="F9" s="348"/>
    </row>
    <row r="10" spans="1:6" ht="15" customHeight="1" thickBot="1" x14ac:dyDescent="0.3">
      <c r="A10" s="226"/>
      <c r="B10" s="229" t="str">
        <f>IF(ISBLANK(MAprices!A16),"",MAprices!A16)</f>
        <v>W2430</v>
      </c>
      <c r="C10" s="230" t="str">
        <f>MAprices!B16</f>
        <v>Wall 24" x 30", 2 door</v>
      </c>
      <c r="D10" s="345">
        <f>IF(B10="","",INDEX(MAprices!C16:J16,1,GroupMAindex))</f>
        <v>0</v>
      </c>
      <c r="E10" s="232" t="str">
        <f t="shared" si="0"/>
        <v>N/A</v>
      </c>
      <c r="F10" s="348"/>
    </row>
    <row r="11" spans="1:6" ht="15" customHeight="1" thickBot="1" x14ac:dyDescent="0.3">
      <c r="A11" s="226"/>
      <c r="B11" s="229" t="str">
        <f>IF(ISBLANK(MAprices!A17),"",MAprices!A17)</f>
        <v>W2730</v>
      </c>
      <c r="C11" s="230" t="str">
        <f>MAprices!B17</f>
        <v>Wall 27" x 30", 2 door</v>
      </c>
      <c r="D11" s="345">
        <f>IF(B11="","",INDEX(MAprices!C17:J17,1,GroupMAindex))</f>
        <v>0</v>
      </c>
      <c r="E11" s="232" t="str">
        <f t="shared" si="0"/>
        <v>N/A</v>
      </c>
      <c r="F11" s="348"/>
    </row>
    <row r="12" spans="1:6" ht="15" customHeight="1" thickBot="1" x14ac:dyDescent="0.3">
      <c r="A12" s="226"/>
      <c r="B12" s="229" t="str">
        <f>IF(ISBLANK(MAprices!A18),"",MAprices!A18)</f>
        <v>W3030</v>
      </c>
      <c r="C12" s="230" t="str">
        <f>MAprices!B18</f>
        <v>Wall 30" x 30", 2 door</v>
      </c>
      <c r="D12" s="345">
        <f>IF(B12="","",INDEX(MAprices!C18:J18,1,GroupMAindex))</f>
        <v>0</v>
      </c>
      <c r="E12" s="232" t="str">
        <f t="shared" si="0"/>
        <v>N/A</v>
      </c>
      <c r="F12" s="348"/>
    </row>
    <row r="13" spans="1:6" ht="15" customHeight="1" thickBot="1" x14ac:dyDescent="0.3">
      <c r="A13" s="226"/>
      <c r="B13" s="229" t="str">
        <f>IF(ISBLANK(MAprices!A19),"",MAprices!A19)</f>
        <v>W3330</v>
      </c>
      <c r="C13" s="230" t="str">
        <f>MAprices!B19</f>
        <v>Wall 33" x 30", 2 door</v>
      </c>
      <c r="D13" s="345">
        <f>IF(B13="","",INDEX(MAprices!C19:J19,1,GroupMAindex))</f>
        <v>0</v>
      </c>
      <c r="E13" s="232" t="str">
        <f t="shared" si="0"/>
        <v>N/A</v>
      </c>
      <c r="F13" s="348"/>
    </row>
    <row r="14" spans="1:6" ht="15" customHeight="1" thickBot="1" x14ac:dyDescent="0.3">
      <c r="A14" s="226"/>
      <c r="B14" s="229" t="str">
        <f>IF(ISBLANK(MAprices!A20),"",MAprices!A20)</f>
        <v>W3630</v>
      </c>
      <c r="C14" s="230" t="str">
        <f>MAprices!B20</f>
        <v>Wall 36" x 30", 2 door</v>
      </c>
      <c r="D14" s="345">
        <f>IF(B14="","",INDEX(MAprices!C20:J20,1,GroupMAindex))</f>
        <v>0</v>
      </c>
      <c r="E14" s="232" t="str">
        <f t="shared" si="0"/>
        <v>N/A</v>
      </c>
      <c r="F14" s="348"/>
    </row>
    <row r="15" spans="1:6" ht="15" customHeight="1" thickBot="1" x14ac:dyDescent="0.3">
      <c r="A15" s="226"/>
      <c r="B15" s="229" t="str">
        <f>IF(ISBLANK(MAprices!A21),"",MAprices!A21)</f>
        <v>W4230</v>
      </c>
      <c r="C15" s="230" t="str">
        <f>MAprices!B21</f>
        <v>Wall 42" x 30", 2 door</v>
      </c>
      <c r="D15" s="345">
        <f>IF(B15="","",INDEX(MAprices!C21:J21,1,GroupMAindex))</f>
        <v>0</v>
      </c>
      <c r="E15" s="232" t="str">
        <f t="shared" si="0"/>
        <v>N/A</v>
      </c>
      <c r="F15" s="348"/>
    </row>
    <row r="16" spans="1:6" ht="15" customHeight="1" thickBot="1" x14ac:dyDescent="0.3">
      <c r="A16" s="226"/>
      <c r="B16" s="229" t="str">
        <f>IF(ISBLANK(MAprices!A22),"",MAprices!A22)</f>
        <v/>
      </c>
      <c r="C16" s="230" t="str">
        <f>MAprices!B22</f>
        <v>30" High Wall Blind Corner</v>
      </c>
      <c r="D16" s="345" t="str">
        <f>IF(B16="","",INDEX(MAprices!C22:J22,1,GroupMAindex))</f>
        <v/>
      </c>
      <c r="E16" s="232" t="str">
        <f t="shared" si="0"/>
        <v/>
      </c>
      <c r="F16" s="348"/>
    </row>
    <row r="17" spans="1:6" ht="15" customHeight="1" thickBot="1" x14ac:dyDescent="0.3">
      <c r="A17" s="226"/>
      <c r="B17" s="229" t="str">
        <f>IF(ISBLANK(MAprices!A23),"",MAprices!A23)</f>
        <v>WBC2730</v>
      </c>
      <c r="C17" s="230" t="str">
        <f>MAprices!B23</f>
        <v>Wall blind 27"x30" 1 dr pulled from 27" to 30"</v>
      </c>
      <c r="D17" s="345">
        <f>IF(B17="","",INDEX(MAprices!C23:J23,1,GroupMAindex))</f>
        <v>0</v>
      </c>
      <c r="E17" s="232" t="str">
        <f t="shared" si="0"/>
        <v>N/A</v>
      </c>
      <c r="F17" s="348"/>
    </row>
    <row r="18" spans="1:6" ht="15" customHeight="1" thickBot="1" x14ac:dyDescent="0.3">
      <c r="A18" s="226"/>
      <c r="B18" s="229" t="str">
        <f>IF(ISBLANK(MAprices!A24),"",MAprices!A24)</f>
        <v/>
      </c>
      <c r="C18" s="230" t="str">
        <f>MAprices!B24</f>
        <v>30" High Wall Diagonal Corner</v>
      </c>
      <c r="D18" s="345" t="str">
        <f>IF(B18="","",INDEX(MAprices!C24:J24,1,GroupMAindex))</f>
        <v/>
      </c>
      <c r="E18" s="232" t="str">
        <f t="shared" si="0"/>
        <v/>
      </c>
      <c r="F18" s="348"/>
    </row>
    <row r="19" spans="1:6" ht="15" customHeight="1" thickBot="1" x14ac:dyDescent="0.3">
      <c r="A19" s="226"/>
      <c r="B19" s="229" t="str">
        <f>IF(ISBLANK(MAprices!A25),"",MAprices!A25)</f>
        <v>WDC2430</v>
      </c>
      <c r="C19" s="230" t="str">
        <f>MAprices!B25</f>
        <v>Wall diagonal 24" x 30", 1 door</v>
      </c>
      <c r="D19" s="345">
        <f>IF(B19="","",INDEX(MAprices!C25:J25,1,GroupMAindex))</f>
        <v>0</v>
      </c>
      <c r="E19" s="232" t="str">
        <f t="shared" si="0"/>
        <v>N/A</v>
      </c>
      <c r="F19" s="348"/>
    </row>
    <row r="20" spans="1:6" ht="15" customHeight="1" thickBot="1" x14ac:dyDescent="0.3">
      <c r="A20" s="226"/>
      <c r="B20" s="229" t="str">
        <f>IF(ISBLANK(MAprices!A26),"",MAprices!A26)</f>
        <v/>
      </c>
      <c r="C20" s="230" t="str">
        <f>MAprices!B26</f>
        <v>36" High Wall</v>
      </c>
      <c r="D20" s="345" t="str">
        <f>IF(B20="","",INDEX(MAprices!C26:J26,1,GroupMAindex))</f>
        <v/>
      </c>
      <c r="E20" s="232" t="str">
        <f t="shared" si="0"/>
        <v/>
      </c>
      <c r="F20" s="348"/>
    </row>
    <row r="21" spans="1:6" ht="15" customHeight="1" thickBot="1" x14ac:dyDescent="0.3">
      <c r="A21" s="226"/>
      <c r="B21" s="229" t="str">
        <f>IF(ISBLANK(MAprices!A27),"",MAprices!A27)</f>
        <v>W0936</v>
      </c>
      <c r="C21" s="230" t="str">
        <f>MAprices!B27</f>
        <v>Wall 9" x 36", 1 door</v>
      </c>
      <c r="D21" s="345">
        <f>IF(B21="","",INDEX(MAprices!C27:J27,1,GroupMAindex))</f>
        <v>0</v>
      </c>
      <c r="E21" s="232" t="str">
        <f t="shared" si="0"/>
        <v>N/A</v>
      </c>
      <c r="F21" s="348"/>
    </row>
    <row r="22" spans="1:6" ht="15" customHeight="1" thickBot="1" x14ac:dyDescent="0.3">
      <c r="A22" s="226"/>
      <c r="B22" s="229" t="str">
        <f>IF(ISBLANK(MAprices!A28),"",MAprices!A28)</f>
        <v>W1236</v>
      </c>
      <c r="C22" s="230" t="str">
        <f>MAprices!B28</f>
        <v>Wall 12" x 36", 1 door</v>
      </c>
      <c r="D22" s="345">
        <f>IF(B22="","",INDEX(MAprices!C28:J28,1,GroupMAindex))</f>
        <v>0</v>
      </c>
      <c r="E22" s="232" t="str">
        <f t="shared" si="0"/>
        <v>N/A</v>
      </c>
      <c r="F22" s="348"/>
    </row>
    <row r="23" spans="1:6" ht="15" customHeight="1" thickBot="1" x14ac:dyDescent="0.3">
      <c r="A23" s="226"/>
      <c r="B23" s="229" t="str">
        <f>IF(ISBLANK(MAprices!A29),"",MAprices!A29)</f>
        <v>W1536</v>
      </c>
      <c r="C23" s="230" t="str">
        <f>MAprices!B29</f>
        <v>Wall 15" x 36", 1 door</v>
      </c>
      <c r="D23" s="345">
        <f>IF(B23="","",INDEX(MAprices!C29:J29,1,GroupMAindex))</f>
        <v>0</v>
      </c>
      <c r="E23" s="232" t="str">
        <f t="shared" si="0"/>
        <v>N/A</v>
      </c>
      <c r="F23" s="348"/>
    </row>
    <row r="24" spans="1:6" ht="15" customHeight="1" thickBot="1" x14ac:dyDescent="0.3">
      <c r="A24" s="226"/>
      <c r="B24" s="229" t="str">
        <f>IF(ISBLANK(MAprices!A30),"",MAprices!A30)</f>
        <v>W1836</v>
      </c>
      <c r="C24" s="230" t="str">
        <f>MAprices!B30</f>
        <v>Wall 18" x 36", 1 door</v>
      </c>
      <c r="D24" s="345">
        <f>IF(B24="","",INDEX(MAprices!C30:J30,1,GroupMAindex))</f>
        <v>0</v>
      </c>
      <c r="E24" s="232" t="str">
        <f t="shared" si="0"/>
        <v>N/A</v>
      </c>
      <c r="F24" s="348"/>
    </row>
    <row r="25" spans="1:6" ht="15" customHeight="1" thickBot="1" x14ac:dyDescent="0.3">
      <c r="A25" s="226"/>
      <c r="B25" s="229" t="str">
        <f>IF(ISBLANK(MAprices!A31),"",MAprices!A31)</f>
        <v>W2136</v>
      </c>
      <c r="C25" s="230" t="str">
        <f>MAprices!B31</f>
        <v>Wall 21" x 36", 1 door</v>
      </c>
      <c r="D25" s="345">
        <f>IF(B25="","",INDEX(MAprices!C31:J31,1,GroupMAindex))</f>
        <v>0</v>
      </c>
      <c r="E25" s="232" t="str">
        <f t="shared" si="0"/>
        <v>N/A</v>
      </c>
      <c r="F25" s="348"/>
    </row>
    <row r="26" spans="1:6" ht="15" customHeight="1" thickBot="1" x14ac:dyDescent="0.3">
      <c r="A26" s="226"/>
      <c r="B26" s="229" t="str">
        <f>IF(ISBLANK(MAprices!A32),"",MAprices!A32)</f>
        <v>W2436</v>
      </c>
      <c r="C26" s="230" t="str">
        <f>MAprices!B32</f>
        <v>Wall 24" x 36", 2 door</v>
      </c>
      <c r="D26" s="345">
        <f>IF(B26="","",INDEX(MAprices!C32:J32,1,GroupMAindex))</f>
        <v>0</v>
      </c>
      <c r="E26" s="232" t="str">
        <f t="shared" si="0"/>
        <v>N/A</v>
      </c>
      <c r="F26" s="348"/>
    </row>
    <row r="27" spans="1:6" ht="15" customHeight="1" thickBot="1" x14ac:dyDescent="0.3">
      <c r="A27" s="226"/>
      <c r="B27" s="229" t="str">
        <f>IF(ISBLANK(MAprices!A33),"",MAprices!A33)</f>
        <v>W2736</v>
      </c>
      <c r="C27" s="230" t="str">
        <f>MAprices!B33</f>
        <v>Wall 27" x 36", 2 door</v>
      </c>
      <c r="D27" s="345">
        <f>IF(B27="","",INDEX(MAprices!C33:J33,1,GroupMAindex))</f>
        <v>0</v>
      </c>
      <c r="E27" s="232" t="str">
        <f t="shared" si="0"/>
        <v>N/A</v>
      </c>
      <c r="F27" s="348"/>
    </row>
    <row r="28" spans="1:6" ht="15" customHeight="1" thickBot="1" x14ac:dyDescent="0.3">
      <c r="A28" s="226"/>
      <c r="B28" s="229" t="str">
        <f>IF(ISBLANK(MAprices!A34),"",MAprices!A34)</f>
        <v>W3036</v>
      </c>
      <c r="C28" s="230" t="str">
        <f>MAprices!B34</f>
        <v>Wall 30" x 36", 2 door</v>
      </c>
      <c r="D28" s="345">
        <f>IF(B28="","",INDEX(MAprices!C34:J34,1,GroupMAindex))</f>
        <v>0</v>
      </c>
      <c r="E28" s="232" t="str">
        <f t="shared" si="0"/>
        <v>N/A</v>
      </c>
      <c r="F28" s="348"/>
    </row>
    <row r="29" spans="1:6" ht="15" customHeight="1" thickBot="1" x14ac:dyDescent="0.3">
      <c r="A29" s="226"/>
      <c r="B29" s="229" t="str">
        <f>IF(ISBLANK(MAprices!A35),"",MAprices!A35)</f>
        <v>W3336</v>
      </c>
      <c r="C29" s="230" t="str">
        <f>MAprices!B35</f>
        <v>Wall 33" x 36", 2 door</v>
      </c>
      <c r="D29" s="345">
        <f>IF(B29="","",INDEX(MAprices!C35:J35,1,GroupMAindex))</f>
        <v>0</v>
      </c>
      <c r="E29" s="232" t="str">
        <f t="shared" si="0"/>
        <v>N/A</v>
      </c>
      <c r="F29" s="348"/>
    </row>
    <row r="30" spans="1:6" ht="15" customHeight="1" thickBot="1" x14ac:dyDescent="0.3">
      <c r="A30" s="226"/>
      <c r="B30" s="229" t="str">
        <f>IF(ISBLANK(MAprices!A36),"",MAprices!A36)</f>
        <v>W3636</v>
      </c>
      <c r="C30" s="230" t="str">
        <f>MAprices!B36</f>
        <v>Wall 36" x 36", 2 door</v>
      </c>
      <c r="D30" s="345">
        <f>IF(B30="","",INDEX(MAprices!C36:J36,1,GroupMAindex))</f>
        <v>0</v>
      </c>
      <c r="E30" s="232" t="str">
        <f t="shared" si="0"/>
        <v>N/A</v>
      </c>
      <c r="F30" s="348"/>
    </row>
    <row r="31" spans="1:6" ht="15" customHeight="1" thickBot="1" x14ac:dyDescent="0.3">
      <c r="A31" s="226"/>
      <c r="B31" s="229" t="str">
        <f>IF(ISBLANK(MAprices!A37),"",MAprices!A37)</f>
        <v>W4236</v>
      </c>
      <c r="C31" s="230" t="str">
        <f>MAprices!B37</f>
        <v>Wall 42" x 36", 2 door</v>
      </c>
      <c r="D31" s="345">
        <f>IF(B31="","",INDEX(MAprices!C37:J37,1,GroupMAindex))</f>
        <v>0</v>
      </c>
      <c r="E31" s="232" t="str">
        <f t="shared" si="0"/>
        <v>N/A</v>
      </c>
      <c r="F31" s="348"/>
    </row>
    <row r="32" spans="1:6" ht="15" customHeight="1" thickBot="1" x14ac:dyDescent="0.3">
      <c r="A32" s="226"/>
      <c r="B32" s="229" t="str">
        <f>IF(ISBLANK(MAprices!A38),"",MAprices!A38)</f>
        <v/>
      </c>
      <c r="C32" s="230" t="str">
        <f>MAprices!B38</f>
        <v>36" High Wall Blind Corner</v>
      </c>
      <c r="D32" s="345" t="str">
        <f>IF(B32="","",INDEX(MAprices!C38:J38,1,GroupMAindex))</f>
        <v/>
      </c>
      <c r="E32" s="232" t="str">
        <f t="shared" si="0"/>
        <v/>
      </c>
      <c r="F32" s="348"/>
    </row>
    <row r="33" spans="1:6" ht="15" customHeight="1" thickBot="1" x14ac:dyDescent="0.3">
      <c r="A33" s="226"/>
      <c r="B33" s="229" t="str">
        <f>IF(ISBLANK(MAprices!A39),"",MAprices!A39)</f>
        <v>WBC2736</v>
      </c>
      <c r="C33" s="230" t="str">
        <f>MAprices!B39</f>
        <v>Wall blind 27"x36" 1 dr pulled from 27" to 30"</v>
      </c>
      <c r="D33" s="345">
        <f>IF(B33="","",INDEX(MAprices!C39:J39,1,GroupMAindex))</f>
        <v>0</v>
      </c>
      <c r="E33" s="232" t="str">
        <f t="shared" si="0"/>
        <v>N/A</v>
      </c>
      <c r="F33" s="348"/>
    </row>
    <row r="34" spans="1:6" ht="15" customHeight="1" thickBot="1" x14ac:dyDescent="0.3">
      <c r="A34" s="226"/>
      <c r="B34" s="229" t="str">
        <f>IF(ISBLANK(MAprices!A40),"",MAprices!A40)</f>
        <v/>
      </c>
      <c r="C34" s="230" t="str">
        <f>MAprices!B40</f>
        <v>36" High Wall Diagonal Corner</v>
      </c>
      <c r="D34" s="345" t="str">
        <f>IF(B34="","",INDEX(MAprices!C40:J40,1,GroupMAindex))</f>
        <v/>
      </c>
      <c r="E34" s="232" t="str">
        <f t="shared" si="0"/>
        <v/>
      </c>
      <c r="F34" s="348"/>
    </row>
    <row r="35" spans="1:6" ht="15" customHeight="1" thickBot="1" x14ac:dyDescent="0.3">
      <c r="A35" s="226"/>
      <c r="B35" s="229" t="str">
        <f>IF(ISBLANK(MAprices!A41),"",MAprices!A41)</f>
        <v>WDC2436</v>
      </c>
      <c r="C35" s="230" t="str">
        <f>MAprices!B41</f>
        <v>Wall diagonal 24" x 36", 1 door</v>
      </c>
      <c r="D35" s="345">
        <f>IF(B35="","",INDEX(MAprices!C41:J41,1,GroupMAindex))</f>
        <v>0</v>
      </c>
      <c r="E35" s="232" t="str">
        <f t="shared" si="0"/>
        <v>N/A</v>
      </c>
      <c r="F35" s="348"/>
    </row>
    <row r="36" spans="1:6" ht="15" customHeight="1" thickBot="1" x14ac:dyDescent="0.3">
      <c r="A36" s="226"/>
      <c r="B36" s="229" t="str">
        <f>IF(ISBLANK(MAprices!A42),"",MAprices!A42)</f>
        <v/>
      </c>
      <c r="C36" s="230" t="str">
        <f>MAprices!B42</f>
        <v>12" High Wall Bridge</v>
      </c>
      <c r="D36" s="345" t="str">
        <f>IF(B36="","",INDEX(MAprices!C42:J42,1,GroupMAindex))</f>
        <v/>
      </c>
      <c r="E36" s="232" t="str">
        <f t="shared" si="0"/>
        <v/>
      </c>
      <c r="F36" s="348"/>
    </row>
    <row r="37" spans="1:6" ht="15" customHeight="1" thickBot="1" x14ac:dyDescent="0.3">
      <c r="A37" s="226"/>
      <c r="B37" s="229" t="str">
        <f>IF(ISBLANK(MAprices!A43),"",MAprices!A43)</f>
        <v>W3012</v>
      </c>
      <c r="C37" s="230" t="str">
        <f>MAprices!B43</f>
        <v>Wall 30" x 12", 2 door</v>
      </c>
      <c r="D37" s="345">
        <f>IF(B37="","",INDEX(MAprices!C43:J43,1,GroupMAindex))</f>
        <v>0</v>
      </c>
      <c r="E37" s="232" t="str">
        <f t="shared" ref="E37:E68" si="1">IF(B37="","",IF(D37=0,NotAvailable,D37*A37))</f>
        <v>N/A</v>
      </c>
      <c r="F37" s="348"/>
    </row>
    <row r="38" spans="1:6" ht="15" customHeight="1" thickBot="1" x14ac:dyDescent="0.3">
      <c r="A38" s="226"/>
      <c r="B38" s="229" t="str">
        <f>IF(ISBLANK(MAprices!A44),"",MAprices!A44)</f>
        <v>W3312</v>
      </c>
      <c r="C38" s="230" t="str">
        <f>MAprices!B44</f>
        <v>Wall 33" x 12", 2 door</v>
      </c>
      <c r="D38" s="345">
        <f>IF(B38="","",INDEX(MAprices!C44:J44,1,GroupMAindex))</f>
        <v>0</v>
      </c>
      <c r="E38" s="232" t="str">
        <f t="shared" si="1"/>
        <v>N/A</v>
      </c>
      <c r="F38" s="348"/>
    </row>
    <row r="39" spans="1:6" ht="15" customHeight="1" thickBot="1" x14ac:dyDescent="0.3">
      <c r="A39" s="226"/>
      <c r="B39" s="229" t="str">
        <f>IF(ISBLANK(MAprices!A45),"",MAprices!A45)</f>
        <v>W3612</v>
      </c>
      <c r="C39" s="230" t="str">
        <f>MAprices!B45</f>
        <v>Wall 36" x 12", 2 door</v>
      </c>
      <c r="D39" s="345">
        <f>IF(B39="","",INDEX(MAprices!C45:J45,1,GroupMAindex))</f>
        <v>0</v>
      </c>
      <c r="E39" s="232" t="str">
        <f t="shared" si="1"/>
        <v>N/A</v>
      </c>
      <c r="F39" s="348"/>
    </row>
    <row r="40" spans="1:6" ht="15" customHeight="1" thickBot="1" x14ac:dyDescent="0.3">
      <c r="A40" s="226"/>
      <c r="B40" s="229" t="str">
        <f>IF(ISBLANK(MAprices!A46),"",MAprices!A46)</f>
        <v/>
      </c>
      <c r="C40" s="230" t="str">
        <f>MAprices!B46</f>
        <v>15" High Wall Bridge</v>
      </c>
      <c r="D40" s="345" t="str">
        <f>IF(B40="","",INDEX(MAprices!C46:J46,1,GroupMAindex))</f>
        <v/>
      </c>
      <c r="E40" s="232" t="str">
        <f t="shared" si="1"/>
        <v/>
      </c>
      <c r="F40" s="348"/>
    </row>
    <row r="41" spans="1:6" ht="15" customHeight="1" thickBot="1" x14ac:dyDescent="0.3">
      <c r="A41" s="226"/>
      <c r="B41" s="229" t="str">
        <f>IF(ISBLANK(MAprices!A47),"",MAprices!A47)</f>
        <v>W2415</v>
      </c>
      <c r="C41" s="230" t="str">
        <f>MAprices!B47</f>
        <v>Wall 24" x 15", 2 door</v>
      </c>
      <c r="D41" s="345">
        <f>IF(B41="","",INDEX(MAprices!C47:J47,1,GroupMAindex))</f>
        <v>0</v>
      </c>
      <c r="E41" s="232" t="str">
        <f t="shared" si="1"/>
        <v>N/A</v>
      </c>
      <c r="F41" s="348"/>
    </row>
    <row r="42" spans="1:6" ht="15" customHeight="1" thickBot="1" x14ac:dyDescent="0.3">
      <c r="A42" s="226"/>
      <c r="B42" s="229" t="str">
        <f>IF(ISBLANK(MAprices!A48),"",MAprices!A48)</f>
        <v>W3015</v>
      </c>
      <c r="C42" s="230" t="str">
        <f>MAprices!B48</f>
        <v>Wall 30" x 15", 2 door</v>
      </c>
      <c r="D42" s="345">
        <f>IF(B42="","",INDEX(MAprices!C48:J48,1,GroupMAindex))</f>
        <v>0</v>
      </c>
      <c r="E42" s="232" t="str">
        <f t="shared" si="1"/>
        <v>N/A</v>
      </c>
      <c r="F42" s="348"/>
    </row>
    <row r="43" spans="1:6" ht="15" customHeight="1" thickBot="1" x14ac:dyDescent="0.3">
      <c r="A43" s="226"/>
      <c r="B43" s="229" t="str">
        <f>IF(ISBLANK(MAprices!A49),"",MAprices!A49)</f>
        <v>W3315</v>
      </c>
      <c r="C43" s="230" t="str">
        <f>MAprices!B49</f>
        <v>Wall 33" x 15", 2 door</v>
      </c>
      <c r="D43" s="345">
        <f>IF(B43="","",INDEX(MAprices!C49:J49,1,GroupMAindex))</f>
        <v>0</v>
      </c>
      <c r="E43" s="232" t="str">
        <f t="shared" si="1"/>
        <v>N/A</v>
      </c>
      <c r="F43" s="348"/>
    </row>
    <row r="44" spans="1:6" ht="15" customHeight="1" thickBot="1" x14ac:dyDescent="0.3">
      <c r="A44" s="226"/>
      <c r="B44" s="229" t="str">
        <f>IF(ISBLANK(MAprices!A50),"",MAprices!A50)</f>
        <v>W3615</v>
      </c>
      <c r="C44" s="230" t="str">
        <f>MAprices!B50</f>
        <v>Wall 36" x 15", 2 door</v>
      </c>
      <c r="D44" s="345">
        <f>IF(B44="","",INDEX(MAprices!C50:J50,1,GroupMAindex))</f>
        <v>0</v>
      </c>
      <c r="E44" s="232" t="str">
        <f t="shared" si="1"/>
        <v>N/A</v>
      </c>
      <c r="F44" s="348"/>
    </row>
    <row r="45" spans="1:6" ht="15" customHeight="1" thickBot="1" x14ac:dyDescent="0.3">
      <c r="A45" s="226"/>
      <c r="B45" s="229" t="str">
        <f>IF(ISBLANK(MAprices!A51),"",MAprices!A51)</f>
        <v/>
      </c>
      <c r="C45" s="230" t="str">
        <f>MAprices!B51</f>
        <v>18" High Wall Bridge</v>
      </c>
      <c r="D45" s="345" t="str">
        <f>IF(B45="","",INDEX(MAprices!C51:J51,1,GroupMAindex))</f>
        <v/>
      </c>
      <c r="E45" s="232" t="str">
        <f t="shared" si="1"/>
        <v/>
      </c>
      <c r="F45" s="348"/>
    </row>
    <row r="46" spans="1:6" ht="15" customHeight="1" thickBot="1" x14ac:dyDescent="0.3">
      <c r="A46" s="226"/>
      <c r="B46" s="229" t="str">
        <f>IF(ISBLANK(MAprices!A52),"",MAprices!A52)</f>
        <v>W2418</v>
      </c>
      <c r="C46" s="230" t="str">
        <f>MAprices!B52</f>
        <v>Wall 24" x 18", 2 door</v>
      </c>
      <c r="D46" s="345">
        <f>IF(B46="","",INDEX(MAprices!C52:J52,1,GroupMAindex))</f>
        <v>0</v>
      </c>
      <c r="E46" s="232" t="str">
        <f t="shared" si="1"/>
        <v>N/A</v>
      </c>
      <c r="F46" s="348"/>
    </row>
    <row r="47" spans="1:6" ht="15" customHeight="1" thickBot="1" x14ac:dyDescent="0.3">
      <c r="A47" s="226"/>
      <c r="B47" s="229" t="str">
        <f>IF(ISBLANK(MAprices!A53),"",MAprices!A53)</f>
        <v>W3018</v>
      </c>
      <c r="C47" s="230" t="str">
        <f>MAprices!B53</f>
        <v>Wall 30" x 18", 2 door</v>
      </c>
      <c r="D47" s="345">
        <f>IF(B47="","",INDEX(MAprices!C53:J53,1,GroupMAindex))</f>
        <v>0</v>
      </c>
      <c r="E47" s="232" t="str">
        <f t="shared" si="1"/>
        <v>N/A</v>
      </c>
      <c r="F47" s="348"/>
    </row>
    <row r="48" spans="1:6" ht="15" customHeight="1" thickBot="1" x14ac:dyDescent="0.3">
      <c r="A48" s="226"/>
      <c r="B48" s="229" t="str">
        <f>IF(ISBLANK(MAprices!A54),"",MAprices!A54)</f>
        <v>W3318</v>
      </c>
      <c r="C48" s="230" t="str">
        <f>MAprices!B54</f>
        <v>Wall 33" x 18", 2 door</v>
      </c>
      <c r="D48" s="345">
        <f>IF(B48="","",INDEX(MAprices!C54:J54,1,GroupMAindex))</f>
        <v>0</v>
      </c>
      <c r="E48" s="232" t="str">
        <f t="shared" si="1"/>
        <v>N/A</v>
      </c>
      <c r="F48" s="348"/>
    </row>
    <row r="49" spans="1:6" ht="15" customHeight="1" thickBot="1" x14ac:dyDescent="0.3">
      <c r="A49" s="226"/>
      <c r="B49" s="229" t="str">
        <f>IF(ISBLANK(MAprices!A55),"",MAprices!A55)</f>
        <v>W3618</v>
      </c>
      <c r="C49" s="230" t="str">
        <f>MAprices!B55</f>
        <v>Wall 36" x 18", 2 door</v>
      </c>
      <c r="D49" s="345">
        <f>IF(B49="","",INDEX(MAprices!C55:J55,1,GroupMAindex))</f>
        <v>0</v>
      </c>
      <c r="E49" s="232" t="str">
        <f t="shared" si="1"/>
        <v>N/A</v>
      </c>
      <c r="F49" s="348"/>
    </row>
    <row r="50" spans="1:6" ht="15" customHeight="1" thickBot="1" x14ac:dyDescent="0.3">
      <c r="A50" s="226"/>
      <c r="B50" s="229" t="str">
        <f>IF(ISBLANK(MAprices!A56),"",MAprices!A56)</f>
        <v/>
      </c>
      <c r="C50" s="230" t="str">
        <f>MAprices!B56</f>
        <v>24" High Wall Bridge</v>
      </c>
      <c r="D50" s="345" t="str">
        <f>IF(B50="","",INDEX(MAprices!C56:J56,1,GroupMAindex))</f>
        <v/>
      </c>
      <c r="E50" s="232" t="str">
        <f t="shared" si="1"/>
        <v/>
      </c>
      <c r="F50" s="348"/>
    </row>
    <row r="51" spans="1:6" ht="15" customHeight="1" thickBot="1" x14ac:dyDescent="0.3">
      <c r="A51" s="226"/>
      <c r="B51" s="229" t="str">
        <f>IF(ISBLANK(MAprices!A57),"",MAprices!A57)</f>
        <v>W2424</v>
      </c>
      <c r="C51" s="230" t="str">
        <f>MAprices!B57</f>
        <v>Wall 24" x 24", 2 door</v>
      </c>
      <c r="D51" s="345">
        <f>IF(B51="","",INDEX(MAprices!C57:J57,1,GroupMAindex))</f>
        <v>0</v>
      </c>
      <c r="E51" s="232" t="str">
        <f t="shared" si="1"/>
        <v>N/A</v>
      </c>
      <c r="F51" s="348"/>
    </row>
    <row r="52" spans="1:6" ht="15" customHeight="1" thickBot="1" x14ac:dyDescent="0.3">
      <c r="A52" s="226"/>
      <c r="B52" s="229" t="str">
        <f>IF(ISBLANK(MAprices!A58),"",MAprices!A58)</f>
        <v>W3024</v>
      </c>
      <c r="C52" s="230" t="str">
        <f>MAprices!B58</f>
        <v>Wall 30" x 24", 2 door</v>
      </c>
      <c r="D52" s="345">
        <f>IF(B52="","",INDEX(MAprices!C58:J58,1,GroupMAindex))</f>
        <v>0</v>
      </c>
      <c r="E52" s="232" t="str">
        <f t="shared" si="1"/>
        <v>N/A</v>
      </c>
      <c r="F52" s="348"/>
    </row>
    <row r="53" spans="1:6" ht="15" customHeight="1" thickBot="1" x14ac:dyDescent="0.3">
      <c r="A53" s="226"/>
      <c r="B53" s="229" t="str">
        <f>IF(ISBLANK(MAprices!A59),"",MAprices!A59)</f>
        <v>W3324</v>
      </c>
      <c r="C53" s="230" t="str">
        <f>MAprices!B59</f>
        <v>Wall 33" x 24", 2 door</v>
      </c>
      <c r="D53" s="345">
        <f>IF(B53="","",INDEX(MAprices!C59:J59,1,GroupMAindex))</f>
        <v>0</v>
      </c>
      <c r="E53" s="232" t="str">
        <f t="shared" si="1"/>
        <v>N/A</v>
      </c>
      <c r="F53" s="348"/>
    </row>
    <row r="54" spans="1:6" ht="15" customHeight="1" thickBot="1" x14ac:dyDescent="0.3">
      <c r="A54" s="226"/>
      <c r="B54" s="229" t="str">
        <f>IF(ISBLANK(MAprices!A60),"",MAprices!A60)</f>
        <v>W3624</v>
      </c>
      <c r="C54" s="230" t="str">
        <f>MAprices!B60</f>
        <v>Wall 36" x 24", 2 door</v>
      </c>
      <c r="D54" s="345">
        <f>IF(B54="","",INDEX(MAprices!C60:J60,1,GroupMAindex))</f>
        <v>0</v>
      </c>
      <c r="E54" s="232" t="str">
        <f t="shared" si="1"/>
        <v>N/A</v>
      </c>
      <c r="F54" s="348"/>
    </row>
    <row r="55" spans="1:6" ht="15" customHeight="1" thickBot="1" x14ac:dyDescent="0.3">
      <c r="A55" s="226"/>
      <c r="B55" s="229" t="str">
        <f>IF(ISBLANK(MAprices!A61),"",MAprices!A61)</f>
        <v/>
      </c>
      <c r="C55" s="230" t="str">
        <f>MAprices!B61</f>
        <v>24" High Wall Bridge - 24" Deep</v>
      </c>
      <c r="D55" s="345" t="str">
        <f>IF(B55="","",INDEX(MAprices!C61:J61,1,GroupMAindex))</f>
        <v/>
      </c>
      <c r="E55" s="232" t="str">
        <f t="shared" si="1"/>
        <v/>
      </c>
      <c r="F55" s="348"/>
    </row>
    <row r="56" spans="1:6" ht="15" customHeight="1" thickBot="1" x14ac:dyDescent="0.3">
      <c r="A56" s="226"/>
      <c r="B56" s="229" t="str">
        <f>IF(ISBLANK(MAprices!A62),"",MAprices!A62)</f>
        <v>W331224</v>
      </c>
      <c r="C56" s="230" t="str">
        <f>MAprices!B62</f>
        <v>Wall 33"x12"x24" deep, 2 dr</v>
      </c>
      <c r="D56" s="345">
        <f>IF(B56="","",INDEX(MAprices!C62:J62,1,GroupMAindex))</f>
        <v>0</v>
      </c>
      <c r="E56" s="232" t="str">
        <f t="shared" si="1"/>
        <v>N/A</v>
      </c>
      <c r="F56" s="348"/>
    </row>
    <row r="57" spans="1:6" ht="15" customHeight="1" thickBot="1" x14ac:dyDescent="0.3">
      <c r="A57" s="226"/>
      <c r="B57" s="229" t="str">
        <f>IF(ISBLANK(MAprices!A63),"",MAprices!A63)</f>
        <v>W361224</v>
      </c>
      <c r="C57" s="230" t="str">
        <f>MAprices!B63</f>
        <v>Wall 36"x12"x24" deep, 2 dr</v>
      </c>
      <c r="D57" s="345">
        <f>IF(B57="","",INDEX(MAprices!C63:J63,1,GroupMAindex))</f>
        <v>0</v>
      </c>
      <c r="E57" s="232" t="str">
        <f t="shared" si="1"/>
        <v>N/A</v>
      </c>
      <c r="F57" s="348"/>
    </row>
    <row r="58" spans="1:6" ht="15" customHeight="1" thickBot="1" x14ac:dyDescent="0.3">
      <c r="A58" s="226"/>
      <c r="B58" s="229" t="str">
        <f>IF(ISBLANK(MAprices!A64),"",MAprices!A64)</f>
        <v>W331524</v>
      </c>
      <c r="C58" s="230" t="str">
        <f>MAprices!B64</f>
        <v>Wall 33"x15"x24" deep, 2 dr</v>
      </c>
      <c r="D58" s="345">
        <f>IF(B58="","",INDEX(MAprices!C64:J64,1,GroupMAindex))</f>
        <v>0</v>
      </c>
      <c r="E58" s="232" t="str">
        <f t="shared" si="1"/>
        <v>N/A</v>
      </c>
      <c r="F58" s="348"/>
    </row>
    <row r="59" spans="1:6" ht="15" customHeight="1" thickBot="1" x14ac:dyDescent="0.3">
      <c r="A59" s="226"/>
      <c r="B59" s="229" t="str">
        <f>IF(ISBLANK(MAprices!A65),"",MAprices!A65)</f>
        <v>W361524</v>
      </c>
      <c r="C59" s="230" t="str">
        <f>MAprices!B65</f>
        <v>Wall 36"x15"x24" deep, 2 dr</v>
      </c>
      <c r="D59" s="345">
        <f>IF(B59="","",INDEX(MAprices!C65:J65,1,GroupMAindex))</f>
        <v>0</v>
      </c>
      <c r="E59" s="232" t="str">
        <f t="shared" si="1"/>
        <v>N/A</v>
      </c>
      <c r="F59" s="348"/>
    </row>
    <row r="60" spans="1:6" ht="15" customHeight="1" thickBot="1" x14ac:dyDescent="0.3">
      <c r="A60" s="226"/>
      <c r="B60" s="229" t="str">
        <f>IF(ISBLANK(MAprices!A66),"",MAprices!A66)</f>
        <v>W361824</v>
      </c>
      <c r="C60" s="230" t="str">
        <f>MAprices!B66</f>
        <v>Wall 36"x18"x24" deep, 2 dr</v>
      </c>
      <c r="D60" s="345">
        <f>IF(B60="","",INDEX(MAprices!C66:J66,1,GroupMAindex))</f>
        <v>0</v>
      </c>
      <c r="E60" s="232" t="str">
        <f t="shared" si="1"/>
        <v>N/A</v>
      </c>
      <c r="F60" s="348"/>
    </row>
    <row r="61" spans="1:6" ht="15" customHeight="1" thickBot="1" x14ac:dyDescent="0.3">
      <c r="A61" s="226"/>
      <c r="B61" s="229" t="str">
        <f>IF(ISBLANK(MAprices!A67),"",MAprices!A67)</f>
        <v>W332424</v>
      </c>
      <c r="C61" s="230" t="str">
        <f>MAprices!B67</f>
        <v>Wall 33"x24"x24" deep, 2 dr</v>
      </c>
      <c r="D61" s="345">
        <f>IF(B61="","",INDEX(MAprices!C67:J67,1,GroupMAindex))</f>
        <v>0</v>
      </c>
      <c r="E61" s="232" t="str">
        <f t="shared" si="1"/>
        <v>N/A</v>
      </c>
      <c r="F61" s="348"/>
    </row>
    <row r="62" spans="1:6" ht="15" customHeight="1" thickBot="1" x14ac:dyDescent="0.3">
      <c r="A62" s="226"/>
      <c r="B62" s="229" t="str">
        <f>IF(ISBLANK(MAprices!A68),"",MAprices!A68)</f>
        <v>W362424</v>
      </c>
      <c r="C62" s="230" t="str">
        <f>MAprices!B68</f>
        <v>Wall 36"x24"x24" deep, 2 dr</v>
      </c>
      <c r="D62" s="345">
        <f>IF(B62="","",INDEX(MAprices!C68:J68,1,GroupMAindex))</f>
        <v>0</v>
      </c>
      <c r="E62" s="232" t="str">
        <f t="shared" si="1"/>
        <v>N/A</v>
      </c>
      <c r="F62" s="348"/>
    </row>
    <row r="63" spans="1:6" ht="15" customHeight="1" thickBot="1" x14ac:dyDescent="0.3">
      <c r="A63" s="226"/>
      <c r="B63" s="229" t="str">
        <f>IF(ISBLANK(MAprices!A69),"",MAprices!A69)</f>
        <v/>
      </c>
      <c r="C63" s="230" t="str">
        <f>MAprices!B69</f>
        <v>Base Cabinet</v>
      </c>
      <c r="D63" s="345" t="str">
        <f>IF(B63="","",INDEX(MAprices!C69:J69,1,GroupMAindex))</f>
        <v/>
      </c>
      <c r="E63" s="232" t="str">
        <f t="shared" si="1"/>
        <v/>
      </c>
      <c r="F63" s="348"/>
    </row>
    <row r="64" spans="1:6" ht="15" customHeight="1" thickBot="1" x14ac:dyDescent="0.3">
      <c r="A64" s="226"/>
      <c r="B64" s="229" t="str">
        <f>IF(ISBLANK(MAprices!A70),"",MAprices!A70)</f>
        <v>B09FH</v>
      </c>
      <c r="C64" s="230" t="str">
        <f>MAprices!B70</f>
        <v>Base 9", full height door</v>
      </c>
      <c r="D64" s="345">
        <f>IF(B64="","",INDEX(MAprices!C70:J70,1,GroupMAindex))</f>
        <v>0</v>
      </c>
      <c r="E64" s="232" t="str">
        <f t="shared" si="1"/>
        <v>N/A</v>
      </c>
      <c r="F64" s="348"/>
    </row>
    <row r="65" spans="1:6" ht="15" customHeight="1" thickBot="1" x14ac:dyDescent="0.3">
      <c r="A65" s="226"/>
      <c r="B65" s="229" t="str">
        <f>IF(ISBLANK(MAprices!A71),"",MAprices!A71)</f>
        <v>B12</v>
      </c>
      <c r="C65" s="230" t="str">
        <f>MAprices!B71</f>
        <v>Base 12", 1 door, 1 drawer</v>
      </c>
      <c r="D65" s="345">
        <f>IF(B65="","",INDEX(MAprices!C71:J71,1,GroupMAindex))</f>
        <v>0</v>
      </c>
      <c r="E65" s="232" t="str">
        <f t="shared" si="1"/>
        <v>N/A</v>
      </c>
      <c r="F65" s="348"/>
    </row>
    <row r="66" spans="1:6" ht="15" customHeight="1" thickBot="1" x14ac:dyDescent="0.3">
      <c r="A66" s="226"/>
      <c r="B66" s="229" t="str">
        <f>IF(ISBLANK(MAprices!A72),"",MAprices!A72)</f>
        <v>B15</v>
      </c>
      <c r="C66" s="230" t="str">
        <f>MAprices!B72</f>
        <v>Base 15", 1 door, 1 drawer</v>
      </c>
      <c r="D66" s="345">
        <f>IF(B66="","",INDEX(MAprices!C72:J72,1,GroupMAindex))</f>
        <v>0</v>
      </c>
      <c r="E66" s="232" t="str">
        <f t="shared" si="1"/>
        <v>N/A</v>
      </c>
      <c r="F66" s="348"/>
    </row>
    <row r="67" spans="1:6" ht="15" customHeight="1" thickBot="1" x14ac:dyDescent="0.3">
      <c r="A67" s="226"/>
      <c r="B67" s="229" t="str">
        <f>IF(ISBLANK(MAprices!A73),"",MAprices!A73)</f>
        <v>B18</v>
      </c>
      <c r="C67" s="230" t="str">
        <f>MAprices!B73</f>
        <v>Base 18", 1 door, 1 drawer</v>
      </c>
      <c r="D67" s="345">
        <f>IF(B67="","",INDEX(MAprices!C73:J73,1,GroupMAindex))</f>
        <v>0</v>
      </c>
      <c r="E67" s="232" t="str">
        <f t="shared" si="1"/>
        <v>N/A</v>
      </c>
      <c r="F67" s="348"/>
    </row>
    <row r="68" spans="1:6" ht="15" customHeight="1" thickBot="1" x14ac:dyDescent="0.3">
      <c r="A68" s="226"/>
      <c r="B68" s="229" t="str">
        <f>IF(ISBLANK(MAprices!A74),"",MAprices!A74)</f>
        <v>B21</v>
      </c>
      <c r="C68" s="230" t="str">
        <f>MAprices!B74</f>
        <v>Base 21", 1 door, 1 drawer</v>
      </c>
      <c r="D68" s="345">
        <f>IF(B68="","",INDEX(MAprices!C74:J74,1,GroupMAindex))</f>
        <v>0</v>
      </c>
      <c r="E68" s="232" t="str">
        <f t="shared" si="1"/>
        <v>N/A</v>
      </c>
      <c r="F68" s="348"/>
    </row>
    <row r="69" spans="1:6" ht="15" customHeight="1" thickBot="1" x14ac:dyDescent="0.3">
      <c r="A69" s="226"/>
      <c r="B69" s="229" t="str">
        <f>IF(ISBLANK(MAprices!A75),"",MAprices!A75)</f>
        <v>B24</v>
      </c>
      <c r="C69" s="230" t="str">
        <f>MAprices!B75</f>
        <v>Base 24", 2 door, 1 drawer</v>
      </c>
      <c r="D69" s="345">
        <f>IF(B69="","",INDEX(MAprices!C75:J75,1,GroupMAindex))</f>
        <v>0</v>
      </c>
      <c r="E69" s="232" t="str">
        <f t="shared" ref="E69:E100" si="2">IF(B69="","",IF(D69=0,NotAvailable,D69*A69))</f>
        <v>N/A</v>
      </c>
      <c r="F69" s="348"/>
    </row>
    <row r="70" spans="1:6" ht="15" customHeight="1" thickBot="1" x14ac:dyDescent="0.3">
      <c r="A70" s="226"/>
      <c r="B70" s="229" t="str">
        <f>IF(ISBLANK(MAprices!A76),"",MAprices!A76)</f>
        <v>B27</v>
      </c>
      <c r="C70" s="230" t="str">
        <f>MAprices!B76</f>
        <v>Base 27", 2 door, 1 drawer</v>
      </c>
      <c r="D70" s="345">
        <f>IF(B70="","",INDEX(MAprices!C76:J76,1,GroupMAindex))</f>
        <v>0</v>
      </c>
      <c r="E70" s="232" t="str">
        <f t="shared" si="2"/>
        <v>N/A</v>
      </c>
      <c r="F70" s="348"/>
    </row>
    <row r="71" spans="1:6" ht="15" customHeight="1" thickBot="1" x14ac:dyDescent="0.3">
      <c r="A71" s="226"/>
      <c r="B71" s="229" t="str">
        <f>IF(ISBLANK(MAprices!A77),"",MAprices!A77)</f>
        <v>B30</v>
      </c>
      <c r="C71" s="230" t="str">
        <f>MAprices!B77</f>
        <v>Base 30", 2 door, 1 drawer</v>
      </c>
      <c r="D71" s="345">
        <f>IF(B71="","",INDEX(MAprices!C77:J77,1,GroupMAindex))</f>
        <v>0</v>
      </c>
      <c r="E71" s="232" t="str">
        <f t="shared" si="2"/>
        <v>N/A</v>
      </c>
      <c r="F71" s="348"/>
    </row>
    <row r="72" spans="1:6" ht="15" customHeight="1" thickBot="1" x14ac:dyDescent="0.3">
      <c r="A72" s="226"/>
      <c r="B72" s="229" t="str">
        <f>IF(ISBLANK(MAprices!A78),"",MAprices!A78)</f>
        <v>B33</v>
      </c>
      <c r="C72" s="230" t="str">
        <f>MAprices!B78</f>
        <v>Base 33", 2 door, 2 drawer</v>
      </c>
      <c r="D72" s="345">
        <f>IF(B72="","",INDEX(MAprices!C78:J78,1,GroupMAindex))</f>
        <v>0</v>
      </c>
      <c r="E72" s="232" t="str">
        <f t="shared" si="2"/>
        <v>N/A</v>
      </c>
      <c r="F72" s="348"/>
    </row>
    <row r="73" spans="1:6" ht="15" customHeight="1" thickBot="1" x14ac:dyDescent="0.3">
      <c r="A73" s="226"/>
      <c r="B73" s="229" t="str">
        <f>IF(ISBLANK(MAprices!A79),"",MAprices!A79)</f>
        <v>B36</v>
      </c>
      <c r="C73" s="230" t="str">
        <f>MAprices!B79</f>
        <v>Base 36", 2 door, 2 drawer</v>
      </c>
      <c r="D73" s="345">
        <f>IF(B73="","",INDEX(MAprices!C79:J79,1,GroupMAindex))</f>
        <v>0</v>
      </c>
      <c r="E73" s="232" t="str">
        <f t="shared" si="2"/>
        <v>N/A</v>
      </c>
      <c r="F73" s="348"/>
    </row>
    <row r="74" spans="1:6" ht="15" customHeight="1" thickBot="1" x14ac:dyDescent="0.3">
      <c r="A74" s="226"/>
      <c r="B74" s="229" t="str">
        <f>IF(ISBLANK(MAprices!A80),"",MAprices!A80)</f>
        <v>B42</v>
      </c>
      <c r="C74" s="230" t="str">
        <f>MAprices!B80</f>
        <v>Base 42", 2 door, 2 drawer</v>
      </c>
      <c r="D74" s="345">
        <f>IF(B74="","",INDEX(MAprices!C80:J80,1,GroupMAindex))</f>
        <v>0</v>
      </c>
      <c r="E74" s="232" t="str">
        <f t="shared" si="2"/>
        <v>N/A</v>
      </c>
      <c r="F74" s="348"/>
    </row>
    <row r="75" spans="1:6" ht="15" customHeight="1" thickBot="1" x14ac:dyDescent="0.3">
      <c r="A75" s="226"/>
      <c r="B75" s="229" t="str">
        <f>IF(ISBLANK(MAprices!A81),"",MAprices!A81)</f>
        <v/>
      </c>
      <c r="C75" s="230" t="str">
        <f>MAprices!B81</f>
        <v>Drawer Base</v>
      </c>
      <c r="D75" s="345" t="str">
        <f>IF(B75="","",INDEX(MAprices!C81:J81,1,GroupMAindex))</f>
        <v/>
      </c>
      <c r="E75" s="232" t="str">
        <f t="shared" si="2"/>
        <v/>
      </c>
      <c r="F75" s="348"/>
    </row>
    <row r="76" spans="1:6" ht="15" customHeight="1" thickBot="1" x14ac:dyDescent="0.3">
      <c r="A76" s="226"/>
      <c r="B76" s="229" t="str">
        <f>IF(ISBLANK(MAprices!A82),"",MAprices!A82)</f>
        <v>DB15</v>
      </c>
      <c r="C76" s="230" t="str">
        <f>MAprices!B82</f>
        <v>Drawer base 15", 3 drawers</v>
      </c>
      <c r="D76" s="345">
        <f>IF(B76="","",INDEX(MAprices!C82:J82,1,GroupMAindex))</f>
        <v>0</v>
      </c>
      <c r="E76" s="232" t="str">
        <f t="shared" si="2"/>
        <v>N/A</v>
      </c>
      <c r="F76" s="348"/>
    </row>
    <row r="77" spans="1:6" ht="15" customHeight="1" thickBot="1" x14ac:dyDescent="0.3">
      <c r="A77" s="226"/>
      <c r="B77" s="229" t="str">
        <f>IF(ISBLANK(MAprices!A83),"",MAprices!A83)</f>
        <v>DB18</v>
      </c>
      <c r="C77" s="230" t="str">
        <f>MAprices!B83</f>
        <v>Drawer base 18", 3 drawers</v>
      </c>
      <c r="D77" s="345">
        <f>IF(B77="","",INDEX(MAprices!C83:J83,1,GroupMAindex))</f>
        <v>0</v>
      </c>
      <c r="E77" s="232" t="str">
        <f t="shared" si="2"/>
        <v>N/A</v>
      </c>
      <c r="F77" s="348"/>
    </row>
    <row r="78" spans="1:6" ht="15" customHeight="1" thickBot="1" x14ac:dyDescent="0.3">
      <c r="A78" s="226"/>
      <c r="B78" s="229" t="str">
        <f>IF(ISBLANK(MAprices!A84),"",MAprices!A84)</f>
        <v>DB21</v>
      </c>
      <c r="C78" s="230" t="str">
        <f>MAprices!B84</f>
        <v>Drawer base 21", 3 drawers</v>
      </c>
      <c r="D78" s="345">
        <f>IF(B78="","",INDEX(MAprices!C84:J84,1,GroupMAindex))</f>
        <v>0</v>
      </c>
      <c r="E78" s="232" t="str">
        <f t="shared" si="2"/>
        <v>N/A</v>
      </c>
      <c r="F78" s="348"/>
    </row>
    <row r="79" spans="1:6" ht="15" customHeight="1" thickBot="1" x14ac:dyDescent="0.3">
      <c r="A79" s="226"/>
      <c r="B79" s="229" t="str">
        <f>IF(ISBLANK(MAprices!A85),"",MAprices!A85)</f>
        <v>DB24</v>
      </c>
      <c r="C79" s="230" t="str">
        <f>MAprices!B85</f>
        <v>Drawer base 24", 3 drawers</v>
      </c>
      <c r="D79" s="345">
        <f>IF(B79="","",INDEX(MAprices!C85:J85,1,GroupMAindex))</f>
        <v>0</v>
      </c>
      <c r="E79" s="232" t="str">
        <f t="shared" si="2"/>
        <v>N/A</v>
      </c>
      <c r="F79" s="348"/>
    </row>
    <row r="80" spans="1:6" ht="15" customHeight="1" thickBot="1" x14ac:dyDescent="0.3">
      <c r="A80" s="226"/>
      <c r="B80" s="229" t="str">
        <f>IF(ISBLANK(MAprices!A86),"",MAprices!A86)</f>
        <v>DB30</v>
      </c>
      <c r="C80" s="230" t="str">
        <f>MAprices!B86</f>
        <v>Drawer base 30", 3 drawers</v>
      </c>
      <c r="D80" s="345">
        <f>IF(B80="","",INDEX(MAprices!C86:J86,1,GroupMAindex))</f>
        <v>0</v>
      </c>
      <c r="E80" s="232" t="str">
        <f t="shared" si="2"/>
        <v>N/A</v>
      </c>
      <c r="F80" s="348"/>
    </row>
    <row r="81" spans="1:6" ht="15" customHeight="1" thickBot="1" x14ac:dyDescent="0.3">
      <c r="A81" s="226"/>
      <c r="B81" s="229" t="str">
        <f>IF(ISBLANK(MAprices!A87),"",MAprices!A87)</f>
        <v/>
      </c>
      <c r="C81" s="230" t="str">
        <f>MAprices!B87</f>
        <v>Blind Base Corner</v>
      </c>
      <c r="D81" s="345" t="str">
        <f>IF(B81="","",INDEX(MAprices!C87:J87,1,GroupMAindex))</f>
        <v/>
      </c>
      <c r="E81" s="232" t="str">
        <f t="shared" si="2"/>
        <v/>
      </c>
      <c r="F81" s="348"/>
    </row>
    <row r="82" spans="1:6" ht="15" customHeight="1" thickBot="1" x14ac:dyDescent="0.3">
      <c r="A82" s="226"/>
      <c r="B82" s="229" t="str">
        <f>IF(ISBLANK(MAprices!A88),"",MAprices!A88)</f>
        <v>BBC42-45</v>
      </c>
      <c r="C82" s="230" t="str">
        <f>MAprices!B88</f>
        <v>Base blind 36", 1 dr, 1 drawer pulled from 42" to 45"</v>
      </c>
      <c r="D82" s="345">
        <f>IF(B82="","",INDEX(MAprices!C88:J88,1,GroupMAindex))</f>
        <v>0</v>
      </c>
      <c r="E82" s="232" t="str">
        <f t="shared" si="2"/>
        <v>N/A</v>
      </c>
      <c r="F82" s="348"/>
    </row>
    <row r="83" spans="1:6" ht="15" customHeight="1" thickBot="1" x14ac:dyDescent="0.3">
      <c r="A83" s="226"/>
      <c r="B83" s="229" t="str">
        <f>IF(ISBLANK(MAprices!A89),"",MAprices!A89)</f>
        <v/>
      </c>
      <c r="C83" s="230" t="str">
        <f>MAprices!B89</f>
        <v>Diagonal Corner</v>
      </c>
      <c r="D83" s="345" t="str">
        <f>IF(B83="","",INDEX(MAprices!C89:J89,1,GroupMAindex))</f>
        <v/>
      </c>
      <c r="E83" s="232" t="str">
        <f t="shared" si="2"/>
        <v/>
      </c>
      <c r="F83" s="348"/>
    </row>
    <row r="84" spans="1:6" ht="15" customHeight="1" thickBot="1" x14ac:dyDescent="0.3">
      <c r="A84" s="226"/>
      <c r="B84" s="229" t="str">
        <f>IF(ISBLANK(MAprices!A90),"",MAprices!A90)</f>
        <v>DCB3612</v>
      </c>
      <c r="C84" s="230" t="str">
        <f>MAprices!B90</f>
        <v>Diagonal corner 36" right hand (w/ Lazy Susan?)</v>
      </c>
      <c r="D84" s="345">
        <f>IF(B84="","",INDEX(MAprices!C90:J90,1,GroupMAindex))</f>
        <v>0</v>
      </c>
      <c r="E84" s="232" t="str">
        <f t="shared" si="2"/>
        <v>N/A</v>
      </c>
      <c r="F84" s="348"/>
    </row>
    <row r="85" spans="1:6" ht="15" customHeight="1" thickBot="1" x14ac:dyDescent="0.3">
      <c r="A85" s="226"/>
      <c r="B85" s="229" t="str">
        <f>IF(ISBLANK(MAprices!A91),"",MAprices!A91)</f>
        <v>CSF36</v>
      </c>
      <c r="C85" s="230" t="str">
        <f>MAprices!B91</f>
        <v>Corner sink front 36"</v>
      </c>
      <c r="D85" s="345">
        <f>IF(B85="","",INDEX(MAprices!C91:J91,1,GroupMAindex))</f>
        <v>0</v>
      </c>
      <c r="E85" s="232" t="str">
        <f t="shared" si="2"/>
        <v>N/A</v>
      </c>
      <c r="F85" s="348"/>
    </row>
    <row r="86" spans="1:6" ht="15" customHeight="1" thickBot="1" x14ac:dyDescent="0.3">
      <c r="A86" s="226"/>
      <c r="B86" s="229" t="str">
        <f>IF(ISBLANK(MAprices!A92),"",MAprices!A92)</f>
        <v/>
      </c>
      <c r="C86" s="230" t="str">
        <f>MAprices!B92</f>
        <v>Sink Base</v>
      </c>
      <c r="D86" s="345" t="str">
        <f>IF(B86="","",INDEX(MAprices!C92:J92,1,GroupMAindex))</f>
        <v/>
      </c>
      <c r="E86" s="232" t="str">
        <f t="shared" si="2"/>
        <v/>
      </c>
      <c r="F86" s="348"/>
    </row>
    <row r="87" spans="1:6" ht="15" customHeight="1" thickBot="1" x14ac:dyDescent="0.3">
      <c r="A87" s="226"/>
      <c r="B87" s="229" t="str">
        <f>IF(ISBLANK(MAprices!A93),"",MAprices!A93)</f>
        <v>SB30</v>
      </c>
      <c r="C87" s="230" t="str">
        <f>MAprices!B93</f>
        <v>Sink base 30"</v>
      </c>
      <c r="D87" s="345">
        <f>IF(B87="","",INDEX(MAprices!C93:J93,1,GroupMAindex))</f>
        <v>0</v>
      </c>
      <c r="E87" s="232" t="str">
        <f t="shared" si="2"/>
        <v>N/A</v>
      </c>
      <c r="F87" s="348"/>
    </row>
    <row r="88" spans="1:6" ht="15" customHeight="1" thickBot="1" x14ac:dyDescent="0.3">
      <c r="A88" s="226"/>
      <c r="B88" s="229" t="str">
        <f>IF(ISBLANK(MAprices!A94),"",MAprices!A94)</f>
        <v>SB33</v>
      </c>
      <c r="C88" s="230" t="str">
        <f>MAprices!B94</f>
        <v>Sink base 33"</v>
      </c>
      <c r="D88" s="345">
        <f>IF(B88="","",INDEX(MAprices!C94:J94,1,GroupMAindex))</f>
        <v>0</v>
      </c>
      <c r="E88" s="232" t="str">
        <f t="shared" si="2"/>
        <v>N/A</v>
      </c>
      <c r="F88" s="348"/>
    </row>
    <row r="89" spans="1:6" ht="15" customHeight="1" thickBot="1" x14ac:dyDescent="0.3">
      <c r="A89" s="226"/>
      <c r="B89" s="229" t="str">
        <f>IF(ISBLANK(MAprices!A95),"",MAprices!A95)</f>
        <v>SB36</v>
      </c>
      <c r="C89" s="230" t="str">
        <f>MAprices!B95</f>
        <v>Sink base 36"</v>
      </c>
      <c r="D89" s="345">
        <f>IF(B89="","",INDEX(MAprices!C95:J95,1,GroupMAindex))</f>
        <v>0</v>
      </c>
      <c r="E89" s="232" t="str">
        <f t="shared" si="2"/>
        <v>N/A</v>
      </c>
      <c r="F89" s="348"/>
    </row>
    <row r="90" spans="1:6" ht="15" customHeight="1" thickBot="1" x14ac:dyDescent="0.3">
      <c r="A90" s="226"/>
      <c r="B90" s="229" t="str">
        <f>IF(ISBLANK(MAprices!A96),"",MAprices!A96)</f>
        <v>SB42</v>
      </c>
      <c r="C90" s="230" t="str">
        <f>MAprices!B96</f>
        <v>Sink base 42"</v>
      </c>
      <c r="D90" s="345">
        <f>IF(B90="","",INDEX(MAprices!C96:J96,1,GroupMAindex))</f>
        <v>0</v>
      </c>
      <c r="E90" s="232" t="str">
        <f t="shared" si="2"/>
        <v>N/A</v>
      </c>
      <c r="F90" s="348"/>
    </row>
    <row r="91" spans="1:6" ht="15" customHeight="1" thickBot="1" x14ac:dyDescent="0.3">
      <c r="A91" s="226"/>
      <c r="B91" s="229" t="str">
        <f>IF(ISBLANK(MAprices!A97),"",MAprices!A97)</f>
        <v>SB60</v>
      </c>
      <c r="C91" s="230" t="str">
        <f>MAprices!B97</f>
        <v>Sink base 60"</v>
      </c>
      <c r="D91" s="345">
        <f>IF(B91="","",INDEX(MAprices!C97:J97,1,GroupMAindex))</f>
        <v>0</v>
      </c>
      <c r="E91" s="232" t="str">
        <f t="shared" si="2"/>
        <v>N/A</v>
      </c>
      <c r="F91" s="348"/>
    </row>
    <row r="92" spans="1:6" ht="15" customHeight="1" thickBot="1" x14ac:dyDescent="0.3">
      <c r="A92" s="226"/>
      <c r="B92" s="229" t="str">
        <f>IF(ISBLANK(MAprices!A98),"",MAprices!A98)</f>
        <v/>
      </c>
      <c r="C92" s="230" t="str">
        <f>MAprices!B98</f>
        <v>Wall Pantry</v>
      </c>
      <c r="D92" s="345" t="str">
        <f>IF(B92="","",INDEX(MAprices!C98:J98,1,GroupMAindex))</f>
        <v/>
      </c>
      <c r="E92" s="232" t="str">
        <f t="shared" si="2"/>
        <v/>
      </c>
      <c r="F92" s="348"/>
    </row>
    <row r="93" spans="1:6" ht="15" customHeight="1" thickBot="1" x14ac:dyDescent="0.3">
      <c r="A93" s="226"/>
      <c r="B93" s="229" t="str">
        <f>IF(ISBLANK(MAprices!A99),"",MAprices!A99)</f>
        <v>WP1884</v>
      </c>
      <c r="C93" s="230" t="str">
        <f>MAprices!B99</f>
        <v>Wall pantry 18" x 84"</v>
      </c>
      <c r="D93" s="345">
        <f>IF(B93="","",INDEX(MAprices!C99:J99,1,GroupMAindex))</f>
        <v>0</v>
      </c>
      <c r="E93" s="232" t="str">
        <f t="shared" si="2"/>
        <v>N/A</v>
      </c>
      <c r="F93" s="348"/>
    </row>
    <row r="94" spans="1:6" ht="15" customHeight="1" thickBot="1" x14ac:dyDescent="0.3">
      <c r="A94" s="226"/>
      <c r="B94" s="229" t="str">
        <f>IF(ISBLANK(MAprices!A100),"",MAprices!A100)</f>
        <v>WP2484</v>
      </c>
      <c r="C94" s="230" t="str">
        <f>MAprices!B100</f>
        <v>Wall pantry 24" x 84"</v>
      </c>
      <c r="D94" s="345">
        <f>IF(B94="","",INDEX(MAprices!C100:J100,1,GroupMAindex))</f>
        <v>0</v>
      </c>
      <c r="E94" s="232" t="str">
        <f t="shared" si="2"/>
        <v>N/A</v>
      </c>
      <c r="F94" s="348"/>
    </row>
    <row r="95" spans="1:6" ht="15" customHeight="1" thickBot="1" x14ac:dyDescent="0.3">
      <c r="A95" s="226"/>
      <c r="B95" s="229" t="str">
        <f>IF(ISBLANK(MAprices!A101),"",MAprices!A101)</f>
        <v>WP1890</v>
      </c>
      <c r="C95" s="230" t="str">
        <f>MAprices!B101</f>
        <v>Wall pantry 18" x 90"</v>
      </c>
      <c r="D95" s="345">
        <f>IF(B95="","",INDEX(MAprices!C101:J101,1,GroupMAindex))</f>
        <v>0</v>
      </c>
      <c r="E95" s="232" t="str">
        <f t="shared" si="2"/>
        <v>N/A</v>
      </c>
      <c r="F95" s="348"/>
    </row>
    <row r="96" spans="1:6" ht="15" customHeight="1" thickBot="1" x14ac:dyDescent="0.3">
      <c r="A96" s="226"/>
      <c r="B96" s="229" t="str">
        <f>IF(ISBLANK(MAprices!A102),"",MAprices!A102)</f>
        <v>WP2490</v>
      </c>
      <c r="C96" s="230" t="str">
        <f>MAprices!B102</f>
        <v>Wall pantry 24" x 90"</v>
      </c>
      <c r="D96" s="345">
        <f>IF(B96="","",INDEX(MAprices!C102:J102,1,GroupMAindex))</f>
        <v>0</v>
      </c>
      <c r="E96" s="232" t="str">
        <f t="shared" si="2"/>
        <v>N/A</v>
      </c>
      <c r="F96" s="348"/>
    </row>
    <row r="97" spans="1:6" ht="15" customHeight="1" thickBot="1" x14ac:dyDescent="0.3">
      <c r="A97" s="226"/>
      <c r="B97" s="229" t="str">
        <f>IF(ISBLANK(MAprices!A103),"",MAprices!A103)</f>
        <v/>
      </c>
      <c r="C97" s="230" t="str">
        <f>MAprices!B103</f>
        <v>Oven Utilities</v>
      </c>
      <c r="D97" s="345" t="str">
        <f>IF(B97="","",INDEX(MAprices!C103:J103,1,GroupMAindex))</f>
        <v/>
      </c>
      <c r="E97" s="232" t="str">
        <f t="shared" si="2"/>
        <v/>
      </c>
      <c r="F97" s="348"/>
    </row>
    <row r="98" spans="1:6" ht="15" customHeight="1" thickBot="1" x14ac:dyDescent="0.3">
      <c r="A98" s="226"/>
      <c r="B98" s="229" t="str">
        <f>IF(ISBLANK(MAprices!A104),"",MAprices!A104)</f>
        <v>OU332484</v>
      </c>
      <c r="C98" s="230" t="str">
        <f>MAprices!B104</f>
        <v>Oven utility 33" x 84"</v>
      </c>
      <c r="D98" s="345">
        <f>IF(B98="","",INDEX(MAprices!C104:J104,1,GroupMAindex))</f>
        <v>0</v>
      </c>
      <c r="E98" s="232" t="str">
        <f t="shared" si="2"/>
        <v>N/A</v>
      </c>
      <c r="F98" s="348"/>
    </row>
    <row r="99" spans="1:6" ht="15" customHeight="1" thickBot="1" x14ac:dyDescent="0.3">
      <c r="A99" s="226"/>
      <c r="B99" s="229" t="str">
        <f>IF(ISBLANK(MAprices!A105),"",MAprices!A105)</f>
        <v>OU332490</v>
      </c>
      <c r="C99" s="230" t="str">
        <f>MAprices!B105</f>
        <v>Oven utility 33" x 90"</v>
      </c>
      <c r="D99" s="345">
        <f>IF(B99="","",INDEX(MAprices!C105:J105,1,GroupMAindex))</f>
        <v>0</v>
      </c>
      <c r="E99" s="232" t="str">
        <f t="shared" si="2"/>
        <v>N/A</v>
      </c>
      <c r="F99" s="348"/>
    </row>
    <row r="100" spans="1:6" ht="15" customHeight="1" thickBot="1" x14ac:dyDescent="0.3">
      <c r="A100" s="226"/>
      <c r="B100" s="229" t="str">
        <f>IF(ISBLANK(MAprices!A106),"",MAprices!A106)</f>
        <v/>
      </c>
      <c r="C100" s="230" t="str">
        <f>MAprices!B106</f>
        <v>Fillers</v>
      </c>
      <c r="D100" s="345" t="str">
        <f>IF(B100="","",INDEX(MAprices!C106:J106,1,GroupMAindex))</f>
        <v/>
      </c>
      <c r="E100" s="232" t="str">
        <f t="shared" si="2"/>
        <v/>
      </c>
      <c r="F100" s="348"/>
    </row>
    <row r="101" spans="1:6" ht="15" customHeight="1" thickBot="1" x14ac:dyDescent="0.3">
      <c r="A101" s="226"/>
      <c r="B101" s="229" t="str">
        <f>IF(ISBLANK(MAprices!A107),"",MAprices!A107)</f>
        <v>F330</v>
      </c>
      <c r="C101" s="230" t="str">
        <f>MAprices!B107</f>
        <v>3" x 30" wall filler</v>
      </c>
      <c r="D101" s="345">
        <f>IF(B101="","",INDEX(MAprices!C107:J107,1,GroupMAindex))</f>
        <v>0</v>
      </c>
      <c r="E101" s="232" t="str">
        <f t="shared" ref="E101:E132" si="3">IF(B101="","",IF(D101=0,NotAvailable,D101*A101))</f>
        <v>N/A</v>
      </c>
      <c r="F101" s="348"/>
    </row>
    <row r="102" spans="1:6" ht="15" customHeight="1" thickBot="1" x14ac:dyDescent="0.3">
      <c r="A102" s="226"/>
      <c r="B102" s="229" t="str">
        <f>IF(ISBLANK(MAprices!A108),"",MAprices!A108)</f>
        <v>F630</v>
      </c>
      <c r="C102" s="230" t="str">
        <f>MAprices!B108</f>
        <v>6" x 30" wall filler</v>
      </c>
      <c r="D102" s="345">
        <f>IF(B102="","",INDEX(MAprices!C108:J108,1,GroupMAindex))</f>
        <v>0</v>
      </c>
      <c r="E102" s="232" t="str">
        <f t="shared" si="3"/>
        <v>N/A</v>
      </c>
      <c r="F102" s="348"/>
    </row>
    <row r="103" spans="1:6" ht="15" customHeight="1" thickBot="1" x14ac:dyDescent="0.3">
      <c r="A103" s="226"/>
      <c r="B103" s="229" t="str">
        <f>IF(ISBLANK(MAprices!A109),"",MAprices!A109)</f>
        <v>F336</v>
      </c>
      <c r="C103" s="230" t="str">
        <f>MAprices!B109</f>
        <v>3" x 36" wall filler</v>
      </c>
      <c r="D103" s="345">
        <f>IF(B103="","",INDEX(MAprices!C109:J109,1,GroupMAindex))</f>
        <v>0</v>
      </c>
      <c r="E103" s="232" t="str">
        <f t="shared" si="3"/>
        <v>N/A</v>
      </c>
      <c r="F103" s="348"/>
    </row>
    <row r="104" spans="1:6" ht="15" customHeight="1" thickBot="1" x14ac:dyDescent="0.3">
      <c r="A104" s="226"/>
      <c r="B104" s="229" t="str">
        <f>IF(ISBLANK(MAprices!A110),"",MAprices!A110)</f>
        <v>F636</v>
      </c>
      <c r="C104" s="230" t="str">
        <f>MAprices!B110</f>
        <v>6" x 36" wall filler</v>
      </c>
      <c r="D104" s="345">
        <f>IF(B104="","",INDEX(MAprices!C110:J110,1,GroupMAindex))</f>
        <v>0</v>
      </c>
      <c r="E104" s="232" t="str">
        <f t="shared" si="3"/>
        <v>N/A</v>
      </c>
      <c r="F104" s="348"/>
    </row>
    <row r="105" spans="1:6" ht="15" customHeight="1" thickBot="1" x14ac:dyDescent="0.3">
      <c r="A105" s="226"/>
      <c r="B105" s="229" t="str">
        <f>IF(ISBLANK(MAprices!A111),"",MAprices!A111)</f>
        <v>F384</v>
      </c>
      <c r="C105" s="230" t="str">
        <f>MAprices!B111</f>
        <v>3" x 84" wall filler</v>
      </c>
      <c r="D105" s="345">
        <f>IF(B105="","",INDEX(MAprices!C111:J111,1,GroupMAindex))</f>
        <v>0</v>
      </c>
      <c r="E105" s="232" t="str">
        <f t="shared" si="3"/>
        <v>N/A</v>
      </c>
      <c r="F105" s="348"/>
    </row>
    <row r="106" spans="1:6" ht="15" customHeight="1" thickBot="1" x14ac:dyDescent="0.3">
      <c r="A106" s="226"/>
      <c r="B106" s="229" t="str">
        <f>IF(ISBLANK(MAprices!A112),"",MAprices!A112)</f>
        <v>F684</v>
      </c>
      <c r="C106" s="230" t="str">
        <f>MAprices!B112</f>
        <v>6" x 84" wall filler</v>
      </c>
      <c r="D106" s="345">
        <f>IF(B106="","",INDEX(MAprices!C112:J112,1,GroupMAindex))</f>
        <v>0</v>
      </c>
      <c r="E106" s="232" t="str">
        <f t="shared" si="3"/>
        <v>N/A</v>
      </c>
      <c r="F106" s="348"/>
    </row>
    <row r="107" spans="1:6" ht="15" customHeight="1" thickBot="1" x14ac:dyDescent="0.3">
      <c r="A107" s="226"/>
      <c r="B107" s="229" t="str">
        <f>IF(ISBLANK(MAprices!A113),"",MAprices!A113)</f>
        <v>F390</v>
      </c>
      <c r="C107" s="230" t="str">
        <f>MAprices!B113</f>
        <v>3" x 90" wall filler</v>
      </c>
      <c r="D107" s="345">
        <f>IF(B107="","",INDEX(MAprices!C113:J113,1,GroupMAindex))</f>
        <v>0</v>
      </c>
      <c r="E107" s="232" t="str">
        <f t="shared" si="3"/>
        <v>N/A</v>
      </c>
      <c r="F107" s="348"/>
    </row>
    <row r="108" spans="1:6" ht="15" customHeight="1" thickBot="1" x14ac:dyDescent="0.3">
      <c r="A108" s="226"/>
      <c r="B108" s="229" t="str">
        <f>IF(ISBLANK(MAprices!A114),"",MAprices!A114)</f>
        <v>F690</v>
      </c>
      <c r="C108" s="230" t="str">
        <f>MAprices!B114</f>
        <v>6" x 90" wall filler</v>
      </c>
      <c r="D108" s="345">
        <f>IF(B108="","",INDEX(MAprices!C114:J114,1,GroupMAindex))</f>
        <v>0</v>
      </c>
      <c r="E108" s="232" t="str">
        <f t="shared" si="3"/>
        <v>N/A</v>
      </c>
      <c r="F108" s="348"/>
    </row>
    <row r="109" spans="1:6" ht="15" customHeight="1" thickBot="1" x14ac:dyDescent="0.3">
      <c r="A109" s="226"/>
      <c r="B109" s="229" t="str">
        <f>IF(ISBLANK(MAprices!A115),"",MAprices!A115)</f>
        <v>BF3</v>
      </c>
      <c r="C109" s="230" t="str">
        <f>MAprices!B115</f>
        <v>3" base filler</v>
      </c>
      <c r="D109" s="345">
        <f>IF(B109="","",INDEX(MAprices!C115:J115,1,GroupMAindex))</f>
        <v>0</v>
      </c>
      <c r="E109" s="232" t="str">
        <f t="shared" si="3"/>
        <v>N/A</v>
      </c>
      <c r="F109" s="348"/>
    </row>
    <row r="110" spans="1:6" ht="15" customHeight="1" thickBot="1" x14ac:dyDescent="0.3">
      <c r="A110" s="226"/>
      <c r="B110" s="229" t="str">
        <f>IF(ISBLANK(MAprices!A116),"",MAprices!A116)</f>
        <v/>
      </c>
      <c r="C110" s="230" t="str">
        <f>MAprices!B116</f>
        <v>Toe Kicks</v>
      </c>
      <c r="D110" s="345" t="str">
        <f>IF(B110="","",INDEX(MAprices!C116:J116,1,GroupMAindex))</f>
        <v/>
      </c>
      <c r="E110" s="232" t="str">
        <f t="shared" si="3"/>
        <v/>
      </c>
      <c r="F110" s="348"/>
    </row>
    <row r="111" spans="1:6" ht="15" customHeight="1" thickBot="1" x14ac:dyDescent="0.3">
      <c r="A111" s="226"/>
      <c r="B111" s="229" t="str">
        <f>IF(ISBLANK(MAprices!A117),"",MAprices!A117)</f>
        <v>TK8</v>
      </c>
      <c r="C111" s="230" t="str">
        <f>MAprices!B117</f>
        <v>8' toe kick</v>
      </c>
      <c r="D111" s="345">
        <f>IF(B111="","",INDEX(MAprices!C117:J117,1,GroupMAindex))</f>
        <v>0</v>
      </c>
      <c r="E111" s="232" t="str">
        <f t="shared" si="3"/>
        <v>N/A</v>
      </c>
      <c r="F111" s="348"/>
    </row>
    <row r="112" spans="1:6" ht="15" customHeight="1" thickBot="1" x14ac:dyDescent="0.3">
      <c r="A112" s="226"/>
      <c r="B112" s="229" t="str">
        <f>IF(ISBLANK(MAprices!A118),"",MAprices!A118)</f>
        <v/>
      </c>
      <c r="C112" s="230" t="str">
        <f>MAprices!B118</f>
        <v>Valances</v>
      </c>
      <c r="D112" s="345" t="str">
        <f>IF(B112="","",INDEX(MAprices!C118:J118,1,GroupMAindex))</f>
        <v/>
      </c>
      <c r="E112" s="232" t="str">
        <f t="shared" si="3"/>
        <v/>
      </c>
      <c r="F112" s="348"/>
    </row>
    <row r="113" spans="1:6" ht="15" customHeight="1" thickBot="1" x14ac:dyDescent="0.3">
      <c r="A113" s="226"/>
      <c r="B113" s="229" t="str">
        <f>IF(ISBLANK(MAprices!A119),"",MAprices!A119)</f>
        <v>VA48</v>
      </c>
      <c r="C113" s="230" t="str">
        <f>MAprices!B119</f>
        <v>48" valance</v>
      </c>
      <c r="D113" s="345">
        <f>IF(B113="","",INDEX(MAprices!C119:J119,1,GroupMAindex))</f>
        <v>0</v>
      </c>
      <c r="E113" s="232" t="str">
        <f t="shared" si="3"/>
        <v>N/A</v>
      </c>
      <c r="F113" s="348"/>
    </row>
    <row r="114" spans="1:6" ht="15" customHeight="1" thickBot="1" x14ac:dyDescent="0.3">
      <c r="A114" s="226"/>
      <c r="B114" s="229" t="str">
        <f>IF(ISBLANK(MAprices!A120),"",MAprices!A120)</f>
        <v/>
      </c>
      <c r="C114" s="230" t="str">
        <f>MAprices!B120</f>
        <v>Mullion Doors</v>
      </c>
      <c r="D114" s="345" t="str">
        <f>IF(B114="","",INDEX(MAprices!C120:J120,1,GroupMAindex))</f>
        <v/>
      </c>
      <c r="E114" s="232" t="str">
        <f t="shared" si="3"/>
        <v/>
      </c>
      <c r="F114" s="348"/>
    </row>
    <row r="115" spans="1:6" ht="15" customHeight="1" thickBot="1" x14ac:dyDescent="0.3">
      <c r="A115" s="226"/>
      <c r="B115" s="229" t="str">
        <f>IF(ISBLANK(MAprices!A121),"",MAprices!A121)</f>
        <v>1530MD</v>
      </c>
      <c r="C115" s="230" t="str">
        <f>MAprices!B121</f>
        <v>Mullion door 1530</v>
      </c>
      <c r="D115" s="345">
        <f>IF(B115="","",INDEX(MAprices!C121:J121,1,GroupMAindex))</f>
        <v>0</v>
      </c>
      <c r="E115" s="232" t="str">
        <f t="shared" si="3"/>
        <v>N/A</v>
      </c>
      <c r="F115" s="348"/>
    </row>
    <row r="116" spans="1:6" ht="15" customHeight="1" thickBot="1" x14ac:dyDescent="0.3">
      <c r="A116" s="226"/>
      <c r="B116" s="229" t="str">
        <f>IF(ISBLANK(MAprices!A122),"",MAprices!A122)</f>
        <v>1830MD</v>
      </c>
      <c r="C116" s="230" t="str">
        <f>MAprices!B122</f>
        <v>Mullion door 1830</v>
      </c>
      <c r="D116" s="345">
        <f>IF(B116="","",INDEX(MAprices!C122:J122,1,GroupMAindex))</f>
        <v>0</v>
      </c>
      <c r="E116" s="232" t="str">
        <f t="shared" si="3"/>
        <v>N/A</v>
      </c>
      <c r="F116" s="348"/>
    </row>
    <row r="117" spans="1:6" ht="15" customHeight="1" thickBot="1" x14ac:dyDescent="0.3">
      <c r="A117" s="226"/>
      <c r="B117" s="229" t="str">
        <f>IF(ISBLANK(MAprices!A123),"",MAprices!A123)</f>
        <v>DC2430MD</v>
      </c>
      <c r="C117" s="230" t="str">
        <f>MAprices!B123</f>
        <v>Mullion door DC2430</v>
      </c>
      <c r="D117" s="345">
        <f>IF(B117="","",INDEX(MAprices!C123:J123,1,GroupMAindex))</f>
        <v>0</v>
      </c>
      <c r="E117" s="232" t="str">
        <f t="shared" si="3"/>
        <v>N/A</v>
      </c>
      <c r="F117" s="348"/>
    </row>
    <row r="118" spans="1:6" ht="15" customHeight="1" thickBot="1" x14ac:dyDescent="0.3">
      <c r="A118" s="226"/>
      <c r="B118" s="229" t="str">
        <f>IF(ISBLANK(MAprices!A124),"",MAprices!A124)</f>
        <v>1536MD</v>
      </c>
      <c r="C118" s="230" t="str">
        <f>MAprices!B124</f>
        <v>Mullion door 1536</v>
      </c>
      <c r="D118" s="345">
        <f>IF(B118="","",INDEX(MAprices!C124:J124,1,GroupMAindex))</f>
        <v>0</v>
      </c>
      <c r="E118" s="232" t="str">
        <f t="shared" si="3"/>
        <v>N/A</v>
      </c>
      <c r="F118" s="348"/>
    </row>
    <row r="119" spans="1:6" ht="15" customHeight="1" thickBot="1" x14ac:dyDescent="0.3">
      <c r="A119" s="226"/>
      <c r="B119" s="229" t="str">
        <f>IF(ISBLANK(MAprices!A125),"",MAprices!A125)</f>
        <v>1836MD</v>
      </c>
      <c r="C119" s="230" t="str">
        <f>MAprices!B125</f>
        <v>Mullion door 1836</v>
      </c>
      <c r="D119" s="345">
        <f>IF(B119="","",INDEX(MAprices!C125:J125,1,GroupMAindex))</f>
        <v>0</v>
      </c>
      <c r="E119" s="232" t="str">
        <f t="shared" si="3"/>
        <v>N/A</v>
      </c>
      <c r="F119" s="348"/>
    </row>
    <row r="120" spans="1:6" ht="15" customHeight="1" thickBot="1" x14ac:dyDescent="0.3">
      <c r="A120" s="226"/>
      <c r="B120" s="229" t="str">
        <f>IF(ISBLANK(MAprices!A126),"",MAprices!A126)</f>
        <v>DC2436MD</v>
      </c>
      <c r="C120" s="230" t="str">
        <f>MAprices!B126</f>
        <v>Mullion door DC2436</v>
      </c>
      <c r="D120" s="345">
        <f>IF(B120="","",INDEX(MAprices!C126:J126,1,GroupMAindex))</f>
        <v>0</v>
      </c>
      <c r="E120" s="232" t="str">
        <f t="shared" si="3"/>
        <v>N/A</v>
      </c>
      <c r="F120" s="348"/>
    </row>
    <row r="121" spans="1:6" ht="15" customHeight="1" thickBot="1" x14ac:dyDescent="0.3">
      <c r="A121" s="226"/>
      <c r="B121" s="229" t="str">
        <f>IF(ISBLANK(MAprices!A127),"",MAprices!A127)</f>
        <v/>
      </c>
      <c r="C121" s="230" t="str">
        <f>MAprices!B127</f>
        <v>Moldings</v>
      </c>
      <c r="D121" s="345" t="str">
        <f>IF(B121="","",INDEX(MAprices!C127:J127,1,GroupMAindex))</f>
        <v/>
      </c>
      <c r="E121" s="232" t="str">
        <f t="shared" si="3"/>
        <v/>
      </c>
      <c r="F121" s="348"/>
    </row>
    <row r="122" spans="1:6" ht="15" customHeight="1" thickBot="1" x14ac:dyDescent="0.3">
      <c r="A122" s="226"/>
      <c r="B122" s="229" t="str">
        <f>IF(ISBLANK(MAprices!A128),"",MAprices!A128)</f>
        <v>SM8</v>
      </c>
      <c r="C122" s="230" t="str">
        <f>MAprices!B128</f>
        <v>8' Shaker crown molding for Newport only</v>
      </c>
      <c r="D122" s="345">
        <f>IF(B122="","",INDEX(MAprices!C128:J128,1,GroupMAindex))</f>
        <v>0</v>
      </c>
      <c r="E122" s="232" t="str">
        <f t="shared" si="3"/>
        <v>N/A</v>
      </c>
      <c r="F122" s="348"/>
    </row>
    <row r="123" spans="1:6" ht="15" customHeight="1" thickBot="1" x14ac:dyDescent="0.3">
      <c r="A123" s="226"/>
      <c r="B123" s="229" t="str">
        <f>IF(ISBLANK(MAprices!A129),"",MAprices!A129)</f>
        <v>CM8</v>
      </c>
      <c r="C123" s="230" t="str">
        <f>MAprices!B129</f>
        <v>8' Crown molding for Savannah only</v>
      </c>
      <c r="D123" s="345">
        <f>IF(B123="","",INDEX(MAprices!C129:J129,1,GroupMAindex))</f>
        <v>0</v>
      </c>
      <c r="E123" s="232" t="str">
        <f t="shared" si="3"/>
        <v>N/A</v>
      </c>
      <c r="F123" s="348"/>
    </row>
    <row r="124" spans="1:6" ht="15" customHeight="1" thickBot="1" x14ac:dyDescent="0.3">
      <c r="A124" s="226"/>
      <c r="B124" s="229" t="str">
        <f>IF(ISBLANK(MAprices!A130),"",MAprices!A130)</f>
        <v>LRM7</v>
      </c>
      <c r="C124" s="230" t="str">
        <f>MAprices!B130</f>
        <v>7' Light rail molding</v>
      </c>
      <c r="D124" s="345">
        <f>IF(B124="","",INDEX(MAprices!C130:J130,1,GroupMAindex))</f>
        <v>0</v>
      </c>
      <c r="E124" s="232" t="str">
        <f t="shared" si="3"/>
        <v>N/A</v>
      </c>
      <c r="F124" s="348"/>
    </row>
    <row r="125" spans="1:6" ht="15" customHeight="1" thickBot="1" x14ac:dyDescent="0.3">
      <c r="A125" s="226"/>
      <c r="B125" s="229" t="str">
        <f>IF(ISBLANK(MAprices!A131),"",MAprices!A131)</f>
        <v>OSC7</v>
      </c>
      <c r="C125" s="230" t="str">
        <f>MAprices!B131</f>
        <v>7' Outside corner molding</v>
      </c>
      <c r="D125" s="345">
        <f>IF(B125="","",INDEX(MAprices!C131:J131,1,GroupMAindex))</f>
        <v>0</v>
      </c>
      <c r="E125" s="232" t="str">
        <f t="shared" si="3"/>
        <v>N/A</v>
      </c>
      <c r="F125" s="348"/>
    </row>
    <row r="126" spans="1:6" ht="15" customHeight="1" thickBot="1" x14ac:dyDescent="0.3">
      <c r="A126" s="226"/>
      <c r="B126" s="229" t="str">
        <f>IF(ISBLANK(MAprices!A132),"",MAprices!A132)</f>
        <v>SCM7</v>
      </c>
      <c r="C126" s="230" t="str">
        <f>MAprices!B132</f>
        <v>7' Scribe molding</v>
      </c>
      <c r="D126" s="345">
        <f>IF(B126="","",INDEX(MAprices!C132:J132,1,GroupMAindex))</f>
        <v>0</v>
      </c>
      <c r="E126" s="232" t="str">
        <f t="shared" si="3"/>
        <v>N/A</v>
      </c>
      <c r="F126" s="348"/>
    </row>
    <row r="127" spans="1:6" ht="15" customHeight="1" thickBot="1" x14ac:dyDescent="0.3">
      <c r="A127" s="226"/>
      <c r="B127" s="229" t="str">
        <f>IF(ISBLANK(MAprices!A133),"",MAprices!A133)</f>
        <v/>
      </c>
      <c r="C127" s="230" t="str">
        <f>MAprices!B133</f>
        <v>Decorative Doors</v>
      </c>
      <c r="D127" s="345" t="str">
        <f>IF(B127="","",INDEX(MAprices!C133:J133,1,GroupMAindex))</f>
        <v/>
      </c>
      <c r="E127" s="232" t="str">
        <f t="shared" si="3"/>
        <v/>
      </c>
      <c r="F127" s="348"/>
    </row>
    <row r="128" spans="1:6" ht="15" customHeight="1" thickBot="1" x14ac:dyDescent="0.3">
      <c r="A128" s="226"/>
      <c r="B128" s="229" t="str">
        <f>IF(ISBLANK(MAprices!A134),"",MAprices!A134)</f>
        <v>30DD</v>
      </c>
      <c r="C128" s="230" t="str">
        <f>MAprices!B134</f>
        <v>30" High deco door</v>
      </c>
      <c r="D128" s="345">
        <f>IF(B128="","",INDEX(MAprices!C134:J134,1,GroupMAindex))</f>
        <v>0</v>
      </c>
      <c r="E128" s="232" t="str">
        <f t="shared" si="3"/>
        <v>N/A</v>
      </c>
      <c r="F128" s="348"/>
    </row>
    <row r="129" spans="1:6" ht="15" customHeight="1" thickBot="1" x14ac:dyDescent="0.3">
      <c r="A129" s="226"/>
      <c r="B129" s="229" t="str">
        <f>IF(ISBLANK(MAprices!A135),"",MAprices!A135)</f>
        <v>36DD</v>
      </c>
      <c r="C129" s="230" t="str">
        <f>MAprices!B135</f>
        <v>36" High deco door</v>
      </c>
      <c r="D129" s="345">
        <f>IF(B129="","",INDEX(MAprices!C135:J135,1,GroupMAindex))</f>
        <v>0</v>
      </c>
      <c r="E129" s="232" t="str">
        <f t="shared" si="3"/>
        <v>N/A</v>
      </c>
      <c r="F129" s="348"/>
    </row>
    <row r="130" spans="1:6" ht="15" customHeight="1" thickBot="1" x14ac:dyDescent="0.3">
      <c r="A130" s="226"/>
      <c r="B130" s="229" t="str">
        <f>IF(ISBLANK(MAprices!A136),"",MAprices!A136)</f>
        <v>BDD</v>
      </c>
      <c r="C130" s="230" t="str">
        <f>MAprices!B136</f>
        <v>Base full height deco door</v>
      </c>
      <c r="D130" s="345">
        <f>IF(B130="","",INDEX(MAprices!C136:J136,1,GroupMAindex))</f>
        <v>0</v>
      </c>
      <c r="E130" s="232" t="str">
        <f t="shared" si="3"/>
        <v>N/A</v>
      </c>
      <c r="F130" s="348"/>
    </row>
    <row r="131" spans="1:6" ht="15" customHeight="1" thickBot="1" x14ac:dyDescent="0.3">
      <c r="A131" s="226"/>
      <c r="B131" s="229" t="str">
        <f>IF(ISBLANK(MAprices!A137),"",MAprices!A137)</f>
        <v/>
      </c>
      <c r="C131" s="230" t="str">
        <f>MAprices!B137</f>
        <v>Decorative Panels</v>
      </c>
      <c r="D131" s="345" t="str">
        <f>IF(B131="","",INDEX(MAprices!C137:J137,1,GroupMAindex))</f>
        <v/>
      </c>
      <c r="E131" s="232" t="str">
        <f t="shared" si="3"/>
        <v/>
      </c>
      <c r="F131" s="348"/>
    </row>
    <row r="132" spans="1:6" ht="15" customHeight="1" thickBot="1" x14ac:dyDescent="0.3">
      <c r="A132" s="226"/>
      <c r="B132" s="229" t="str">
        <f>IF(ISBLANK(MAprices!A138),"",MAprices!A138)</f>
        <v>BEP3</v>
      </c>
      <c r="C132" s="230" t="str">
        <f>MAprices!B138</f>
        <v>3" dishwasher panel</v>
      </c>
      <c r="D132" s="345">
        <f>IF(B132="","",INDEX(MAprices!C138:J138,1,GroupMAindex))</f>
        <v>0</v>
      </c>
      <c r="E132" s="232" t="str">
        <f t="shared" si="3"/>
        <v>N/A</v>
      </c>
      <c r="F132" s="348"/>
    </row>
    <row r="133" spans="1:6" ht="15" customHeight="1" thickBot="1" x14ac:dyDescent="0.3">
      <c r="A133" s="226"/>
      <c r="B133" s="229" t="str">
        <f>IF(ISBLANK(MAprices!A139),"",MAprices!A139)</f>
        <v>EP24x35</v>
      </c>
      <c r="C133" s="230" t="str">
        <f>MAprices!B139</f>
        <v>End panel 24"x35"x3/16" thick</v>
      </c>
      <c r="D133" s="345">
        <f>IF(B133="","",INDEX(MAprices!C139:J139,1,GroupMAindex))</f>
        <v>0</v>
      </c>
      <c r="E133" s="232" t="str">
        <f t="shared" ref="E133:E164" si="4">IF(B133="","",IF(D133=0,NotAvailable,D133*A133))</f>
        <v>N/A</v>
      </c>
      <c r="F133" s="348"/>
    </row>
    <row r="134" spans="1:6" ht="15" customHeight="1" thickBot="1" x14ac:dyDescent="0.3">
      <c r="A134" s="226"/>
      <c r="B134" s="229" t="str">
        <f>IF(ISBLANK(MAprices!A140),"",MAprices!A140)</f>
        <v>WEP12x36</v>
      </c>
      <c r="C134" s="230" t="str">
        <f>MAprices!B140</f>
        <v>Wall end panel 12"x36"x3/16"  thick</v>
      </c>
      <c r="D134" s="345">
        <f>IF(B134="","",INDEX(MAprices!C140:J140,1,GroupMAindex))</f>
        <v>0</v>
      </c>
      <c r="E134" s="232" t="str">
        <f t="shared" si="4"/>
        <v>N/A</v>
      </c>
      <c r="F134" s="348"/>
    </row>
    <row r="135" spans="1:6" ht="15" customHeight="1" thickBot="1" x14ac:dyDescent="0.3">
      <c r="A135" s="226"/>
      <c r="B135" s="229" t="str">
        <f>IF(ISBLANK(MAprices!A141),"",MAprices!A141)</f>
        <v>PAN36x48</v>
      </c>
      <c r="C135" s="230" t="str">
        <f>MAprices!B141</f>
        <v>Island Panel 3'x4'x1/4" thick</v>
      </c>
      <c r="D135" s="345">
        <f>IF(B135="","",INDEX(MAprices!C141:J141,1,GroupMAindex))</f>
        <v>0</v>
      </c>
      <c r="E135" s="232" t="str">
        <f t="shared" si="4"/>
        <v>N/A</v>
      </c>
      <c r="F135" s="348"/>
    </row>
    <row r="136" spans="1:6" ht="15" customHeight="1" thickBot="1" x14ac:dyDescent="0.3">
      <c r="A136" s="226"/>
      <c r="B136" s="229" t="str">
        <f>IF(ISBLANK(MAprices!A142),"",MAprices!A142)</f>
        <v>RP84</v>
      </c>
      <c r="C136" s="230" t="str">
        <f>MAprices!B142</f>
        <v>84" refrigerator panel</v>
      </c>
      <c r="D136" s="345">
        <f>IF(B136="","",INDEX(MAprices!C142:J142,1,GroupMAindex))</f>
        <v>0</v>
      </c>
      <c r="E136" s="232" t="str">
        <f t="shared" si="4"/>
        <v>N/A</v>
      </c>
      <c r="F136" s="348"/>
    </row>
    <row r="137" spans="1:6" ht="15" customHeight="1" thickBot="1" x14ac:dyDescent="0.3">
      <c r="A137" s="226"/>
      <c r="B137" s="229" t="str">
        <f>IF(ISBLANK(MAprices!A143),"",MAprices!A143)</f>
        <v>RP90</v>
      </c>
      <c r="C137" s="230" t="str">
        <f>MAprices!B143</f>
        <v>90" refrigerator panel</v>
      </c>
      <c r="D137" s="345">
        <f>IF(B137="","",INDEX(MAprices!C143:J143,1,GroupMAindex))</f>
        <v>0</v>
      </c>
      <c r="E137" s="232" t="str">
        <f t="shared" si="4"/>
        <v>N/A</v>
      </c>
      <c r="F137" s="348"/>
    </row>
    <row r="138" spans="1:6" ht="15" customHeight="1" thickBot="1" x14ac:dyDescent="0.3">
      <c r="A138" s="226"/>
      <c r="B138" s="229" t="str">
        <f>IF(ISBLANK(MAprices!A144),"",MAprices!A144)</f>
        <v/>
      </c>
      <c r="C138" s="230" t="str">
        <f>MAprices!B144</f>
        <v>Specialties</v>
      </c>
      <c r="D138" s="345" t="str">
        <f>IF(B138="","",INDEX(MAprices!C144:J144,1,GroupMAindex))</f>
        <v/>
      </c>
      <c r="E138" s="232" t="str">
        <f t="shared" si="4"/>
        <v/>
      </c>
      <c r="F138" s="348"/>
    </row>
    <row r="139" spans="1:6" ht="15" customHeight="1" thickBot="1" x14ac:dyDescent="0.3">
      <c r="A139" s="226"/>
      <c r="B139" s="229" t="str">
        <f>IF(ISBLANK(MAprices!A145),"",MAprices!A145)</f>
        <v>MC3018</v>
      </c>
      <c r="C139" s="230" t="str">
        <f>MAprices!B145</f>
        <v>Microwave cabinet 30" x 18"</v>
      </c>
      <c r="D139" s="345">
        <f>IF(B139="","",INDEX(MAprices!C145:J145,1,GroupMAindex))</f>
        <v>0</v>
      </c>
      <c r="E139" s="232" t="str">
        <f t="shared" si="4"/>
        <v>N/A</v>
      </c>
      <c r="F139" s="348"/>
    </row>
    <row r="140" spans="1:6" ht="15" customHeight="1" thickBot="1" x14ac:dyDescent="0.3">
      <c r="A140" s="226"/>
      <c r="B140" s="229" t="str">
        <f>IF(ISBLANK(MAprices!A146),"",MAprices!A146)</f>
        <v>PR3015</v>
      </c>
      <c r="C140" s="230" t="str">
        <f>MAprices!B146</f>
        <v>Plate rack 30" x 15"</v>
      </c>
      <c r="D140" s="345">
        <f>IF(B140="","",INDEX(MAprices!C146:J146,1,GroupMAindex))</f>
        <v>0</v>
      </c>
      <c r="E140" s="232" t="str">
        <f t="shared" si="4"/>
        <v>N/A</v>
      </c>
      <c r="F140" s="348"/>
    </row>
    <row r="141" spans="1:6" ht="15" customHeight="1" thickBot="1" x14ac:dyDescent="0.3">
      <c r="A141" s="226"/>
      <c r="B141" s="229" t="str">
        <f>IF(ISBLANK(MAprices!A147),"",MAprices!A147)</f>
        <v>WR3015</v>
      </c>
      <c r="C141" s="230" t="str">
        <f>MAprices!B147</f>
        <v>Wine rack 30" x 15"</v>
      </c>
      <c r="D141" s="345">
        <f>IF(B141="","",INDEX(MAprices!C147:J147,1,GroupMAindex))</f>
        <v>0</v>
      </c>
      <c r="E141" s="232" t="str">
        <f t="shared" si="4"/>
        <v>N/A</v>
      </c>
      <c r="F141" s="348"/>
    </row>
    <row r="142" spans="1:6" ht="15" customHeight="1" thickBot="1" x14ac:dyDescent="0.3">
      <c r="A142" s="226"/>
      <c r="B142" s="229" t="str">
        <f>IF(ISBLANK(MAprices!A148),"",MAprices!A148)</f>
        <v>SGH30</v>
      </c>
      <c r="C142" s="230" t="str">
        <f>MAprices!B148</f>
        <v>Stem glass holder</v>
      </c>
      <c r="D142" s="345">
        <f>IF(B142="","",INDEX(MAprices!C148:J148,1,GroupMAindex))</f>
        <v>0</v>
      </c>
      <c r="E142" s="232" t="str">
        <f t="shared" si="4"/>
        <v>N/A</v>
      </c>
      <c r="F142" s="348"/>
    </row>
    <row r="143" spans="1:6" ht="15" customHeight="1" thickBot="1" x14ac:dyDescent="0.3">
      <c r="A143" s="226"/>
      <c r="B143" s="229" t="str">
        <f>IF(ISBLANK(MAprices!A149),"",MAprices!A149)</f>
        <v>CSFLOOR-NM</v>
      </c>
      <c r="C143" s="230" t="str">
        <f>MAprices!B149</f>
        <v>CSF Floor-NM (Natural Maple)</v>
      </c>
      <c r="D143" s="345">
        <f>IF(B143="","",INDEX(MAprices!C149:J149,1,GroupMAindex))</f>
        <v>0</v>
      </c>
      <c r="E143" s="232" t="str">
        <f t="shared" si="4"/>
        <v>N/A</v>
      </c>
      <c r="F143" s="348"/>
    </row>
    <row r="144" spans="1:6" ht="15" customHeight="1" thickBot="1" x14ac:dyDescent="0.3">
      <c r="A144" s="226"/>
      <c r="B144" s="229" t="str">
        <f>IF(ISBLANK(MAprices!A150),"",MAprices!A150)</f>
        <v>SRI-NM</v>
      </c>
      <c r="C144" s="230" t="str">
        <f>MAprices!B150</f>
        <v>SRI-NM-(Spice Rack Insert-Nat.Maple)</v>
      </c>
      <c r="D144" s="345">
        <f>IF(B144="","",INDEX(MAprices!C150:J150,1,GroupMAindex))</f>
        <v>0</v>
      </c>
      <c r="E144" s="232" t="str">
        <f t="shared" si="4"/>
        <v>N/A</v>
      </c>
      <c r="F144" s="348"/>
    </row>
    <row r="145" spans="1:6" ht="15" customHeight="1" thickBot="1" x14ac:dyDescent="0.3">
      <c r="A145" s="226"/>
      <c r="B145" s="229" t="str">
        <f>IF(ISBLANK(MAprices!A151),"",MAprices!A151)</f>
        <v/>
      </c>
      <c r="C145" s="230" t="str">
        <f>MAprices!B151</f>
        <v>Roll Out Drawer</v>
      </c>
      <c r="D145" s="345" t="str">
        <f>IF(B145="","",INDEX(MAprices!C151:J151,1,GroupMAindex))</f>
        <v/>
      </c>
      <c r="E145" s="232" t="str">
        <f t="shared" si="4"/>
        <v/>
      </c>
      <c r="F145" s="348"/>
    </row>
    <row r="146" spans="1:6" ht="15" customHeight="1" thickBot="1" x14ac:dyDescent="0.3">
      <c r="A146" s="226"/>
      <c r="B146" s="229" t="str">
        <f>IF(ISBLANK(MAprices!A152),"",MAprices!A152)</f>
        <v>RD15-NM</v>
      </c>
      <c r="C146" s="230" t="str">
        <f>MAprices!B152</f>
        <v>RD15- natural color</v>
      </c>
      <c r="D146" s="345">
        <f>IF(B146="","",INDEX(MAprices!C152:J152,1,GroupMAindex))</f>
        <v>0.33333333333333331</v>
      </c>
      <c r="E146" s="232">
        <f t="shared" si="4"/>
        <v>0</v>
      </c>
      <c r="F146" s="348"/>
    </row>
    <row r="147" spans="1:6" ht="15" customHeight="1" thickBot="1" x14ac:dyDescent="0.3">
      <c r="A147" s="226"/>
      <c r="B147" s="229" t="str">
        <f>IF(ISBLANK(MAprices!A153),"",MAprices!A153)</f>
        <v>RD18-NM</v>
      </c>
      <c r="C147" s="230" t="str">
        <f>MAprices!B153</f>
        <v>RD18- natural color</v>
      </c>
      <c r="D147" s="345">
        <f>IF(B147="","",INDEX(MAprices!C153:J153,1,GroupMAindex))</f>
        <v>0.33333333333333331</v>
      </c>
      <c r="E147" s="232">
        <f t="shared" si="4"/>
        <v>0</v>
      </c>
      <c r="F147" s="348"/>
    </row>
    <row r="148" spans="1:6" ht="15" customHeight="1" thickBot="1" x14ac:dyDescent="0.3">
      <c r="A148" s="226"/>
      <c r="B148" s="229" t="str">
        <f>IF(ISBLANK(MAprices!A154),"",MAprices!A154)</f>
        <v>RD24-NM</v>
      </c>
      <c r="C148" s="230" t="str">
        <f>MAprices!B154</f>
        <v>RD24- natural color</v>
      </c>
      <c r="D148" s="345">
        <f>IF(B148="","",INDEX(MAprices!C154:J154,1,GroupMAindex))</f>
        <v>0.33333333333333331</v>
      </c>
      <c r="E148" s="232">
        <f t="shared" si="4"/>
        <v>0</v>
      </c>
      <c r="F148" s="348"/>
    </row>
    <row r="149" spans="1:6" ht="15" customHeight="1" thickBot="1" x14ac:dyDescent="0.3">
      <c r="A149" s="226"/>
      <c r="B149" s="229" t="str">
        <f>IF(ISBLANK(MAprices!A155),"",MAprices!A155)</f>
        <v/>
      </c>
      <c r="C149" s="230" t="str">
        <f>MAprices!B155</f>
        <v>Bathroom Cabinets</v>
      </c>
      <c r="D149" s="345" t="str">
        <f>IF(B149="","",INDEX(MAprices!C155:J155,1,GroupMAindex))</f>
        <v/>
      </c>
      <c r="E149" s="232" t="str">
        <f t="shared" si="4"/>
        <v/>
      </c>
      <c r="F149" s="348"/>
    </row>
    <row r="150" spans="1:6" ht="15" customHeight="1" thickBot="1" x14ac:dyDescent="0.3">
      <c r="A150" s="226"/>
      <c r="B150" s="229" t="str">
        <f>IF(ISBLANK(MAprices!A156),"",MAprices!A156)</f>
        <v>V1816</v>
      </c>
      <c r="C150" s="230" t="str">
        <f>MAprices!B156</f>
        <v>18" X 16" Vanity, 2 door</v>
      </c>
      <c r="D150" s="345">
        <f>IF(B150="","",INDEX(MAprices!C156:J156,1,GroupMAindex))</f>
        <v>0</v>
      </c>
      <c r="E150" s="232" t="str">
        <f t="shared" si="4"/>
        <v>N/A</v>
      </c>
      <c r="F150" s="348"/>
    </row>
    <row r="151" spans="1:6" ht="15" customHeight="1" thickBot="1" x14ac:dyDescent="0.3">
      <c r="A151" s="226"/>
      <c r="B151" s="229" t="str">
        <f>IF(ISBLANK(MAprices!A157),"",MAprices!A157)</f>
        <v>V2418</v>
      </c>
      <c r="C151" s="230" t="str">
        <f>MAprices!B157</f>
        <v>24" x 18" Vanity, 2 door</v>
      </c>
      <c r="D151" s="345">
        <f>IF(B151="","",INDEX(MAprices!C157:J157,1,GroupMAindex))</f>
        <v>0</v>
      </c>
      <c r="E151" s="232" t="str">
        <f t="shared" si="4"/>
        <v>N/A</v>
      </c>
      <c r="F151" s="348"/>
    </row>
    <row r="152" spans="1:6" ht="15" customHeight="1" thickBot="1" x14ac:dyDescent="0.3">
      <c r="A152" s="226"/>
      <c r="B152" s="229" t="str">
        <f>IF(ISBLANK(MAprices!A158),"",MAprices!A158)</f>
        <v>V3021D</v>
      </c>
      <c r="C152" s="230" t="str">
        <f>MAprices!B158</f>
        <v>30" x 21" Vanity, 1 door, 2 drawer</v>
      </c>
      <c r="D152" s="345">
        <f>IF(B152="","",INDEX(MAprices!C158:J158,1,GroupMAindex))</f>
        <v>0</v>
      </c>
      <c r="E152" s="232" t="str">
        <f t="shared" si="4"/>
        <v>N/A</v>
      </c>
      <c r="F152" s="348"/>
    </row>
    <row r="153" spans="1:6" ht="15" customHeight="1" thickBot="1" x14ac:dyDescent="0.3">
      <c r="A153" s="226"/>
      <c r="B153" s="229" t="str">
        <f>IF(ISBLANK(MAprices!A159),"",MAprices!A159)</f>
        <v>V3621D</v>
      </c>
      <c r="C153" s="230" t="str">
        <f>MAprices!B159</f>
        <v>36" x 21" Vanity, 2 door, 2 drawer</v>
      </c>
      <c r="D153" s="345">
        <f>IF(B153="","",INDEX(MAprices!C159:J159,1,GroupMAindex))</f>
        <v>0</v>
      </c>
      <c r="E153" s="232" t="str">
        <f t="shared" si="4"/>
        <v>N/A</v>
      </c>
      <c r="F153" s="348"/>
    </row>
    <row r="154" spans="1:6" ht="15" customHeight="1" thickBot="1" x14ac:dyDescent="0.3">
      <c r="A154" s="226"/>
      <c r="B154" s="229" t="str">
        <f>IF(ISBLANK(MAprices!A160),"",MAprices!A160)</f>
        <v>V4821D</v>
      </c>
      <c r="C154" s="230" t="str">
        <f>MAprices!B160</f>
        <v>48" x 21" Vanity, 2 door, 4 drawer</v>
      </c>
      <c r="D154" s="345">
        <f>IF(B154="","",INDEX(MAprices!C160:J160,1,GroupMAindex))</f>
        <v>0</v>
      </c>
      <c r="E154" s="232" t="str">
        <f t="shared" si="4"/>
        <v>N/A</v>
      </c>
      <c r="F154" s="348"/>
    </row>
    <row r="155" spans="1:6" ht="15" customHeight="1" thickBot="1" x14ac:dyDescent="0.3">
      <c r="A155" s="226"/>
      <c r="B155" s="229" t="str">
        <f>IF(ISBLANK(MAprices!A161),"",MAprices!A161)</f>
        <v>V6021D</v>
      </c>
      <c r="C155" s="230" t="str">
        <f>MAprices!B161</f>
        <v>60" x 21" Vanity, 2 door, 4 drawer</v>
      </c>
      <c r="D155" s="345">
        <f>IF(B155="","",INDEX(MAprices!C161:J161,1,GroupMAindex))</f>
        <v>0</v>
      </c>
      <c r="E155" s="232" t="str">
        <f t="shared" si="4"/>
        <v>N/A</v>
      </c>
      <c r="F155" s="348"/>
    </row>
    <row r="156" spans="1:6" ht="15" customHeight="1" thickBot="1" x14ac:dyDescent="0.3">
      <c r="A156" s="226"/>
      <c r="B156" s="229" t="str">
        <f>IF(ISBLANK(MAprices!A162),"",MAprices!A162)</f>
        <v>L7818</v>
      </c>
      <c r="C156" s="230" t="str">
        <f>MAprices!B162</f>
        <v>15" wide x 18" deep x 78" high Linen Cabinet</v>
      </c>
      <c r="D156" s="345">
        <f>IF(B156="","",INDEX(MAprices!C162:J162,1,GroupMAindex))</f>
        <v>0</v>
      </c>
      <c r="E156" s="232" t="str">
        <f t="shared" si="4"/>
        <v>N/A</v>
      </c>
      <c r="F156" s="348"/>
    </row>
    <row r="157" spans="1:6" ht="15" customHeight="1" thickBot="1" x14ac:dyDescent="0.3">
      <c r="A157" s="226"/>
      <c r="B157" s="229" t="str">
        <f>IF(ISBLANK(MAprices!A163),"",MAprices!A163)</f>
        <v>TRV3030</v>
      </c>
      <c r="C157" s="230" t="str">
        <f>MAprices!B163</f>
        <v>Triview 30" x 30"</v>
      </c>
      <c r="D157" s="345">
        <f>IF(B157="","",INDEX(MAprices!C163:J163,1,GroupMAindex))</f>
        <v>0</v>
      </c>
      <c r="E157" s="232" t="str">
        <f t="shared" si="4"/>
        <v>N/A</v>
      </c>
      <c r="F157" s="348"/>
    </row>
    <row r="158" spans="1:6" ht="15" customHeight="1" thickBot="1" x14ac:dyDescent="0.3">
      <c r="A158" s="226"/>
      <c r="B158" s="229" t="str">
        <f>IF(ISBLANK(MAprices!A164),"",MAprices!A164)</f>
        <v>TRV3630</v>
      </c>
      <c r="C158" s="230" t="str">
        <f>MAprices!B164</f>
        <v>Triview 36" x 30"</v>
      </c>
      <c r="D158" s="345">
        <f>IF(B158="","",INDEX(MAprices!C164:J164,1,GroupMAindex))</f>
        <v>0</v>
      </c>
      <c r="E158" s="232" t="str">
        <f t="shared" si="4"/>
        <v>N/A</v>
      </c>
      <c r="F158" s="348"/>
    </row>
    <row r="159" spans="1:6" ht="15" customHeight="1" thickBot="1" x14ac:dyDescent="0.3">
      <c r="A159" s="226"/>
      <c r="B159" s="229" t="str">
        <f>IF(ISBLANK(MAprices!A165),"",MAprices!A165)</f>
        <v>TRV4830</v>
      </c>
      <c r="C159" s="230" t="str">
        <f>MAprices!B165</f>
        <v>Triview 48" x 30"</v>
      </c>
      <c r="D159" s="345">
        <f>IF(B159="","",INDEX(MAprices!C165:J165,1,GroupMAindex))</f>
        <v>0</v>
      </c>
      <c r="E159" s="232" t="str">
        <f t="shared" si="4"/>
        <v>N/A</v>
      </c>
      <c r="F159" s="348"/>
    </row>
    <row r="160" spans="1:6" ht="15" customHeight="1" thickBot="1" x14ac:dyDescent="0.3">
      <c r="A160" s="226"/>
      <c r="B160" s="229" t="str">
        <f>IF(ISBLANK(MAprices!A166),"",MAprices!A166)</f>
        <v>BV2126</v>
      </c>
      <c r="C160" s="230" t="str">
        <f>MAprices!B166</f>
        <v>21" x 26" Bath Valet</v>
      </c>
      <c r="D160" s="345">
        <f>IF(B160="","",INDEX(MAprices!C166:J166,1,GroupMAindex))</f>
        <v>0</v>
      </c>
      <c r="E160" s="232" t="str">
        <f t="shared" si="4"/>
        <v>N/A</v>
      </c>
      <c r="F160" s="348"/>
    </row>
    <row r="161" spans="1:6" ht="15" customHeight="1" thickBot="1" x14ac:dyDescent="0.3">
      <c r="A161" s="226"/>
      <c r="B161" s="229" t="str">
        <f>IF(ISBLANK(MAprices!A167),"",MAprices!A167)</f>
        <v>LB244</v>
      </c>
      <c r="C161" s="230" t="str">
        <f>MAprices!B167</f>
        <v>24" Light Bar</v>
      </c>
      <c r="D161" s="345">
        <f>IF(B161="","",INDEX(MAprices!C167:J167,1,GroupMAindex))</f>
        <v>0</v>
      </c>
      <c r="E161" s="232" t="str">
        <f t="shared" si="4"/>
        <v>N/A</v>
      </c>
      <c r="F161" s="348"/>
    </row>
    <row r="162" spans="1:6" ht="15" customHeight="1" thickBot="1" x14ac:dyDescent="0.3">
      <c r="A162" s="226"/>
      <c r="B162" s="229" t="str">
        <f>IF(ISBLANK(MAprices!A168),"",MAprices!A168)</f>
        <v>LB305</v>
      </c>
      <c r="C162" s="230" t="str">
        <f>MAprices!B168</f>
        <v>30" Light Bar</v>
      </c>
      <c r="D162" s="345">
        <f>IF(B162="","",INDEX(MAprices!C168:J168,1,GroupMAindex))</f>
        <v>0</v>
      </c>
      <c r="E162" s="232" t="str">
        <f t="shared" si="4"/>
        <v>N/A</v>
      </c>
      <c r="F162" s="348"/>
    </row>
    <row r="163" spans="1:6" ht="15" customHeight="1" thickBot="1" x14ac:dyDescent="0.3">
      <c r="A163" s="226"/>
      <c r="B163" s="229" t="str">
        <f>IF(ISBLANK(MAprices!A169),"",MAprices!A169)</f>
        <v>LB366</v>
      </c>
      <c r="C163" s="230" t="str">
        <f>MAprices!B169</f>
        <v>36" Light Bar</v>
      </c>
      <c r="D163" s="345">
        <f>IF(B163="","",INDEX(MAprices!C169:J169,1,GroupMAindex))</f>
        <v>0</v>
      </c>
      <c r="E163" s="232" t="str">
        <f t="shared" si="4"/>
        <v>N/A</v>
      </c>
      <c r="F163" s="348"/>
    </row>
    <row r="164" spans="1:6" ht="15" customHeight="1" thickBot="1" x14ac:dyDescent="0.3">
      <c r="A164" s="226"/>
      <c r="B164" s="229" t="str">
        <f>IF(ISBLANK(MAprices!A170),"",MAprices!A170)</f>
        <v>LB488</v>
      </c>
      <c r="C164" s="230" t="str">
        <f>MAprices!B170</f>
        <v>48" Light Bar</v>
      </c>
      <c r="D164" s="345">
        <f>IF(B164="","",INDEX(MAprices!C170:J170,1,GroupMAindex))</f>
        <v>0</v>
      </c>
      <c r="E164" s="232" t="str">
        <f t="shared" si="4"/>
        <v>N/A</v>
      </c>
      <c r="F164" s="348"/>
    </row>
    <row r="165" spans="1:6" ht="15" customHeight="1" thickBot="1" x14ac:dyDescent="0.3">
      <c r="A165" s="226"/>
      <c r="B165" s="229" t="str">
        <f>IF(ISBLANK(MAprices!A171),"",MAprices!A171)</f>
        <v/>
      </c>
      <c r="C165" s="230" t="str">
        <f>MAprices!B171</f>
        <v>Touch-Up Kit</v>
      </c>
      <c r="D165" s="345" t="str">
        <f>IF(B165="","",INDEX(MAprices!C171:J171,1,GroupMAindex))</f>
        <v/>
      </c>
      <c r="E165" s="232" t="str">
        <f t="shared" ref="E165:E191" si="5">IF(B165="","",IF(D165=0,NotAvailable,D165*A165))</f>
        <v/>
      </c>
      <c r="F165" s="348"/>
    </row>
    <row r="166" spans="1:6" ht="15" customHeight="1" thickBot="1" x14ac:dyDescent="0.3">
      <c r="A166" s="226"/>
      <c r="B166" s="229" t="str">
        <f>IF(ISBLANK(MAprices!A172),"",MAprices!A172)</f>
        <v>TUK-HONEY</v>
      </c>
      <c r="C166" s="230" t="str">
        <f>MAprices!B172</f>
        <v>Touch up kit, including 1 marker and 1 crayon - Honey</v>
      </c>
      <c r="D166" s="345">
        <f>IF(B166="","",INDEX(MAprices!C172:J172,1,GroupMAindex))</f>
        <v>0</v>
      </c>
      <c r="E166" s="232" t="str">
        <f t="shared" si="5"/>
        <v>N/A</v>
      </c>
      <c r="F166" s="348"/>
    </row>
    <row r="167" spans="1:6" ht="15" customHeight="1" thickBot="1" x14ac:dyDescent="0.3">
      <c r="A167" s="226"/>
      <c r="B167" s="229" t="str">
        <f>IF(ISBLANK(MAprices!A173),"",MAprices!A173)</f>
        <v>TUK-MERLOT</v>
      </c>
      <c r="C167" s="230" t="str">
        <f>MAprices!B173</f>
        <v>Touch up kit, including 1 marker and 1 crayon  - Merlot</v>
      </c>
      <c r="D167" s="345">
        <f>IF(B167="","",INDEX(MAprices!C173:J173,1,GroupMAindex))</f>
        <v>0</v>
      </c>
      <c r="E167" s="232" t="str">
        <f t="shared" si="5"/>
        <v>N/A</v>
      </c>
      <c r="F167" s="348"/>
    </row>
    <row r="168" spans="1:6" ht="15" customHeight="1" thickBot="1" x14ac:dyDescent="0.3">
      <c r="A168" s="226"/>
      <c r="B168" s="229" t="str">
        <f>IF(ISBLANK(MAprices!A174),"",MAprices!A174)</f>
        <v>TUK-WHITE</v>
      </c>
      <c r="C168" s="230" t="str">
        <f>MAprices!B174</f>
        <v>Touch up kit, including 1 marker and 1 crayon - White</v>
      </c>
      <c r="D168" s="345">
        <f>IF(B168="","",INDEX(MAprices!C174:J174,1,GroupMAindex))</f>
        <v>0</v>
      </c>
      <c r="E168" s="232" t="str">
        <f t="shared" si="5"/>
        <v>N/A</v>
      </c>
      <c r="F168" s="348"/>
    </row>
    <row r="169" spans="1:6" ht="15" customHeight="1" thickBot="1" x14ac:dyDescent="0.3">
      <c r="A169" s="226"/>
      <c r="B169" s="229" t="str">
        <f>IF(ISBLANK(MAprices!A175),"",MAprices!A175)</f>
        <v>TUK-LINEN</v>
      </c>
      <c r="C169" s="230" t="str">
        <f>MAprices!B175</f>
        <v>Touch up kit, including 1 marker and 1 crayon  - Linen</v>
      </c>
      <c r="D169" s="345">
        <f>IF(B169="","",INDEX(MAprices!C175:J175,1,GroupMAindex))</f>
        <v>0</v>
      </c>
      <c r="E169" s="232" t="str">
        <f t="shared" si="5"/>
        <v>N/A</v>
      </c>
      <c r="F169" s="348"/>
    </row>
    <row r="170" spans="1:6" ht="15" customHeight="1" thickBot="1" x14ac:dyDescent="0.3">
      <c r="A170" s="226"/>
      <c r="B170" s="229" t="str">
        <f>IF(ISBLANK(MAprices!A176),"",MAprices!A176)</f>
        <v/>
      </c>
      <c r="C170" s="230" t="str">
        <f>MAprices!B176</f>
        <v>Upgrade Kits</v>
      </c>
      <c r="D170" s="345" t="str">
        <f>IF(B170="","",INDEX(MAprices!C176:J176,1,GroupMAindex))</f>
        <v/>
      </c>
      <c r="E170" s="232" t="str">
        <f t="shared" si="5"/>
        <v/>
      </c>
      <c r="F170" s="348"/>
    </row>
    <row r="171" spans="1:6" ht="15" customHeight="1" thickBot="1" x14ac:dyDescent="0.3">
      <c r="A171" s="226"/>
      <c r="B171" s="229" t="str">
        <f>IF(ISBLANK(MAprices!A177),"",MAprices!A177)</f>
        <v>SCH</v>
      </c>
      <c r="C171" s="230" t="str">
        <f>MAprices!B177</f>
        <v>Soft close hinge</v>
      </c>
      <c r="D171" s="345">
        <f>IF(B171="","",INDEX(MAprices!C177:J177,1,GroupMAindex))</f>
        <v>0</v>
      </c>
      <c r="E171" s="232" t="str">
        <f t="shared" si="5"/>
        <v>N/A</v>
      </c>
      <c r="F171" s="348"/>
    </row>
    <row r="172" spans="1:6" ht="15" customHeight="1" thickBot="1" x14ac:dyDescent="0.3">
      <c r="A172" s="226"/>
      <c r="B172" s="229" t="str">
        <f>IF(ISBLANK(MAprices!A178),"",MAprices!A178)</f>
        <v>SCG</v>
      </c>
      <c r="C172" s="230" t="str">
        <f>MAprices!B178</f>
        <v>Soft close glides</v>
      </c>
      <c r="D172" s="345">
        <f>IF(B172="","",INDEX(MAprices!C178:J178,1,GroupMAindex))</f>
        <v>0</v>
      </c>
      <c r="E172" s="232" t="str">
        <f t="shared" si="5"/>
        <v>N/A</v>
      </c>
      <c r="F172" s="348"/>
    </row>
    <row r="173" spans="1:6" ht="15" customHeight="1" thickBot="1" x14ac:dyDescent="0.3">
      <c r="A173" s="226"/>
      <c r="B173" s="229" t="str">
        <f>IF(ISBLANK(MAprices!A179),"",MAprices!A179)</f>
        <v>B12-UDK</v>
      </c>
      <c r="C173" s="230" t="str">
        <f>MAprices!B179</f>
        <v>Including 1 drawer box and 1 pair of soft close glide</v>
      </c>
      <c r="D173" s="345">
        <f>IF(B173="","",INDEX(MAprices!C179:J179,1,GroupMAindex))</f>
        <v>0</v>
      </c>
      <c r="E173" s="232" t="str">
        <f t="shared" si="5"/>
        <v>N/A</v>
      </c>
      <c r="F173" s="348"/>
    </row>
    <row r="174" spans="1:6" ht="15" customHeight="1" thickBot="1" x14ac:dyDescent="0.3">
      <c r="A174" s="226"/>
      <c r="B174" s="229" t="str">
        <f>IF(ISBLANK(MAprices!A180),"",MAprices!A180)</f>
        <v>B15-UDK</v>
      </c>
      <c r="C174" s="230" t="str">
        <f>MAprices!B180</f>
        <v>Including 1 drawer box and 1 pair of soft close glide</v>
      </c>
      <c r="D174" s="345">
        <f>IF(B174="","",INDEX(MAprices!C180:J180,1,GroupMAindex))</f>
        <v>0</v>
      </c>
      <c r="E174" s="232" t="str">
        <f t="shared" si="5"/>
        <v>N/A</v>
      </c>
      <c r="F174" s="348"/>
    </row>
    <row r="175" spans="1:6" ht="15" customHeight="1" thickBot="1" x14ac:dyDescent="0.3">
      <c r="A175" s="226"/>
      <c r="B175" s="229" t="str">
        <f>IF(ISBLANK(MAprices!A181),"",MAprices!A181)</f>
        <v>B18-UDK</v>
      </c>
      <c r="C175" s="230" t="str">
        <f>MAprices!B181</f>
        <v>Including 1 drawer box and 1 pair of soft close glide</v>
      </c>
      <c r="D175" s="345">
        <f>IF(B175="","",INDEX(MAprices!C181:J181,1,GroupMAindex))</f>
        <v>0</v>
      </c>
      <c r="E175" s="232" t="str">
        <f t="shared" si="5"/>
        <v>N/A</v>
      </c>
      <c r="F175" s="348"/>
    </row>
    <row r="176" spans="1:6" ht="15" customHeight="1" thickBot="1" x14ac:dyDescent="0.3">
      <c r="A176" s="226"/>
      <c r="B176" s="229" t="str">
        <f>IF(ISBLANK(MAprices!A182),"",MAprices!A182)</f>
        <v>B21-UDK</v>
      </c>
      <c r="C176" s="230" t="str">
        <f>MAprices!B182</f>
        <v>Including 1 drawer box and 1 pair of soft close glide</v>
      </c>
      <c r="D176" s="345">
        <f>IF(B176="","",INDEX(MAprices!C182:J182,1,GroupMAindex))</f>
        <v>0</v>
      </c>
      <c r="E176" s="232" t="str">
        <f t="shared" si="5"/>
        <v>N/A</v>
      </c>
      <c r="F176" s="348"/>
    </row>
    <row r="177" spans="1:6" ht="15" customHeight="1" thickBot="1" x14ac:dyDescent="0.3">
      <c r="A177" s="226"/>
      <c r="B177" s="229" t="str">
        <f>IF(ISBLANK(MAprices!A183),"",MAprices!A183)</f>
        <v>B24-UDK</v>
      </c>
      <c r="C177" s="230" t="str">
        <f>MAprices!B183</f>
        <v>Including 1 drawer box and 1 pair of soft close glide</v>
      </c>
      <c r="D177" s="345">
        <f>IF(B177="","",INDEX(MAprices!C183:J183,1,GroupMAindex))</f>
        <v>0</v>
      </c>
      <c r="E177" s="232" t="str">
        <f t="shared" si="5"/>
        <v>N/A</v>
      </c>
      <c r="F177" s="348"/>
    </row>
    <row r="178" spans="1:6" ht="15" customHeight="1" thickBot="1" x14ac:dyDescent="0.3">
      <c r="A178" s="226"/>
      <c r="B178" s="229" t="str">
        <f>IF(ISBLANK(MAprices!A184),"",MAprices!A184)</f>
        <v>B27-UDK</v>
      </c>
      <c r="C178" s="230" t="str">
        <f>MAprices!B184</f>
        <v>Including 1 drawer box and 1 pair of soft close glide</v>
      </c>
      <c r="D178" s="345">
        <f>IF(B178="","",INDEX(MAprices!C184:J184,1,GroupMAindex))</f>
        <v>0</v>
      </c>
      <c r="E178" s="232" t="str">
        <f t="shared" si="5"/>
        <v>N/A</v>
      </c>
      <c r="F178" s="348"/>
    </row>
    <row r="179" spans="1:6" ht="15" customHeight="1" thickBot="1" x14ac:dyDescent="0.3">
      <c r="A179" s="226"/>
      <c r="B179" s="229" t="str">
        <f>IF(ISBLANK(MAprices!A185),"",MAprices!A185)</f>
        <v>B30-UDK</v>
      </c>
      <c r="C179" s="230" t="str">
        <f>MAprices!B185</f>
        <v>Including 1 drawer box and 1 pair of soft close glide</v>
      </c>
      <c r="D179" s="345">
        <f>IF(B179="","",INDEX(MAprices!C185:J185,1,GroupMAindex))</f>
        <v>0</v>
      </c>
      <c r="E179" s="232" t="str">
        <f t="shared" si="5"/>
        <v>N/A</v>
      </c>
      <c r="F179" s="348"/>
    </row>
    <row r="180" spans="1:6" ht="15" customHeight="1" thickBot="1" x14ac:dyDescent="0.3">
      <c r="A180" s="226"/>
      <c r="B180" s="229" t="str">
        <f>IF(ISBLANK(MAprices!A186),"",MAprices!A186)</f>
        <v>B33-UDK</v>
      </c>
      <c r="C180" s="230" t="str">
        <f>MAprices!B186</f>
        <v>Including 2 drawer box and 2 pair of soft close glide</v>
      </c>
      <c r="D180" s="345">
        <f>IF(B180="","",INDEX(MAprices!C186:J186,1,GroupMAindex))</f>
        <v>0</v>
      </c>
      <c r="E180" s="232" t="str">
        <f t="shared" si="5"/>
        <v>N/A</v>
      </c>
      <c r="F180" s="348"/>
    </row>
    <row r="181" spans="1:6" ht="15" customHeight="1" thickBot="1" x14ac:dyDescent="0.3">
      <c r="A181" s="226"/>
      <c r="B181" s="229" t="str">
        <f>IF(ISBLANK(MAprices!A187),"",MAprices!A187)</f>
        <v>B36-UDK</v>
      </c>
      <c r="C181" s="230" t="str">
        <f>MAprices!B187</f>
        <v>Including 2 drawer box and 2 pair of soft close glide</v>
      </c>
      <c r="D181" s="345">
        <f>IF(B181="","",INDEX(MAprices!C187:J187,1,GroupMAindex))</f>
        <v>0</v>
      </c>
      <c r="E181" s="232" t="str">
        <f t="shared" si="5"/>
        <v>N/A</v>
      </c>
      <c r="F181" s="348"/>
    </row>
    <row r="182" spans="1:6" ht="15" customHeight="1" thickBot="1" x14ac:dyDescent="0.3">
      <c r="A182" s="226"/>
      <c r="B182" s="229" t="str">
        <f>IF(ISBLANK(MAprices!A188),"",MAprices!A188)</f>
        <v>B42-UDK</v>
      </c>
      <c r="C182" s="230" t="str">
        <f>MAprices!B188</f>
        <v>Including 2 drawer box and 2 pair of soft close glide</v>
      </c>
      <c r="D182" s="345">
        <f>IF(B182="","",INDEX(MAprices!C188:J188,1,GroupMAindex))</f>
        <v>0</v>
      </c>
      <c r="E182" s="232" t="str">
        <f t="shared" si="5"/>
        <v>N/A</v>
      </c>
      <c r="F182" s="348"/>
    </row>
    <row r="183" spans="1:6" ht="15" customHeight="1" thickBot="1" x14ac:dyDescent="0.3">
      <c r="A183" s="226"/>
      <c r="B183" s="229" t="str">
        <f>IF(ISBLANK(MAprices!A189),"",MAprices!A189)</f>
        <v>BBC42-45-UDK</v>
      </c>
      <c r="C183" s="230" t="str">
        <f>MAprices!B189</f>
        <v>Including 1 drawer box and 1 pair of soft close glide</v>
      </c>
      <c r="D183" s="345">
        <f>IF(B183="","",INDEX(MAprices!C189:J189,1,GroupMAindex))</f>
        <v>0</v>
      </c>
      <c r="E183" s="232" t="str">
        <f t="shared" si="5"/>
        <v>N/A</v>
      </c>
      <c r="F183" s="348"/>
    </row>
    <row r="184" spans="1:6" ht="15" customHeight="1" thickBot="1" x14ac:dyDescent="0.3">
      <c r="A184" s="226"/>
      <c r="B184" s="229" t="str">
        <f>IF(ISBLANK(MAprices!A190),"",MAprices!A190)</f>
        <v>DB15-UDK</v>
      </c>
      <c r="C184" s="230" t="str">
        <f>MAprices!B190</f>
        <v>Including 3 drawer box and 3 pair of soft close glide</v>
      </c>
      <c r="D184" s="345">
        <f>IF(B184="","",INDEX(MAprices!C190:J190,1,GroupMAindex))</f>
        <v>0</v>
      </c>
      <c r="E184" s="232" t="str">
        <f t="shared" si="5"/>
        <v>N/A</v>
      </c>
      <c r="F184" s="348"/>
    </row>
    <row r="185" spans="1:6" ht="15" customHeight="1" thickBot="1" x14ac:dyDescent="0.3">
      <c r="A185" s="226"/>
      <c r="B185" s="229" t="str">
        <f>IF(ISBLANK(MAprices!A191),"",MAprices!A191)</f>
        <v>DB18-UDK</v>
      </c>
      <c r="C185" s="230" t="str">
        <f>MAprices!B191</f>
        <v>Including 3 drawer box and 3 pair of soft close glide</v>
      </c>
      <c r="D185" s="345">
        <f>IF(B185="","",INDEX(MAprices!C191:J191,1,GroupMAindex))</f>
        <v>0</v>
      </c>
      <c r="E185" s="232" t="str">
        <f t="shared" si="5"/>
        <v>N/A</v>
      </c>
      <c r="F185" s="348"/>
    </row>
    <row r="186" spans="1:6" ht="15" customHeight="1" thickBot="1" x14ac:dyDescent="0.3">
      <c r="A186" s="226"/>
      <c r="B186" s="229" t="str">
        <f>IF(ISBLANK(MAprices!A192),"",MAprices!A192)</f>
        <v>DB21-UDK</v>
      </c>
      <c r="C186" s="230" t="str">
        <f>MAprices!B192</f>
        <v>Including 3 drawer box and 3 pair of soft close glide</v>
      </c>
      <c r="D186" s="345">
        <f>IF(B186="","",INDEX(MAprices!C192:J192,1,GroupMAindex))</f>
        <v>0</v>
      </c>
      <c r="E186" s="232" t="str">
        <f t="shared" si="5"/>
        <v>N/A</v>
      </c>
      <c r="F186" s="348"/>
    </row>
    <row r="187" spans="1:6" ht="15" customHeight="1" thickBot="1" x14ac:dyDescent="0.3">
      <c r="A187" s="226"/>
      <c r="B187" s="229" t="str">
        <f>IF(ISBLANK(MAprices!A193),"",MAprices!A193)</f>
        <v>DB24-UDK</v>
      </c>
      <c r="C187" s="230" t="str">
        <f>MAprices!B193</f>
        <v>Including 3 drawer box and 3 pair of soft close glide</v>
      </c>
      <c r="D187" s="345">
        <f>IF(B187="","",INDEX(MAprices!C193:J193,1,GroupMAindex))</f>
        <v>0</v>
      </c>
      <c r="E187" s="232" t="str">
        <f t="shared" si="5"/>
        <v>N/A</v>
      </c>
      <c r="F187" s="348"/>
    </row>
    <row r="188" spans="1:6" ht="15" customHeight="1" thickBot="1" x14ac:dyDescent="0.3">
      <c r="A188" s="226"/>
      <c r="B188" s="229" t="str">
        <f>IF(ISBLANK(MAprices!A194),"",MAprices!A194)</f>
        <v>DB30-UDK</v>
      </c>
      <c r="C188" s="230" t="str">
        <f>MAprices!B194</f>
        <v>Including 3 drawer box and 3 pair of soft close glide</v>
      </c>
      <c r="D188" s="345">
        <f>IF(B188="","",INDEX(MAprices!C194:J194,1,GroupMAindex))</f>
        <v>0</v>
      </c>
      <c r="E188" s="232" t="str">
        <f t="shared" si="5"/>
        <v>N/A</v>
      </c>
      <c r="F188" s="348"/>
    </row>
    <row r="189" spans="1:6" ht="15" customHeight="1" thickBot="1" x14ac:dyDescent="0.3">
      <c r="A189" s="226"/>
      <c r="B189" s="229" t="str">
        <f>IF(ISBLANK(MAprices!A195),"",MAprices!A195)</f>
        <v>SB60-UDK</v>
      </c>
      <c r="C189" s="230" t="str">
        <f>MAprices!B195</f>
        <v>Including 2 drawer box and 2 pair of soft close glide</v>
      </c>
      <c r="D189" s="345">
        <f>IF(B189="","",INDEX(MAprices!C195:J195,1,GroupMAindex))</f>
        <v>0</v>
      </c>
      <c r="E189" s="232" t="str">
        <f t="shared" si="5"/>
        <v>N/A</v>
      </c>
      <c r="F189" s="348"/>
    </row>
    <row r="190" spans="1:6" ht="15" customHeight="1" thickBot="1" x14ac:dyDescent="0.3">
      <c r="A190" s="226"/>
      <c r="B190" s="229" t="str">
        <f>IF(ISBLANK(MAprices!A196),"",MAprices!A196)</f>
        <v>OU332484-UDK</v>
      </c>
      <c r="C190" s="230" t="str">
        <f>MAprices!B196</f>
        <v>Including 3 drawer box and 3 pair of soft close glide</v>
      </c>
      <c r="D190" s="345">
        <f>IF(B190="","",INDEX(MAprices!C196:J196,1,GroupMAindex))</f>
        <v>0</v>
      </c>
      <c r="E190" s="232" t="str">
        <f t="shared" si="5"/>
        <v>N/A</v>
      </c>
      <c r="F190" s="348"/>
    </row>
    <row r="191" spans="1:6" ht="15" customHeight="1" thickBot="1" x14ac:dyDescent="0.3">
      <c r="A191" s="226"/>
      <c r="B191" s="234" t="str">
        <f>IF(ISBLANK(MAprices!A197),"",MAprices!A197)</f>
        <v>OU332490-UDK</v>
      </c>
      <c r="C191" s="235" t="str">
        <f>MAprices!B197</f>
        <v>Including 3 drawer box and 3 pair of soft close glide</v>
      </c>
      <c r="D191" s="349">
        <f>IF(B191="","",INDEX(MAprices!C197:J197,1,GroupMAindex))</f>
        <v>0</v>
      </c>
      <c r="E191" s="237" t="str">
        <f t="shared" si="5"/>
        <v>N/A</v>
      </c>
      <c r="F191" s="350"/>
    </row>
    <row r="192" spans="1:6" ht="0.95" customHeight="1" x14ac:dyDescent="0.2">
      <c r="A192" s="261"/>
      <c r="B192" s="261"/>
      <c r="C192" s="261"/>
      <c r="D192" s="261"/>
      <c r="E192" s="261"/>
      <c r="F192" s="261"/>
    </row>
    <row r="193" spans="1:6" ht="15" customHeight="1" x14ac:dyDescent="0.25">
      <c r="A193" s="248">
        <f>SUM(A4:A191)</f>
        <v>0</v>
      </c>
      <c r="B193" s="249" t="s">
        <v>916</v>
      </c>
      <c r="C193" s="249"/>
      <c r="D193" s="249"/>
      <c r="E193" s="249"/>
      <c r="F193" s="250"/>
    </row>
    <row r="194" spans="1:6" ht="15" x14ac:dyDescent="0.25">
      <c r="A194" s="251">
        <f>MAprices!M198</f>
        <v>0</v>
      </c>
      <c r="B194" s="168" t="s">
        <v>917</v>
      </c>
      <c r="C194" s="168"/>
      <c r="D194" s="168"/>
      <c r="E194" s="168"/>
      <c r="F194" s="252"/>
    </row>
    <row r="195" spans="1:6" ht="15" x14ac:dyDescent="0.25">
      <c r="A195" s="253">
        <f ca="1">OFFSET(MAprices!K198,0,GroupMAindex&gt;1)</f>
        <v>0</v>
      </c>
      <c r="B195" s="254" t="s">
        <v>918</v>
      </c>
      <c r="C195" s="254"/>
      <c r="D195" s="254"/>
      <c r="E195" s="254"/>
      <c r="F195" s="255"/>
    </row>
    <row r="196" spans="1:6" ht="20.100000000000001" customHeight="1" x14ac:dyDescent="0.25">
      <c r="A196" s="248"/>
      <c r="B196" s="359" t="s">
        <v>919</v>
      </c>
      <c r="C196" s="249"/>
      <c r="D196" s="249"/>
      <c r="E196" s="184">
        <f>SUM(E4:E195)</f>
        <v>0</v>
      </c>
      <c r="F196" s="250"/>
    </row>
    <row r="197" spans="1:6" ht="5.0999999999999996" customHeight="1" thickBot="1" x14ac:dyDescent="0.3">
      <c r="A197" s="251"/>
      <c r="B197" s="168"/>
      <c r="C197" s="168"/>
      <c r="D197" s="168"/>
      <c r="E197" s="146"/>
      <c r="F197" s="252"/>
    </row>
    <row r="198" spans="1:6" ht="15" customHeight="1" thickTop="1" x14ac:dyDescent="0.25">
      <c r="A198" s="251"/>
      <c r="B198" s="168" t="s">
        <v>2379</v>
      </c>
      <c r="C198" s="168"/>
      <c r="D198" s="168"/>
      <c r="E198" s="164"/>
      <c r="F198" s="252"/>
    </row>
    <row r="199" spans="1:6" s="1" customFormat="1" ht="5.0999999999999996" customHeight="1" thickBot="1" x14ac:dyDescent="0.3">
      <c r="A199" s="185"/>
      <c r="B199" s="146"/>
      <c r="C199" s="146"/>
      <c r="D199" s="146"/>
      <c r="E199" s="146"/>
      <c r="F199" s="186"/>
    </row>
    <row r="200" spans="1:6" s="134" customFormat="1" ht="15" customHeight="1" thickTop="1" x14ac:dyDescent="0.25">
      <c r="A200" s="153"/>
      <c r="B200" s="168" t="s">
        <v>3546</v>
      </c>
      <c r="C200" s="148"/>
      <c r="D200" s="146"/>
      <c r="E200" s="164"/>
      <c r="F200" s="187"/>
    </row>
    <row r="201" spans="1:6" s="134" customFormat="1" ht="5.0999999999999996" customHeight="1" thickBot="1" x14ac:dyDescent="0.4">
      <c r="A201" s="153"/>
      <c r="B201" s="162"/>
      <c r="C201" s="162"/>
      <c r="D201" s="143"/>
      <c r="E201" s="145"/>
      <c r="F201" s="187"/>
    </row>
    <row r="202" spans="1:6" ht="15" customHeight="1" thickTop="1" x14ac:dyDescent="0.25">
      <c r="A202" s="251"/>
      <c r="B202" s="168" t="s">
        <v>2387</v>
      </c>
      <c r="C202" s="168"/>
      <c r="D202" s="168"/>
      <c r="E202" s="164"/>
      <c r="F202" s="252"/>
    </row>
    <row r="203" spans="1:6" ht="20.100000000000001" customHeight="1" x14ac:dyDescent="0.25">
      <c r="A203" s="251"/>
      <c r="B203" s="168" t="s">
        <v>2388</v>
      </c>
      <c r="C203" s="168"/>
      <c r="D203" s="168"/>
      <c r="E203" s="167">
        <f>MAprices!A2*ROUND(MAprices!N198,2)*AssemblyFactor</f>
        <v>0</v>
      </c>
      <c r="F203" s="252"/>
    </row>
    <row r="204" spans="1:6" ht="20.100000000000001" customHeight="1" x14ac:dyDescent="0.25">
      <c r="A204" s="253"/>
      <c r="B204" s="360" t="s">
        <v>2001</v>
      </c>
      <c r="C204" s="254"/>
      <c r="D204" s="191" t="str">
        <f>IF(E202=0,"Freight Not Included","")</f>
        <v>Freight Not Included</v>
      </c>
      <c r="E204" s="192">
        <f>SUM(E196:E203)</f>
        <v>0</v>
      </c>
      <c r="F204" s="255"/>
    </row>
    <row r="205" spans="1:6" ht="9.9499999999999993" customHeight="1" thickBot="1" x14ac:dyDescent="0.3">
      <c r="A205" s="366"/>
      <c r="B205" s="366"/>
      <c r="C205" s="366"/>
      <c r="D205" s="261"/>
      <c r="E205" s="261"/>
      <c r="F205" s="261"/>
    </row>
    <row r="206" spans="1:6" ht="15" customHeight="1" thickTop="1" x14ac:dyDescent="0.25">
      <c r="A206" s="261"/>
      <c r="B206" s="399" t="s">
        <v>198</v>
      </c>
      <c r="C206" s="367">
        <f ca="1">TODAY()</f>
        <v>43200</v>
      </c>
      <c r="D206" s="261"/>
      <c r="E206" s="261"/>
      <c r="F206" s="261"/>
    </row>
    <row r="207" spans="1:6" ht="5.0999999999999996" customHeight="1" thickBot="1" x14ac:dyDescent="0.3">
      <c r="A207" s="261"/>
      <c r="B207" s="262"/>
      <c r="C207" s="368"/>
      <c r="D207" s="261"/>
      <c r="E207" s="261"/>
      <c r="F207" s="261"/>
    </row>
    <row r="208" spans="1:6" ht="15" customHeight="1" thickTop="1" x14ac:dyDescent="0.25">
      <c r="A208" s="261"/>
      <c r="B208" s="399" t="s">
        <v>200</v>
      </c>
      <c r="C208" s="369" t="str">
        <f>IF(ISBLANK(Information!C$9),"",Information!C$9)</f>
        <v/>
      </c>
      <c r="D208" s="261"/>
      <c r="E208" s="261"/>
      <c r="F208" s="261"/>
    </row>
    <row r="209" spans="1:6" ht="5.0999999999999996" customHeight="1" thickBot="1" x14ac:dyDescent="0.3">
      <c r="A209" s="261"/>
      <c r="B209" s="262"/>
      <c r="C209" s="368"/>
      <c r="D209" s="261"/>
      <c r="E209" s="261"/>
      <c r="F209" s="261"/>
    </row>
    <row r="210" spans="1:6" ht="15" customHeight="1" thickTop="1" x14ac:dyDescent="0.25">
      <c r="A210" s="261"/>
      <c r="B210" s="399" t="s">
        <v>202</v>
      </c>
      <c r="C210" s="369" t="str">
        <f>IF(ISBLANK(Information!C$10),"",Information!C$10)</f>
        <v/>
      </c>
      <c r="D210" s="261"/>
      <c r="E210" s="261"/>
      <c r="F210" s="261"/>
    </row>
    <row r="211" spans="1:6" ht="5.0999999999999996" customHeight="1" thickBot="1" x14ac:dyDescent="0.3">
      <c r="A211" s="261"/>
      <c r="B211" s="262"/>
      <c r="C211" s="368"/>
      <c r="D211" s="261"/>
      <c r="E211" s="261"/>
      <c r="F211" s="261"/>
    </row>
    <row r="212" spans="1:6" ht="15" customHeight="1" thickTop="1" x14ac:dyDescent="0.25">
      <c r="A212" s="261"/>
      <c r="B212" s="262"/>
      <c r="C212" s="369" t="str">
        <f>IF(ISBLANK(Information!C$11),"",Information!C$11)</f>
        <v/>
      </c>
      <c r="D212" s="261"/>
      <c r="E212" s="261"/>
      <c r="F212" s="261"/>
    </row>
    <row r="213" spans="1:6" ht="5.0999999999999996" customHeight="1" thickBot="1" x14ac:dyDescent="0.3">
      <c r="A213" s="261"/>
      <c r="B213" s="262"/>
      <c r="C213" s="368"/>
      <c r="D213" s="261"/>
      <c r="E213" s="261"/>
      <c r="F213" s="261"/>
    </row>
    <row r="214" spans="1:6" ht="15" customHeight="1" thickTop="1" x14ac:dyDescent="0.25">
      <c r="A214" s="261"/>
      <c r="B214" s="399" t="s">
        <v>203</v>
      </c>
      <c r="C214" s="369" t="str">
        <f>IF(ISBLANK(Information!C$12),"",Information!C$12)</f>
        <v/>
      </c>
      <c r="D214" s="261"/>
      <c r="E214" s="261"/>
      <c r="F214" s="261"/>
    </row>
    <row r="215" spans="1:6" ht="5.0999999999999996" customHeight="1" thickBot="1" x14ac:dyDescent="0.3">
      <c r="A215" s="261"/>
      <c r="B215" s="262"/>
      <c r="C215" s="368"/>
      <c r="D215" s="261"/>
      <c r="E215" s="261"/>
      <c r="F215" s="261"/>
    </row>
    <row r="216" spans="1:6" ht="15" customHeight="1" thickTop="1" x14ac:dyDescent="0.25">
      <c r="A216" s="261"/>
      <c r="B216" s="399" t="s">
        <v>204</v>
      </c>
      <c r="C216" s="369" t="str">
        <f>IF(ISBLANK(Information!C$13),"",Information!C$13)</f>
        <v/>
      </c>
      <c r="D216" s="261"/>
      <c r="E216" s="261"/>
      <c r="F216" s="261"/>
    </row>
    <row r="217" spans="1:6" ht="9.9499999999999993" customHeight="1" thickBot="1" x14ac:dyDescent="0.3">
      <c r="A217" s="261"/>
      <c r="B217" s="244"/>
      <c r="C217" s="366"/>
      <c r="D217" s="261"/>
      <c r="E217" s="261"/>
      <c r="F217" s="261"/>
    </row>
    <row r="218" spans="1:6" ht="15" customHeight="1" thickTop="1" x14ac:dyDescent="0.25">
      <c r="A218" s="261"/>
      <c r="B218" s="401" t="s">
        <v>199</v>
      </c>
      <c r="C218" s="369"/>
      <c r="D218" s="261"/>
      <c r="E218" s="261"/>
      <c r="F218" s="261"/>
    </row>
    <row r="219" spans="1:6" ht="5.0999999999999996" customHeight="1" thickBot="1" x14ac:dyDescent="0.3">
      <c r="A219" s="261"/>
      <c r="B219" s="389"/>
      <c r="C219" s="368"/>
      <c r="D219" s="261"/>
      <c r="E219" s="261"/>
      <c r="F219" s="261"/>
    </row>
    <row r="220" spans="1:6" ht="15" customHeight="1" thickTop="1" x14ac:dyDescent="0.25">
      <c r="A220" s="261"/>
      <c r="B220" s="401" t="s">
        <v>201</v>
      </c>
      <c r="C220" s="369" t="str">
        <f>IF(ISBLANK(Information!C$15),"",Information!C$15)</f>
        <v/>
      </c>
      <c r="D220" s="261"/>
      <c r="E220" s="261"/>
      <c r="F220" s="261"/>
    </row>
    <row r="221" spans="1:6" ht="5.0999999999999996" customHeight="1" thickBot="1" x14ac:dyDescent="0.3">
      <c r="A221" s="261"/>
      <c r="B221" s="389"/>
      <c r="C221" s="368"/>
      <c r="D221" s="261"/>
      <c r="E221" s="261"/>
      <c r="F221" s="261"/>
    </row>
    <row r="222" spans="1:6" ht="15" customHeight="1" thickTop="1" x14ac:dyDescent="0.25">
      <c r="A222" s="261"/>
      <c r="B222" s="401" t="s">
        <v>202</v>
      </c>
      <c r="C222" s="369" t="str">
        <f>IF(ISBLANK(Information!C$16),"",Information!C$16)</f>
        <v/>
      </c>
      <c r="D222" s="261"/>
      <c r="E222" s="261"/>
      <c r="F222" s="261"/>
    </row>
    <row r="223" spans="1:6" ht="5.0999999999999996" customHeight="1" thickBot="1" x14ac:dyDescent="0.3">
      <c r="A223" s="261"/>
      <c r="B223" s="389"/>
      <c r="C223" s="368"/>
      <c r="D223" s="261"/>
      <c r="E223" s="261"/>
      <c r="F223" s="261"/>
    </row>
    <row r="224" spans="1:6" ht="15" customHeight="1" thickTop="1" x14ac:dyDescent="0.25">
      <c r="A224" s="261"/>
      <c r="B224" s="389"/>
      <c r="C224" s="369" t="str">
        <f>IF(ISBLANK(Information!C$17),"",Information!C$17)</f>
        <v/>
      </c>
      <c r="D224" s="261"/>
      <c r="E224" s="261"/>
      <c r="F224" s="261"/>
    </row>
    <row r="225" spans="1:6" ht="5.0999999999999996" customHeight="1" thickBot="1" x14ac:dyDescent="0.3">
      <c r="A225" s="261"/>
      <c r="B225" s="389"/>
      <c r="C225" s="368"/>
      <c r="D225" s="261"/>
      <c r="E225" s="261"/>
      <c r="F225" s="261"/>
    </row>
    <row r="226" spans="1:6" ht="15" customHeight="1" thickTop="1" x14ac:dyDescent="0.25">
      <c r="A226" s="261"/>
      <c r="B226" s="401" t="s">
        <v>203</v>
      </c>
      <c r="C226" s="369" t="str">
        <f>IF(ISBLANK(Information!C$18),"",Information!C$18)</f>
        <v/>
      </c>
      <c r="D226" s="261"/>
      <c r="E226" s="261"/>
      <c r="F226" s="261"/>
    </row>
    <row r="227" spans="1:6" ht="5.0999999999999996" customHeight="1" thickBot="1" x14ac:dyDescent="0.3">
      <c r="A227" s="261"/>
      <c r="B227" s="389"/>
      <c r="C227" s="368"/>
      <c r="D227" s="261"/>
      <c r="E227" s="261"/>
      <c r="F227" s="261"/>
    </row>
    <row r="228" spans="1:6" ht="15" customHeight="1" thickTop="1" x14ac:dyDescent="0.25">
      <c r="A228" s="261"/>
      <c r="B228" s="401" t="s">
        <v>204</v>
      </c>
      <c r="C228" s="369" t="str">
        <f>IF(ISBLANK(Information!C$19),"",Information!C$19)</f>
        <v/>
      </c>
      <c r="D228" s="261"/>
      <c r="E228" s="261"/>
      <c r="F228" s="261"/>
    </row>
  </sheetData>
  <sheetProtection password="D824" sheet="1" objects="1" scenarios="1" formatRows="0" selectLockedCells="1" autoFilter="0"/>
  <autoFilter ref="A3:A191"/>
  <conditionalFormatting sqref="B5:E191">
    <cfRule type="expression" dxfId="3" priority="3">
      <formula>($B5="")</formula>
    </cfRule>
  </conditionalFormatting>
  <dataValidations disablePrompts="1" count="4">
    <dataValidation allowBlank="1" showInputMessage="1" showErrorMessage="1" prompt="City, State, Zip" sqref="C224 C212"/>
    <dataValidation allowBlank="1" showInputMessage="1" showErrorMessage="1" prompt="Street Address" sqref="C222"/>
    <dataValidation allowBlank="1" showInputMessage="1" showErrorMessage="1" prompt="Mailing Address" sqref="C210"/>
    <dataValidation type="decimal" operator="greaterThanOrEqual" allowBlank="1" showInputMessage="1" showErrorMessage="1" sqref="E200">
      <formula1>0</formula1>
    </dataValidation>
  </dataValidations>
  <pageMargins left="0.25" right="0.25" top="0.25" bottom="0.25" header="0.3" footer="0.3"/>
  <pageSetup scale="84"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7587" r:id="rId4" name="Check Box 3">
              <controlPr locked="0" defaultSize="0" autoFill="0" autoLine="0" autoPict="0" altText="If assembly required mark box with a check mark.">
                <anchor moveWithCells="1">
                  <from>
                    <xdr:col>0</xdr:col>
                    <xdr:colOff>114300</xdr:colOff>
                    <xdr:row>202</xdr:row>
                    <xdr:rowOff>66675</xdr:rowOff>
                  </from>
                  <to>
                    <xdr:col>0</xdr:col>
                    <xdr:colOff>295275</xdr:colOff>
                    <xdr:row>203</xdr:row>
                    <xdr:rowOff>0</xdr:rowOff>
                  </to>
                </anchor>
              </controlPr>
            </control>
          </mc:Choice>
        </mc:AlternateContent>
        <mc:AlternateContent xmlns:mc="http://schemas.openxmlformats.org/markup-compatibility/2006">
          <mc:Choice Requires="x14">
            <control shapeId="67589" r:id="rId5" name="Drop Down 5">
              <controlPr defaultSize="0" print="0" autoLine="0" autoPict="0">
                <anchor moveWithCells="1">
                  <from>
                    <xdr:col>2</xdr:col>
                    <xdr:colOff>5038725</xdr:colOff>
                    <xdr:row>0</xdr:row>
                    <xdr:rowOff>0</xdr:rowOff>
                  </from>
                  <to>
                    <xdr:col>5</xdr:col>
                    <xdr:colOff>95250</xdr:colOff>
                    <xdr:row>0</xdr:row>
                    <xdr:rowOff>219075</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N198"/>
  <sheetViews>
    <sheetView showGridLines="0" showRowColHeaders="0" workbookViewId="0">
      <pane ySplit="9" topLeftCell="A10" activePane="bottomLeft" state="frozen"/>
      <selection pane="bottomLeft" activeCell="A10" sqref="A10"/>
    </sheetView>
  </sheetViews>
  <sheetFormatPr defaultRowHeight="15" x14ac:dyDescent="0.25"/>
  <cols>
    <col min="1" max="1" width="14.28515625" style="96" bestFit="1" customWidth="1"/>
    <col min="2" max="2" width="49.7109375" style="96" bestFit="1" customWidth="1"/>
    <col min="3" max="3" width="9.140625" style="96"/>
    <col min="4" max="14" width="10.7109375" style="96" customWidth="1"/>
    <col min="15" max="16384" width="9.140625" style="96"/>
  </cols>
  <sheetData>
    <row r="1" spans="1:14" x14ac:dyDescent="0.25">
      <c r="A1" s="99">
        <v>1</v>
      </c>
      <c r="B1" s="96" t="str">
        <f t="shared" ref="B1:B8" si="0">INDEX($9:$9,1,ROW()+2)</f>
        <v>Please select door style</v>
      </c>
    </row>
    <row r="2" spans="1:14" x14ac:dyDescent="0.25">
      <c r="A2" s="99" t="b">
        <v>0</v>
      </c>
      <c r="B2" s="96" t="str">
        <f t="shared" si="0"/>
        <v>Nantucket Linen</v>
      </c>
    </row>
    <row r="3" spans="1:14" x14ac:dyDescent="0.25">
      <c r="B3" s="96" t="str">
        <f t="shared" si="0"/>
        <v>Savannah Honey</v>
      </c>
    </row>
    <row r="4" spans="1:14" x14ac:dyDescent="0.25">
      <c r="B4" s="96" t="str">
        <f t="shared" si="0"/>
        <v>Savannah Merlot</v>
      </c>
    </row>
    <row r="5" spans="1:14" x14ac:dyDescent="0.25">
      <c r="B5" s="96" t="str">
        <f t="shared" si="0"/>
        <v>Newport Espresso</v>
      </c>
    </row>
    <row r="6" spans="1:14" x14ac:dyDescent="0.25">
      <c r="B6" s="96" t="str">
        <f t="shared" si="0"/>
        <v>Newport Honey</v>
      </c>
    </row>
    <row r="7" spans="1:14" x14ac:dyDescent="0.25">
      <c r="B7" s="96" t="str">
        <f t="shared" si="0"/>
        <v>Newport Merlot</v>
      </c>
    </row>
    <row r="8" spans="1:14" x14ac:dyDescent="0.25">
      <c r="B8" s="119" t="str">
        <f t="shared" si="0"/>
        <v>Harbor White</v>
      </c>
    </row>
    <row r="9" spans="1:14" ht="30" x14ac:dyDescent="0.25">
      <c r="C9" s="402" t="s">
        <v>3315</v>
      </c>
      <c r="D9" s="97" t="s">
        <v>2136</v>
      </c>
      <c r="E9" s="97" t="s">
        <v>2137</v>
      </c>
      <c r="F9" s="97" t="s">
        <v>2138</v>
      </c>
      <c r="G9" s="97" t="s">
        <v>2139</v>
      </c>
      <c r="H9" s="97" t="s">
        <v>2140</v>
      </c>
      <c r="I9" s="97" t="s">
        <v>2141</v>
      </c>
      <c r="J9" s="97" t="s">
        <v>2142</v>
      </c>
      <c r="K9" s="97" t="s">
        <v>2143</v>
      </c>
      <c r="L9" s="97" t="s">
        <v>2144</v>
      </c>
      <c r="M9" s="97" t="s">
        <v>2375</v>
      </c>
      <c r="N9" s="97" t="s">
        <v>2376</v>
      </c>
    </row>
    <row r="10" spans="1:14" x14ac:dyDescent="0.25">
      <c r="B10" s="115" t="s">
        <v>2553</v>
      </c>
    </row>
    <row r="11" spans="1:14" x14ac:dyDescent="0.25">
      <c r="A11" s="96" t="s">
        <v>247</v>
      </c>
      <c r="B11" s="96" t="s">
        <v>2145</v>
      </c>
      <c r="C11" s="96">
        <v>0</v>
      </c>
      <c r="D11" s="96">
        <v>63.13</v>
      </c>
      <c r="E11" s="96">
        <v>48.17</v>
      </c>
      <c r="F11" s="96">
        <v>48.17</v>
      </c>
      <c r="G11" s="96">
        <v>46.41</v>
      </c>
      <c r="H11" s="96">
        <v>43.78</v>
      </c>
      <c r="I11" s="96">
        <v>43.78</v>
      </c>
      <c r="J11" s="96">
        <v>41.6</v>
      </c>
      <c r="K11" s="96">
        <v>25</v>
      </c>
      <c r="L11" s="96">
        <v>21</v>
      </c>
      <c r="M11" s="96">
        <v>1</v>
      </c>
      <c r="N11" s="96">
        <v>1</v>
      </c>
    </row>
    <row r="12" spans="1:14" x14ac:dyDescent="0.25">
      <c r="A12" s="96" t="s">
        <v>22</v>
      </c>
      <c r="B12" s="96" t="s">
        <v>2146</v>
      </c>
      <c r="C12" s="96">
        <v>0</v>
      </c>
      <c r="D12" s="96">
        <v>73.95</v>
      </c>
      <c r="E12" s="96">
        <v>52.98</v>
      </c>
      <c r="F12" s="96">
        <v>52.98</v>
      </c>
      <c r="G12" s="96">
        <v>51.05</v>
      </c>
      <c r="H12" s="96">
        <v>48.16</v>
      </c>
      <c r="I12" s="96">
        <v>48.16</v>
      </c>
      <c r="J12" s="96">
        <v>45.74</v>
      </c>
      <c r="K12" s="96">
        <v>27</v>
      </c>
      <c r="L12" s="96">
        <v>25</v>
      </c>
      <c r="M12" s="96">
        <v>1</v>
      </c>
      <c r="N12" s="96">
        <v>1</v>
      </c>
    </row>
    <row r="13" spans="1:14" x14ac:dyDescent="0.25">
      <c r="A13" s="96" t="s">
        <v>23</v>
      </c>
      <c r="B13" s="96" t="s">
        <v>2147</v>
      </c>
      <c r="C13" s="96">
        <v>0</v>
      </c>
      <c r="D13" s="96">
        <v>79.849999999999994</v>
      </c>
      <c r="E13" s="96">
        <v>56.21</v>
      </c>
      <c r="F13" s="96">
        <v>56.21</v>
      </c>
      <c r="G13" s="96">
        <v>54.16</v>
      </c>
      <c r="H13" s="96">
        <v>51.1</v>
      </c>
      <c r="I13" s="96">
        <v>51.1</v>
      </c>
      <c r="J13" s="96">
        <v>48.54</v>
      </c>
      <c r="K13" s="96">
        <v>31</v>
      </c>
      <c r="L13" s="96">
        <v>27</v>
      </c>
      <c r="M13" s="96">
        <v>1</v>
      </c>
      <c r="N13" s="96">
        <v>1</v>
      </c>
    </row>
    <row r="14" spans="1:14" x14ac:dyDescent="0.25">
      <c r="A14" s="96" t="s">
        <v>24</v>
      </c>
      <c r="B14" s="96" t="s">
        <v>2148</v>
      </c>
      <c r="C14" s="96">
        <v>0</v>
      </c>
      <c r="D14" s="96">
        <v>93.33</v>
      </c>
      <c r="E14" s="96">
        <v>68.11</v>
      </c>
      <c r="F14" s="96">
        <v>68.11</v>
      </c>
      <c r="G14" s="96">
        <v>65.63</v>
      </c>
      <c r="H14" s="96">
        <v>61.91</v>
      </c>
      <c r="I14" s="96">
        <v>61.91</v>
      </c>
      <c r="J14" s="96">
        <v>58.82</v>
      </c>
      <c r="K14" s="96">
        <v>36</v>
      </c>
      <c r="L14" s="96">
        <v>30</v>
      </c>
      <c r="M14" s="96">
        <v>1</v>
      </c>
      <c r="N14" s="96">
        <v>1</v>
      </c>
    </row>
    <row r="15" spans="1:14" x14ac:dyDescent="0.25">
      <c r="A15" s="96" t="s">
        <v>25</v>
      </c>
      <c r="B15" s="96" t="s">
        <v>2149</v>
      </c>
      <c r="C15" s="96">
        <v>0</v>
      </c>
      <c r="D15" s="96">
        <v>98.39</v>
      </c>
      <c r="E15" s="96">
        <v>79.45</v>
      </c>
      <c r="F15" s="96">
        <v>79.45</v>
      </c>
      <c r="G15" s="96">
        <v>76.56</v>
      </c>
      <c r="H15" s="96">
        <v>72.23</v>
      </c>
      <c r="I15" s="96">
        <v>72.23</v>
      </c>
      <c r="J15" s="96">
        <v>68.62</v>
      </c>
      <c r="K15" s="96">
        <v>40</v>
      </c>
      <c r="L15" s="96">
        <v>34</v>
      </c>
      <c r="M15" s="96">
        <v>1</v>
      </c>
      <c r="N15" s="96">
        <v>1</v>
      </c>
    </row>
    <row r="16" spans="1:14" x14ac:dyDescent="0.25">
      <c r="A16" s="96" t="s">
        <v>252</v>
      </c>
      <c r="B16" s="96" t="s">
        <v>2150</v>
      </c>
      <c r="C16" s="96">
        <v>0</v>
      </c>
      <c r="D16" s="96">
        <v>112.93</v>
      </c>
      <c r="E16" s="96">
        <v>83.61</v>
      </c>
      <c r="F16" s="96">
        <v>83.61</v>
      </c>
      <c r="G16" s="96">
        <v>80.59</v>
      </c>
      <c r="H16" s="96">
        <v>76.02</v>
      </c>
      <c r="I16" s="96">
        <v>76.02</v>
      </c>
      <c r="J16" s="96">
        <v>72.209999999999994</v>
      </c>
      <c r="K16" s="96">
        <v>44</v>
      </c>
      <c r="L16" s="96">
        <v>37</v>
      </c>
      <c r="M16" s="96">
        <v>1</v>
      </c>
      <c r="N16" s="96">
        <v>1</v>
      </c>
    </row>
    <row r="17" spans="1:14" x14ac:dyDescent="0.25">
      <c r="A17" s="96" t="s">
        <v>28</v>
      </c>
      <c r="B17" s="96" t="s">
        <v>2151</v>
      </c>
      <c r="C17" s="96">
        <v>0</v>
      </c>
      <c r="D17" s="96">
        <v>123.91</v>
      </c>
      <c r="E17" s="96">
        <v>90.96</v>
      </c>
      <c r="F17" s="96">
        <v>90.96</v>
      </c>
      <c r="G17" s="96">
        <v>87.66</v>
      </c>
      <c r="H17" s="96">
        <v>82.7</v>
      </c>
      <c r="I17" s="96">
        <v>82.7</v>
      </c>
      <c r="J17" s="96">
        <v>78.55</v>
      </c>
      <c r="K17" s="96">
        <v>49</v>
      </c>
      <c r="L17" s="96">
        <v>42</v>
      </c>
      <c r="M17" s="96">
        <v>1</v>
      </c>
      <c r="N17" s="96">
        <v>1</v>
      </c>
    </row>
    <row r="18" spans="1:14" x14ac:dyDescent="0.25">
      <c r="A18" s="96" t="s">
        <v>29</v>
      </c>
      <c r="B18" s="96" t="s">
        <v>2152</v>
      </c>
      <c r="C18" s="96">
        <v>0</v>
      </c>
      <c r="D18" s="96">
        <v>125.02</v>
      </c>
      <c r="E18" s="96">
        <v>100.3</v>
      </c>
      <c r="F18" s="96">
        <v>100.3</v>
      </c>
      <c r="G18" s="96">
        <v>96.65</v>
      </c>
      <c r="H18" s="96">
        <v>91.18</v>
      </c>
      <c r="I18" s="96">
        <v>91.18</v>
      </c>
      <c r="J18" s="96">
        <v>86.63</v>
      </c>
      <c r="K18" s="96">
        <v>53</v>
      </c>
      <c r="L18" s="96">
        <v>45</v>
      </c>
      <c r="M18" s="96">
        <v>1</v>
      </c>
      <c r="N18" s="96">
        <v>1</v>
      </c>
    </row>
    <row r="19" spans="1:14" x14ac:dyDescent="0.25">
      <c r="A19" s="96" t="s">
        <v>30</v>
      </c>
      <c r="B19" s="96" t="s">
        <v>2153</v>
      </c>
      <c r="C19" s="96">
        <v>0</v>
      </c>
      <c r="D19" s="96">
        <v>133.77000000000001</v>
      </c>
      <c r="E19" s="96">
        <v>106.3</v>
      </c>
      <c r="F19" s="96">
        <v>106.3</v>
      </c>
      <c r="G19" s="96">
        <v>102.44</v>
      </c>
      <c r="H19" s="96">
        <v>96.65</v>
      </c>
      <c r="I19" s="96">
        <v>96.65</v>
      </c>
      <c r="J19" s="96">
        <v>91.8</v>
      </c>
      <c r="K19" s="96">
        <v>58</v>
      </c>
      <c r="L19" s="96">
        <v>49</v>
      </c>
      <c r="M19" s="96">
        <v>1</v>
      </c>
      <c r="N19" s="96">
        <v>1</v>
      </c>
    </row>
    <row r="20" spans="1:14" x14ac:dyDescent="0.25">
      <c r="A20" s="96" t="s">
        <v>31</v>
      </c>
      <c r="B20" s="96" t="s">
        <v>2154</v>
      </c>
      <c r="C20" s="96">
        <v>0</v>
      </c>
      <c r="D20" s="96">
        <v>142.51</v>
      </c>
      <c r="E20" s="96">
        <v>111.68</v>
      </c>
      <c r="F20" s="96">
        <v>111.68</v>
      </c>
      <c r="G20" s="96">
        <v>107.62</v>
      </c>
      <c r="H20" s="96">
        <v>101.54</v>
      </c>
      <c r="I20" s="96">
        <v>101.54</v>
      </c>
      <c r="J20" s="96">
        <v>96.46</v>
      </c>
      <c r="K20" s="96">
        <v>60</v>
      </c>
      <c r="L20" s="96">
        <v>56</v>
      </c>
      <c r="M20" s="96">
        <v>1</v>
      </c>
      <c r="N20" s="96">
        <v>1</v>
      </c>
    </row>
    <row r="21" spans="1:14" x14ac:dyDescent="0.25">
      <c r="A21" s="96" t="s">
        <v>449</v>
      </c>
      <c r="B21" s="96" t="s">
        <v>2155</v>
      </c>
      <c r="C21" s="96">
        <v>0</v>
      </c>
      <c r="D21" s="96">
        <v>146.34</v>
      </c>
      <c r="E21" s="96">
        <v>127.95</v>
      </c>
      <c r="F21" s="96">
        <v>127.95</v>
      </c>
      <c r="G21" s="96">
        <v>123.29</v>
      </c>
      <c r="H21" s="96">
        <v>116.32</v>
      </c>
      <c r="I21" s="96">
        <v>116.32</v>
      </c>
      <c r="J21" s="96">
        <v>110.5</v>
      </c>
      <c r="K21" s="96">
        <v>77</v>
      </c>
      <c r="L21" s="96">
        <v>63</v>
      </c>
      <c r="M21" s="96">
        <v>1</v>
      </c>
      <c r="N21" s="96">
        <v>1</v>
      </c>
    </row>
    <row r="22" spans="1:14" x14ac:dyDescent="0.25">
      <c r="B22" s="96" t="s">
        <v>2156</v>
      </c>
    </row>
    <row r="23" spans="1:14" x14ac:dyDescent="0.25">
      <c r="A23" s="96" t="s">
        <v>280</v>
      </c>
      <c r="B23" s="96" t="s">
        <v>2157</v>
      </c>
      <c r="C23" s="96">
        <v>0</v>
      </c>
      <c r="D23" s="96">
        <v>124.56</v>
      </c>
      <c r="E23" s="96">
        <v>99.11</v>
      </c>
      <c r="F23" s="96">
        <v>99.11</v>
      </c>
      <c r="G23" s="96">
        <v>95.5</v>
      </c>
      <c r="H23" s="96">
        <v>90.1</v>
      </c>
      <c r="I23" s="96">
        <v>90.1</v>
      </c>
      <c r="J23" s="96">
        <v>85.59</v>
      </c>
      <c r="K23" s="96">
        <v>53</v>
      </c>
      <c r="L23" s="96">
        <v>47</v>
      </c>
      <c r="M23" s="96">
        <v>1</v>
      </c>
      <c r="N23" s="96">
        <v>2</v>
      </c>
    </row>
    <row r="24" spans="1:14" x14ac:dyDescent="0.25">
      <c r="B24" s="96" t="s">
        <v>2158</v>
      </c>
    </row>
    <row r="25" spans="1:14" x14ac:dyDescent="0.25">
      <c r="A25" s="96" t="s">
        <v>536</v>
      </c>
      <c r="B25" s="96" t="s">
        <v>2159</v>
      </c>
      <c r="C25" s="96">
        <v>0</v>
      </c>
      <c r="D25" s="96">
        <v>139.57</v>
      </c>
      <c r="E25" s="96">
        <v>108.24</v>
      </c>
      <c r="F25" s="96">
        <v>108.24</v>
      </c>
      <c r="G25" s="96">
        <v>104.3</v>
      </c>
      <c r="H25" s="96">
        <v>98.4</v>
      </c>
      <c r="I25" s="96">
        <v>98.4</v>
      </c>
      <c r="J25" s="96">
        <v>93.49</v>
      </c>
      <c r="K25" s="96">
        <v>60</v>
      </c>
      <c r="L25" s="96">
        <v>48</v>
      </c>
      <c r="M25" s="96">
        <v>1</v>
      </c>
      <c r="N25" s="96">
        <v>2</v>
      </c>
    </row>
    <row r="26" spans="1:14" x14ac:dyDescent="0.25">
      <c r="B26" s="96" t="s">
        <v>2160</v>
      </c>
    </row>
    <row r="27" spans="1:14" x14ac:dyDescent="0.25">
      <c r="A27" s="96" t="s">
        <v>260</v>
      </c>
      <c r="B27" s="96" t="s">
        <v>2161</v>
      </c>
      <c r="C27" s="96">
        <v>0</v>
      </c>
      <c r="D27" s="96">
        <v>72.599999999999994</v>
      </c>
      <c r="E27" s="96">
        <v>57.55</v>
      </c>
      <c r="F27" s="96">
        <v>57.55</v>
      </c>
      <c r="G27" s="96">
        <v>56.99</v>
      </c>
      <c r="H27" s="96">
        <v>53.76</v>
      </c>
      <c r="I27" s="96">
        <v>53.76</v>
      </c>
      <c r="J27" s="96">
        <v>51.06</v>
      </c>
      <c r="K27" s="96">
        <v>29</v>
      </c>
      <c r="L27" s="96">
        <v>24</v>
      </c>
      <c r="M27" s="96">
        <v>1</v>
      </c>
      <c r="N27" s="96">
        <v>1</v>
      </c>
    </row>
    <row r="28" spans="1:14" x14ac:dyDescent="0.25">
      <c r="A28" s="96" t="s">
        <v>38</v>
      </c>
      <c r="B28" s="96" t="s">
        <v>2162</v>
      </c>
      <c r="C28" s="96">
        <v>0</v>
      </c>
      <c r="D28" s="96">
        <v>85.05</v>
      </c>
      <c r="E28" s="96">
        <v>62.27</v>
      </c>
      <c r="F28" s="96">
        <v>62.27</v>
      </c>
      <c r="G28" s="96">
        <v>60.06</v>
      </c>
      <c r="H28" s="96">
        <v>56.66</v>
      </c>
      <c r="I28" s="96">
        <v>56.66</v>
      </c>
      <c r="J28" s="96">
        <v>53.83</v>
      </c>
      <c r="K28" s="96">
        <v>32</v>
      </c>
      <c r="L28" s="96">
        <v>28</v>
      </c>
      <c r="M28" s="96">
        <v>1</v>
      </c>
      <c r="N28" s="96">
        <v>1</v>
      </c>
    </row>
    <row r="29" spans="1:14" x14ac:dyDescent="0.25">
      <c r="A29" s="96" t="s">
        <v>39</v>
      </c>
      <c r="B29" s="96" t="s">
        <v>2163</v>
      </c>
      <c r="C29" s="96">
        <v>0</v>
      </c>
      <c r="D29" s="96">
        <v>91.83</v>
      </c>
      <c r="E29" s="96">
        <v>66.260000000000005</v>
      </c>
      <c r="F29" s="96">
        <v>66.260000000000005</v>
      </c>
      <c r="G29" s="96">
        <v>63.89</v>
      </c>
      <c r="H29" s="96">
        <v>60.27</v>
      </c>
      <c r="I29" s="96">
        <v>60.27</v>
      </c>
      <c r="J29" s="96">
        <v>57.26</v>
      </c>
      <c r="K29" s="96">
        <v>37</v>
      </c>
      <c r="L29" s="96">
        <v>32</v>
      </c>
      <c r="M29" s="96">
        <v>1</v>
      </c>
      <c r="N29" s="96">
        <v>1</v>
      </c>
    </row>
    <row r="30" spans="1:14" x14ac:dyDescent="0.25">
      <c r="A30" s="96" t="s">
        <v>40</v>
      </c>
      <c r="B30" s="96" t="s">
        <v>2164</v>
      </c>
      <c r="C30" s="96">
        <v>0</v>
      </c>
      <c r="D30" s="96">
        <v>107.33</v>
      </c>
      <c r="E30" s="96">
        <v>80.39</v>
      </c>
      <c r="F30" s="96">
        <v>80.39</v>
      </c>
      <c r="G30" s="96">
        <v>77.459999999999994</v>
      </c>
      <c r="H30" s="96">
        <v>73.09</v>
      </c>
      <c r="I30" s="96">
        <v>73.09</v>
      </c>
      <c r="J30" s="96">
        <v>69.430000000000007</v>
      </c>
      <c r="K30" s="96">
        <v>41</v>
      </c>
      <c r="L30" s="96">
        <v>35</v>
      </c>
      <c r="M30" s="96">
        <v>1</v>
      </c>
      <c r="N30" s="96">
        <v>1</v>
      </c>
    </row>
    <row r="31" spans="1:14" x14ac:dyDescent="0.25">
      <c r="A31" s="96" t="s">
        <v>41</v>
      </c>
      <c r="B31" s="96" t="s">
        <v>2165</v>
      </c>
      <c r="C31" s="96">
        <v>0</v>
      </c>
      <c r="D31" s="96">
        <v>113.15</v>
      </c>
      <c r="E31" s="96">
        <v>92.83</v>
      </c>
      <c r="F31" s="96">
        <v>92.83</v>
      </c>
      <c r="G31" s="96">
        <v>89.45</v>
      </c>
      <c r="H31" s="96">
        <v>84.39</v>
      </c>
      <c r="I31" s="96">
        <v>84.39</v>
      </c>
      <c r="J31" s="96">
        <v>80.180000000000007</v>
      </c>
      <c r="K31" s="96">
        <v>48</v>
      </c>
      <c r="L31" s="96">
        <v>39</v>
      </c>
      <c r="M31" s="96">
        <v>1</v>
      </c>
      <c r="N31" s="96">
        <v>1</v>
      </c>
    </row>
    <row r="32" spans="1:14" x14ac:dyDescent="0.25">
      <c r="A32" s="96" t="s">
        <v>262</v>
      </c>
      <c r="B32" s="96" t="s">
        <v>2166</v>
      </c>
      <c r="C32" s="96">
        <v>0</v>
      </c>
      <c r="D32" s="96">
        <v>129.87</v>
      </c>
      <c r="E32" s="96">
        <v>100.01</v>
      </c>
      <c r="F32" s="96">
        <v>100.01</v>
      </c>
      <c r="G32" s="96">
        <v>96.43</v>
      </c>
      <c r="H32" s="96">
        <v>90.96</v>
      </c>
      <c r="I32" s="96">
        <v>90.96</v>
      </c>
      <c r="J32" s="96">
        <v>86.41</v>
      </c>
      <c r="K32" s="96">
        <v>51</v>
      </c>
      <c r="L32" s="96">
        <v>45</v>
      </c>
      <c r="M32" s="96">
        <v>1</v>
      </c>
      <c r="N32" s="96">
        <v>1</v>
      </c>
    </row>
    <row r="33" spans="1:14" x14ac:dyDescent="0.25">
      <c r="A33" s="96" t="s">
        <v>43</v>
      </c>
      <c r="B33" s="96" t="s">
        <v>2167</v>
      </c>
      <c r="C33" s="96">
        <v>0</v>
      </c>
      <c r="D33" s="96">
        <v>142.51</v>
      </c>
      <c r="E33" s="96">
        <v>108.85</v>
      </c>
      <c r="F33" s="96">
        <v>108.85</v>
      </c>
      <c r="G33" s="96">
        <v>104.93</v>
      </c>
      <c r="H33" s="96">
        <v>98.99</v>
      </c>
      <c r="I33" s="96">
        <v>98.99</v>
      </c>
      <c r="J33" s="96">
        <v>94.04</v>
      </c>
      <c r="K33" s="96">
        <v>57</v>
      </c>
      <c r="L33" s="96">
        <v>49</v>
      </c>
      <c r="M33" s="96">
        <v>1</v>
      </c>
      <c r="N33" s="96">
        <v>1</v>
      </c>
    </row>
    <row r="34" spans="1:14" x14ac:dyDescent="0.25">
      <c r="A34" s="96" t="s">
        <v>44</v>
      </c>
      <c r="B34" s="96" t="s">
        <v>2168</v>
      </c>
      <c r="C34" s="96">
        <v>0</v>
      </c>
      <c r="D34" s="96">
        <v>143.78</v>
      </c>
      <c r="E34" s="96">
        <v>119.62</v>
      </c>
      <c r="F34" s="96">
        <v>119.62</v>
      </c>
      <c r="G34" s="96">
        <v>115.32</v>
      </c>
      <c r="H34" s="96">
        <v>108.79</v>
      </c>
      <c r="I34" s="96">
        <v>108.79</v>
      </c>
      <c r="J34" s="96">
        <v>103.35</v>
      </c>
      <c r="K34" s="96">
        <v>62</v>
      </c>
      <c r="L34" s="96">
        <v>54</v>
      </c>
      <c r="M34" s="96">
        <v>1</v>
      </c>
      <c r="N34" s="96">
        <v>1</v>
      </c>
    </row>
    <row r="35" spans="1:14" x14ac:dyDescent="0.25">
      <c r="A35" s="96" t="s">
        <v>45</v>
      </c>
      <c r="B35" s="96" t="s">
        <v>2169</v>
      </c>
      <c r="C35" s="96">
        <v>0</v>
      </c>
      <c r="D35" s="96">
        <v>153.84</v>
      </c>
      <c r="E35" s="96">
        <v>126.78</v>
      </c>
      <c r="F35" s="96">
        <v>126.78</v>
      </c>
      <c r="G35" s="96">
        <v>122.17</v>
      </c>
      <c r="H35" s="96">
        <v>115.26</v>
      </c>
      <c r="I35" s="96">
        <v>115.26</v>
      </c>
      <c r="J35" s="96">
        <v>109.49</v>
      </c>
      <c r="K35" s="96">
        <v>66</v>
      </c>
      <c r="L35" s="96">
        <v>57</v>
      </c>
      <c r="M35" s="96">
        <v>1</v>
      </c>
      <c r="N35" s="96">
        <v>1</v>
      </c>
    </row>
    <row r="36" spans="1:14" x14ac:dyDescent="0.25">
      <c r="A36" s="96" t="s">
        <v>46</v>
      </c>
      <c r="B36" s="96" t="s">
        <v>2170</v>
      </c>
      <c r="C36" s="96">
        <v>0</v>
      </c>
      <c r="D36" s="96">
        <v>163.89</v>
      </c>
      <c r="E36" s="96">
        <v>133.32</v>
      </c>
      <c r="F36" s="96">
        <v>133.32</v>
      </c>
      <c r="G36" s="96">
        <v>128.47999999999999</v>
      </c>
      <c r="H36" s="96">
        <v>121.21</v>
      </c>
      <c r="I36" s="96">
        <v>121.21</v>
      </c>
      <c r="J36" s="96">
        <v>115.15</v>
      </c>
      <c r="K36" s="96">
        <v>68</v>
      </c>
      <c r="L36" s="96">
        <v>62</v>
      </c>
      <c r="M36" s="96">
        <v>1</v>
      </c>
      <c r="N36" s="96">
        <v>1</v>
      </c>
    </row>
    <row r="37" spans="1:14" x14ac:dyDescent="0.25">
      <c r="A37" s="96" t="s">
        <v>647</v>
      </c>
      <c r="B37" s="96" t="s">
        <v>2171</v>
      </c>
      <c r="C37" s="96">
        <v>0</v>
      </c>
      <c r="D37" s="96">
        <v>168.29</v>
      </c>
      <c r="E37" s="96">
        <v>152.56</v>
      </c>
      <c r="F37" s="96">
        <v>152.56</v>
      </c>
      <c r="G37" s="96">
        <v>147.02000000000001</v>
      </c>
      <c r="H37" s="96">
        <v>138.71</v>
      </c>
      <c r="I37" s="96">
        <v>138.71</v>
      </c>
      <c r="J37" s="96">
        <v>131.77000000000001</v>
      </c>
      <c r="K37" s="96">
        <v>70</v>
      </c>
      <c r="L37" s="96">
        <v>69</v>
      </c>
      <c r="M37" s="96">
        <v>1</v>
      </c>
      <c r="N37" s="96">
        <v>1</v>
      </c>
    </row>
    <row r="38" spans="1:14" x14ac:dyDescent="0.25">
      <c r="B38" s="96" t="s">
        <v>2172</v>
      </c>
    </row>
    <row r="39" spans="1:14" x14ac:dyDescent="0.25">
      <c r="A39" s="96" t="s">
        <v>285</v>
      </c>
      <c r="B39" s="96" t="s">
        <v>2173</v>
      </c>
      <c r="C39" s="96">
        <v>0</v>
      </c>
      <c r="D39" s="96">
        <v>147.78</v>
      </c>
      <c r="E39" s="96">
        <v>118.65</v>
      </c>
      <c r="F39" s="96">
        <v>118.65</v>
      </c>
      <c r="G39" s="96">
        <v>114.26</v>
      </c>
      <c r="H39" s="96">
        <v>107.78</v>
      </c>
      <c r="I39" s="96">
        <v>107.78</v>
      </c>
      <c r="J39" s="96">
        <v>102.39</v>
      </c>
      <c r="K39" s="96">
        <v>53</v>
      </c>
      <c r="L39" s="96">
        <v>50</v>
      </c>
      <c r="M39" s="96">
        <v>1</v>
      </c>
      <c r="N39" s="96">
        <v>2</v>
      </c>
    </row>
    <row r="40" spans="1:14" x14ac:dyDescent="0.25">
      <c r="B40" s="96" t="s">
        <v>2174</v>
      </c>
    </row>
    <row r="41" spans="1:14" x14ac:dyDescent="0.25">
      <c r="A41" s="96" t="s">
        <v>815</v>
      </c>
      <c r="B41" s="96" t="s">
        <v>2175</v>
      </c>
      <c r="C41" s="96">
        <v>0</v>
      </c>
      <c r="D41" s="96">
        <v>158.16999999999999</v>
      </c>
      <c r="E41" s="96">
        <v>131.28</v>
      </c>
      <c r="F41" s="96">
        <v>131.28</v>
      </c>
      <c r="G41" s="96">
        <v>126.54</v>
      </c>
      <c r="H41" s="96">
        <v>119.37</v>
      </c>
      <c r="I41" s="96">
        <v>119.37</v>
      </c>
      <c r="J41" s="96">
        <v>113.4</v>
      </c>
      <c r="K41" s="96">
        <v>69</v>
      </c>
      <c r="L41" s="96">
        <v>51</v>
      </c>
      <c r="M41" s="96">
        <v>1</v>
      </c>
      <c r="N41" s="96">
        <v>2</v>
      </c>
    </row>
    <row r="42" spans="1:14" x14ac:dyDescent="0.25">
      <c r="B42" s="96" t="s">
        <v>2176</v>
      </c>
    </row>
    <row r="43" spans="1:14" x14ac:dyDescent="0.25">
      <c r="A43" s="96" t="s">
        <v>8</v>
      </c>
      <c r="B43" s="96" t="s">
        <v>2177</v>
      </c>
      <c r="C43" s="96">
        <v>0</v>
      </c>
      <c r="D43" s="96">
        <v>67.349999999999994</v>
      </c>
      <c r="E43" s="96">
        <v>56.1</v>
      </c>
      <c r="F43" s="96">
        <v>56.1</v>
      </c>
      <c r="G43" s="96">
        <v>54.06</v>
      </c>
      <c r="H43" s="96">
        <v>51</v>
      </c>
      <c r="I43" s="96">
        <v>51</v>
      </c>
      <c r="J43" s="96">
        <v>48.44</v>
      </c>
      <c r="K43" s="96">
        <v>27</v>
      </c>
      <c r="L43" s="96">
        <v>22</v>
      </c>
      <c r="M43" s="96">
        <v>1</v>
      </c>
      <c r="N43" s="96">
        <v>1</v>
      </c>
    </row>
    <row r="44" spans="1:14" x14ac:dyDescent="0.25">
      <c r="A44" s="96" t="s">
        <v>809</v>
      </c>
      <c r="B44" s="96" t="s">
        <v>2178</v>
      </c>
      <c r="C44" s="96">
        <v>0</v>
      </c>
      <c r="D44" s="96">
        <v>72.05</v>
      </c>
      <c r="E44" s="96">
        <v>57.24</v>
      </c>
      <c r="F44" s="96">
        <v>57.24</v>
      </c>
      <c r="G44" s="96">
        <v>55.16</v>
      </c>
      <c r="H44" s="96">
        <v>52.04</v>
      </c>
      <c r="I44" s="96">
        <v>52.04</v>
      </c>
      <c r="J44" s="96">
        <v>49.43</v>
      </c>
      <c r="K44" s="96">
        <v>27</v>
      </c>
      <c r="L44" s="96">
        <v>24</v>
      </c>
      <c r="M44" s="96">
        <v>1</v>
      </c>
      <c r="N44" s="96">
        <v>1</v>
      </c>
    </row>
    <row r="45" spans="1:14" x14ac:dyDescent="0.25">
      <c r="A45" s="96" t="s">
        <v>10</v>
      </c>
      <c r="B45" s="96" t="s">
        <v>2179</v>
      </c>
      <c r="C45" s="96">
        <v>0</v>
      </c>
      <c r="D45" s="96">
        <v>74.2</v>
      </c>
      <c r="E45" s="96">
        <v>59.77</v>
      </c>
      <c r="F45" s="96">
        <v>59.77</v>
      </c>
      <c r="G45" s="96">
        <v>57.6</v>
      </c>
      <c r="H45" s="96">
        <v>54.33</v>
      </c>
      <c r="I45" s="96">
        <v>54.33</v>
      </c>
      <c r="J45" s="96">
        <v>51.62</v>
      </c>
      <c r="K45" s="96">
        <v>30</v>
      </c>
      <c r="L45" s="96">
        <v>26</v>
      </c>
      <c r="M45" s="96">
        <v>1</v>
      </c>
      <c r="N45" s="96">
        <v>1</v>
      </c>
    </row>
    <row r="46" spans="1:14" x14ac:dyDescent="0.25">
      <c r="B46" s="96" t="s">
        <v>2180</v>
      </c>
    </row>
    <row r="47" spans="1:14" x14ac:dyDescent="0.25">
      <c r="A47" s="96" t="s">
        <v>802</v>
      </c>
      <c r="B47" s="96" t="s">
        <v>2181</v>
      </c>
      <c r="C47" s="96">
        <v>0</v>
      </c>
      <c r="D47" s="96">
        <v>74.02</v>
      </c>
      <c r="E47" s="96">
        <v>59.28</v>
      </c>
      <c r="F47" s="96">
        <v>59.28</v>
      </c>
      <c r="G47" s="96">
        <v>57.12</v>
      </c>
      <c r="H47" s="96">
        <v>53.89</v>
      </c>
      <c r="I47" s="96">
        <v>53.89</v>
      </c>
      <c r="J47" s="96">
        <v>51.2</v>
      </c>
      <c r="K47" s="96">
        <v>25</v>
      </c>
      <c r="L47" s="96">
        <v>21</v>
      </c>
      <c r="M47" s="96">
        <v>1</v>
      </c>
      <c r="N47" s="96">
        <v>1</v>
      </c>
    </row>
    <row r="48" spans="1:14" x14ac:dyDescent="0.25">
      <c r="A48" s="96" t="s">
        <v>11</v>
      </c>
      <c r="B48" s="96" t="s">
        <v>2182</v>
      </c>
      <c r="C48" s="96">
        <v>0</v>
      </c>
      <c r="D48" s="96">
        <v>80.22</v>
      </c>
      <c r="E48" s="96">
        <v>62.07</v>
      </c>
      <c r="F48" s="96">
        <v>62.07</v>
      </c>
      <c r="G48" s="96">
        <v>59.82</v>
      </c>
      <c r="H48" s="96">
        <v>56.44</v>
      </c>
      <c r="I48" s="96">
        <v>56.44</v>
      </c>
      <c r="J48" s="96">
        <v>53.61</v>
      </c>
      <c r="K48" s="96">
        <v>30</v>
      </c>
      <c r="L48" s="96">
        <v>26</v>
      </c>
      <c r="M48" s="96">
        <v>1</v>
      </c>
      <c r="N48" s="96">
        <v>1</v>
      </c>
    </row>
    <row r="49" spans="1:14" x14ac:dyDescent="0.25">
      <c r="A49" s="96" t="s">
        <v>12</v>
      </c>
      <c r="B49" s="96" t="s">
        <v>2183</v>
      </c>
      <c r="C49" s="96">
        <v>0</v>
      </c>
      <c r="D49" s="96">
        <v>86.79</v>
      </c>
      <c r="E49" s="96">
        <v>67.069999999999993</v>
      </c>
      <c r="F49" s="96">
        <v>67.069999999999993</v>
      </c>
      <c r="G49" s="96">
        <v>64.650000000000006</v>
      </c>
      <c r="H49" s="96">
        <v>60.99</v>
      </c>
      <c r="I49" s="96">
        <v>60.99</v>
      </c>
      <c r="J49" s="96">
        <v>57.93</v>
      </c>
      <c r="K49" s="96">
        <v>31</v>
      </c>
      <c r="L49" s="96">
        <v>28</v>
      </c>
      <c r="M49" s="96">
        <v>1</v>
      </c>
      <c r="N49" s="96">
        <v>1</v>
      </c>
    </row>
    <row r="50" spans="1:14" x14ac:dyDescent="0.25">
      <c r="A50" s="96" t="s">
        <v>13</v>
      </c>
      <c r="B50" s="96" t="s">
        <v>2184</v>
      </c>
      <c r="C50" s="96">
        <v>0</v>
      </c>
      <c r="D50" s="96">
        <v>87.02</v>
      </c>
      <c r="E50" s="96">
        <v>71.02</v>
      </c>
      <c r="F50" s="96">
        <v>71.02</v>
      </c>
      <c r="G50" s="96">
        <v>68.44</v>
      </c>
      <c r="H50" s="96">
        <v>64.56</v>
      </c>
      <c r="I50" s="96">
        <v>64.56</v>
      </c>
      <c r="J50" s="96">
        <v>61.33</v>
      </c>
      <c r="K50" s="96">
        <v>31</v>
      </c>
      <c r="L50" s="96">
        <v>29</v>
      </c>
      <c r="M50" s="96">
        <v>1</v>
      </c>
      <c r="N50" s="96">
        <v>1</v>
      </c>
    </row>
    <row r="51" spans="1:14" x14ac:dyDescent="0.25">
      <c r="B51" s="96" t="s">
        <v>2185</v>
      </c>
    </row>
    <row r="52" spans="1:14" x14ac:dyDescent="0.25">
      <c r="A52" s="96" t="s">
        <v>803</v>
      </c>
      <c r="B52" s="96" t="s">
        <v>2186</v>
      </c>
      <c r="C52" s="96">
        <v>0</v>
      </c>
      <c r="D52" s="96">
        <v>67.02</v>
      </c>
      <c r="E52" s="96">
        <v>62.74</v>
      </c>
      <c r="F52" s="96">
        <v>62.74</v>
      </c>
      <c r="G52" s="96">
        <v>60.46</v>
      </c>
      <c r="H52" s="96">
        <v>57.04</v>
      </c>
      <c r="I52" s="96">
        <v>57.04</v>
      </c>
      <c r="J52" s="96">
        <v>54.2</v>
      </c>
      <c r="K52" s="96">
        <v>28</v>
      </c>
      <c r="L52" s="96">
        <v>25</v>
      </c>
      <c r="M52" s="96">
        <v>1</v>
      </c>
      <c r="N52" s="96">
        <v>1</v>
      </c>
    </row>
    <row r="53" spans="1:14" x14ac:dyDescent="0.25">
      <c r="A53" s="96" t="s">
        <v>14</v>
      </c>
      <c r="B53" s="96" t="s">
        <v>2187</v>
      </c>
      <c r="C53" s="96">
        <v>0</v>
      </c>
      <c r="D53" s="96">
        <v>83.44</v>
      </c>
      <c r="E53" s="96">
        <v>65.87</v>
      </c>
      <c r="F53" s="96">
        <v>65.87</v>
      </c>
      <c r="G53" s="96">
        <v>63.46</v>
      </c>
      <c r="H53" s="96">
        <v>59.87</v>
      </c>
      <c r="I53" s="96">
        <v>59.87</v>
      </c>
      <c r="J53" s="96">
        <v>56.88</v>
      </c>
      <c r="K53" s="96">
        <v>32</v>
      </c>
      <c r="L53" s="96">
        <v>28</v>
      </c>
      <c r="M53" s="96">
        <v>1</v>
      </c>
      <c r="N53" s="96">
        <v>1</v>
      </c>
    </row>
    <row r="54" spans="1:14" x14ac:dyDescent="0.25">
      <c r="A54" s="96" t="s">
        <v>651</v>
      </c>
      <c r="B54" s="96" t="s">
        <v>2188</v>
      </c>
      <c r="C54" s="96">
        <v>0</v>
      </c>
      <c r="D54" s="96">
        <v>87.07</v>
      </c>
      <c r="E54" s="96">
        <v>71.88</v>
      </c>
      <c r="F54" s="96">
        <v>71.88</v>
      </c>
      <c r="G54" s="96">
        <v>69.27</v>
      </c>
      <c r="H54" s="96">
        <v>65.34</v>
      </c>
      <c r="I54" s="96">
        <v>65.34</v>
      </c>
      <c r="J54" s="96">
        <v>62.07</v>
      </c>
      <c r="K54" s="96">
        <v>34</v>
      </c>
      <c r="L54" s="96">
        <v>30</v>
      </c>
      <c r="M54" s="96">
        <v>1</v>
      </c>
      <c r="N54" s="96">
        <v>1</v>
      </c>
    </row>
    <row r="55" spans="1:14" x14ac:dyDescent="0.25">
      <c r="A55" s="96" t="s">
        <v>15</v>
      </c>
      <c r="B55" s="96" t="s">
        <v>2189</v>
      </c>
      <c r="C55" s="96">
        <v>0</v>
      </c>
      <c r="D55" s="96">
        <v>99.87</v>
      </c>
      <c r="E55" s="96">
        <v>76.12</v>
      </c>
      <c r="F55" s="96">
        <v>76.12</v>
      </c>
      <c r="G55" s="96">
        <v>73.37</v>
      </c>
      <c r="H55" s="96">
        <v>69.209999999999994</v>
      </c>
      <c r="I55" s="96">
        <v>69.209999999999994</v>
      </c>
      <c r="J55" s="96">
        <v>65.739999999999995</v>
      </c>
      <c r="K55" s="96">
        <v>37</v>
      </c>
      <c r="L55" s="96">
        <v>33</v>
      </c>
      <c r="M55" s="96">
        <v>1</v>
      </c>
      <c r="N55" s="96">
        <v>1</v>
      </c>
    </row>
    <row r="56" spans="1:14" x14ac:dyDescent="0.25">
      <c r="B56" s="96" t="s">
        <v>2190</v>
      </c>
    </row>
    <row r="57" spans="1:14" x14ac:dyDescent="0.25">
      <c r="A57" s="96" t="s">
        <v>804</v>
      </c>
      <c r="B57" s="96" t="s">
        <v>2191</v>
      </c>
      <c r="C57" s="96">
        <v>0</v>
      </c>
      <c r="D57" s="96">
        <v>95.84</v>
      </c>
      <c r="E57" s="96">
        <v>73.180000000000007</v>
      </c>
      <c r="F57" s="96">
        <v>73.180000000000007</v>
      </c>
      <c r="G57" s="96">
        <v>70.52</v>
      </c>
      <c r="H57" s="96">
        <v>66.540000000000006</v>
      </c>
      <c r="I57" s="96">
        <v>66.540000000000006</v>
      </c>
      <c r="J57" s="96">
        <v>63.21</v>
      </c>
      <c r="K57" s="96">
        <v>36</v>
      </c>
      <c r="L57" s="96">
        <v>34</v>
      </c>
      <c r="M57" s="96">
        <v>1</v>
      </c>
      <c r="N57" s="96">
        <v>1</v>
      </c>
    </row>
    <row r="58" spans="1:14" x14ac:dyDescent="0.25">
      <c r="A58" s="96" t="s">
        <v>17</v>
      </c>
      <c r="B58" s="96" t="s">
        <v>2192</v>
      </c>
      <c r="C58" s="96">
        <v>0</v>
      </c>
      <c r="D58" s="96">
        <v>128.34</v>
      </c>
      <c r="E58" s="96">
        <v>93.71</v>
      </c>
      <c r="F58" s="96">
        <v>93.71</v>
      </c>
      <c r="G58" s="96">
        <v>90.29</v>
      </c>
      <c r="H58" s="96">
        <v>85.18</v>
      </c>
      <c r="I58" s="96">
        <v>85.18</v>
      </c>
      <c r="J58" s="96">
        <v>80.930000000000007</v>
      </c>
      <c r="K58" s="96">
        <v>46</v>
      </c>
      <c r="L58" s="96">
        <v>37</v>
      </c>
      <c r="M58" s="96">
        <v>1</v>
      </c>
      <c r="N58" s="96">
        <v>1</v>
      </c>
    </row>
    <row r="59" spans="1:14" x14ac:dyDescent="0.25">
      <c r="A59" s="96" t="s">
        <v>650</v>
      </c>
      <c r="B59" s="96" t="s">
        <v>2193</v>
      </c>
      <c r="C59" s="96">
        <v>0</v>
      </c>
      <c r="D59" s="96">
        <v>136.72</v>
      </c>
      <c r="E59" s="96">
        <v>98.3</v>
      </c>
      <c r="F59" s="96">
        <v>98.3</v>
      </c>
      <c r="G59" s="96">
        <v>94.73</v>
      </c>
      <c r="H59" s="96">
        <v>89.37</v>
      </c>
      <c r="I59" s="96">
        <v>89.37</v>
      </c>
      <c r="J59" s="96">
        <v>84.9</v>
      </c>
      <c r="K59" s="96">
        <v>43</v>
      </c>
      <c r="L59" s="96">
        <v>41</v>
      </c>
      <c r="M59" s="96">
        <v>1</v>
      </c>
      <c r="N59" s="96">
        <v>1</v>
      </c>
    </row>
    <row r="60" spans="1:14" x14ac:dyDescent="0.25">
      <c r="A60" s="96" t="s">
        <v>18</v>
      </c>
      <c r="B60" s="96" t="s">
        <v>2194</v>
      </c>
      <c r="C60" s="96">
        <v>0</v>
      </c>
      <c r="D60" s="96">
        <v>147.11000000000001</v>
      </c>
      <c r="E60" s="96">
        <v>104.98</v>
      </c>
      <c r="F60" s="96">
        <v>104.98</v>
      </c>
      <c r="G60" s="96">
        <v>101.16</v>
      </c>
      <c r="H60" s="96">
        <v>95.44</v>
      </c>
      <c r="I60" s="96">
        <v>95.44</v>
      </c>
      <c r="J60" s="96">
        <v>90.66</v>
      </c>
      <c r="K60" s="96">
        <v>53</v>
      </c>
      <c r="L60" s="96">
        <v>44</v>
      </c>
      <c r="M60" s="96">
        <v>1</v>
      </c>
      <c r="N60" s="96">
        <v>1</v>
      </c>
    </row>
    <row r="61" spans="1:14" x14ac:dyDescent="0.25">
      <c r="B61" s="96" t="s">
        <v>2195</v>
      </c>
    </row>
    <row r="62" spans="1:14" x14ac:dyDescent="0.25">
      <c r="A62" s="96" t="s">
        <v>810</v>
      </c>
      <c r="B62" s="96" t="s">
        <v>2196</v>
      </c>
      <c r="C62" s="96">
        <v>0</v>
      </c>
      <c r="D62" s="96">
        <v>99.09</v>
      </c>
      <c r="E62" s="96">
        <v>78.63</v>
      </c>
      <c r="F62" s="96">
        <v>78.63</v>
      </c>
      <c r="G62" s="96">
        <v>77.88</v>
      </c>
      <c r="H62" s="96">
        <v>73.48</v>
      </c>
      <c r="I62" s="96">
        <v>73.48</v>
      </c>
      <c r="J62" s="96">
        <v>69.8</v>
      </c>
      <c r="K62" s="96">
        <v>37</v>
      </c>
      <c r="L62" s="96">
        <v>36</v>
      </c>
      <c r="M62" s="96">
        <v>1</v>
      </c>
      <c r="N62" s="96">
        <v>1</v>
      </c>
    </row>
    <row r="63" spans="1:14" x14ac:dyDescent="0.25">
      <c r="A63" s="96" t="s">
        <v>238</v>
      </c>
      <c r="B63" s="96" t="s">
        <v>2197</v>
      </c>
      <c r="C63" s="96">
        <v>0</v>
      </c>
      <c r="D63" s="96">
        <v>97.9</v>
      </c>
      <c r="E63" s="96">
        <v>87.13</v>
      </c>
      <c r="F63" s="96">
        <v>87.13</v>
      </c>
      <c r="G63" s="96">
        <v>86.33</v>
      </c>
      <c r="H63" s="96">
        <v>81.44</v>
      </c>
      <c r="I63" s="96">
        <v>81.44</v>
      </c>
      <c r="J63" s="96">
        <v>77.37</v>
      </c>
      <c r="K63" s="96">
        <v>40</v>
      </c>
      <c r="L63" s="96">
        <v>37</v>
      </c>
      <c r="M63" s="96">
        <v>1</v>
      </c>
      <c r="N63" s="96">
        <v>1</v>
      </c>
    </row>
    <row r="64" spans="1:14" x14ac:dyDescent="0.25">
      <c r="A64" s="96" t="s">
        <v>1583</v>
      </c>
      <c r="B64" s="96" t="s">
        <v>2198</v>
      </c>
      <c r="C64" s="96">
        <v>0</v>
      </c>
      <c r="D64" s="96">
        <v>100.6</v>
      </c>
      <c r="E64" s="96">
        <v>88.67</v>
      </c>
      <c r="F64" s="96">
        <v>88.67</v>
      </c>
      <c r="G64" s="96">
        <v>85.45</v>
      </c>
      <c r="H64" s="96">
        <v>80.61</v>
      </c>
      <c r="I64" s="96">
        <v>80.61</v>
      </c>
      <c r="J64" s="96">
        <v>76.59</v>
      </c>
      <c r="K64" s="96">
        <v>40</v>
      </c>
      <c r="L64" s="96">
        <v>41</v>
      </c>
      <c r="M64" s="96">
        <v>1</v>
      </c>
      <c r="N64" s="96">
        <v>1</v>
      </c>
    </row>
    <row r="65" spans="1:14" x14ac:dyDescent="0.25">
      <c r="A65" s="96" t="s">
        <v>240</v>
      </c>
      <c r="B65" s="96" t="s">
        <v>2199</v>
      </c>
      <c r="C65" s="96">
        <v>0</v>
      </c>
      <c r="D65" s="96">
        <v>105.29</v>
      </c>
      <c r="E65" s="96">
        <v>100.2</v>
      </c>
      <c r="F65" s="96">
        <v>100.2</v>
      </c>
      <c r="G65" s="96">
        <v>96.55</v>
      </c>
      <c r="H65" s="96">
        <v>91.09</v>
      </c>
      <c r="I65" s="96">
        <v>91.09</v>
      </c>
      <c r="J65" s="96">
        <v>86.54</v>
      </c>
      <c r="K65" s="96">
        <v>43</v>
      </c>
      <c r="L65" s="96">
        <v>44</v>
      </c>
      <c r="M65" s="96">
        <v>1</v>
      </c>
      <c r="N65" s="96">
        <v>1</v>
      </c>
    </row>
    <row r="66" spans="1:14" x14ac:dyDescent="0.25">
      <c r="A66" s="96" t="s">
        <v>243</v>
      </c>
      <c r="B66" s="96" t="s">
        <v>2200</v>
      </c>
      <c r="C66" s="96">
        <v>0</v>
      </c>
      <c r="D66" s="96">
        <v>126.51</v>
      </c>
      <c r="E66" s="96">
        <v>0</v>
      </c>
      <c r="F66" s="96">
        <v>0</v>
      </c>
      <c r="G66" s="96">
        <v>0</v>
      </c>
      <c r="H66" s="96">
        <v>0</v>
      </c>
      <c r="I66" s="96">
        <v>0</v>
      </c>
      <c r="J66" s="96">
        <v>0</v>
      </c>
      <c r="K66" s="96">
        <v>60</v>
      </c>
      <c r="L66" s="96">
        <v>0</v>
      </c>
      <c r="M66" s="96">
        <v>1</v>
      </c>
      <c r="N66" s="96">
        <v>1</v>
      </c>
    </row>
    <row r="67" spans="1:14" x14ac:dyDescent="0.25">
      <c r="A67" s="96" t="s">
        <v>812</v>
      </c>
      <c r="B67" s="96" t="s">
        <v>2201</v>
      </c>
      <c r="C67" s="96">
        <v>0</v>
      </c>
      <c r="D67" s="96">
        <v>131.96</v>
      </c>
      <c r="E67" s="96">
        <v>115.6</v>
      </c>
      <c r="F67" s="96">
        <v>115.6</v>
      </c>
      <c r="G67" s="96">
        <v>111.38</v>
      </c>
      <c r="H67" s="96">
        <v>105.07</v>
      </c>
      <c r="I67" s="96">
        <v>105.07</v>
      </c>
      <c r="J67" s="96">
        <v>99.83</v>
      </c>
      <c r="K67" s="96">
        <v>64</v>
      </c>
      <c r="L67" s="96">
        <v>62</v>
      </c>
      <c r="M67" s="96">
        <v>1</v>
      </c>
      <c r="N67" s="96">
        <v>1</v>
      </c>
    </row>
    <row r="68" spans="1:14" x14ac:dyDescent="0.25">
      <c r="A68" s="96" t="s">
        <v>245</v>
      </c>
      <c r="B68" s="96" t="s">
        <v>2202</v>
      </c>
      <c r="C68" s="96">
        <v>0</v>
      </c>
      <c r="D68" s="96">
        <v>143.99</v>
      </c>
      <c r="E68" s="96">
        <v>130.28</v>
      </c>
      <c r="F68" s="96">
        <v>130.28</v>
      </c>
      <c r="G68" s="96">
        <v>125.55</v>
      </c>
      <c r="H68" s="96">
        <v>118.44</v>
      </c>
      <c r="I68" s="96">
        <v>118.44</v>
      </c>
      <c r="J68" s="96">
        <v>112.51</v>
      </c>
      <c r="K68" s="96">
        <v>46</v>
      </c>
      <c r="L68" s="96">
        <v>43</v>
      </c>
      <c r="M68" s="96">
        <v>1</v>
      </c>
      <c r="N68" s="96">
        <v>1</v>
      </c>
    </row>
    <row r="69" spans="1:14" x14ac:dyDescent="0.25">
      <c r="B69" s="96" t="s">
        <v>79</v>
      </c>
    </row>
    <row r="70" spans="1:14" x14ac:dyDescent="0.25">
      <c r="A70" s="96" t="s">
        <v>2203</v>
      </c>
      <c r="B70" s="96" t="s">
        <v>2204</v>
      </c>
      <c r="C70" s="96">
        <v>0</v>
      </c>
      <c r="D70" s="96">
        <v>92.37</v>
      </c>
      <c r="E70" s="96">
        <v>81.77</v>
      </c>
      <c r="F70" s="96">
        <v>81.77</v>
      </c>
      <c r="G70" s="96">
        <v>82.33</v>
      </c>
      <c r="H70" s="96">
        <v>77.67</v>
      </c>
      <c r="I70" s="96">
        <v>77.67</v>
      </c>
      <c r="J70" s="96">
        <v>73.790000000000006</v>
      </c>
      <c r="K70" s="96">
        <v>33</v>
      </c>
      <c r="L70" s="96">
        <v>29</v>
      </c>
      <c r="M70" s="96">
        <v>1</v>
      </c>
      <c r="N70" s="96">
        <v>1</v>
      </c>
    </row>
    <row r="71" spans="1:14" x14ac:dyDescent="0.25">
      <c r="A71" s="96" t="s">
        <v>80</v>
      </c>
      <c r="B71" s="96" t="s">
        <v>2205</v>
      </c>
      <c r="C71" s="96">
        <v>0</v>
      </c>
      <c r="D71" s="96">
        <v>103.26</v>
      </c>
      <c r="E71" s="96">
        <v>85.24</v>
      </c>
      <c r="F71" s="96">
        <v>85.24</v>
      </c>
      <c r="G71" s="96">
        <v>85.84</v>
      </c>
      <c r="H71" s="96">
        <v>80.989999999999995</v>
      </c>
      <c r="I71" s="96">
        <v>80.989999999999995</v>
      </c>
      <c r="J71" s="96">
        <v>76.930000000000007</v>
      </c>
      <c r="K71" s="96">
        <v>44</v>
      </c>
      <c r="L71" s="96">
        <v>41</v>
      </c>
      <c r="M71" s="96">
        <v>1</v>
      </c>
      <c r="N71" s="96">
        <v>1</v>
      </c>
    </row>
    <row r="72" spans="1:14" x14ac:dyDescent="0.25">
      <c r="A72" s="96" t="s">
        <v>81</v>
      </c>
      <c r="B72" s="96" t="s">
        <v>2206</v>
      </c>
      <c r="C72" s="96">
        <v>0</v>
      </c>
      <c r="D72" s="96">
        <v>105.2</v>
      </c>
      <c r="E72" s="96">
        <v>92.59</v>
      </c>
      <c r="F72" s="96">
        <v>92.59</v>
      </c>
      <c r="G72" s="96">
        <v>93.23</v>
      </c>
      <c r="H72" s="96">
        <v>87.95</v>
      </c>
      <c r="I72" s="96">
        <v>87.95</v>
      </c>
      <c r="J72" s="96">
        <v>83.56</v>
      </c>
      <c r="K72" s="96">
        <v>49</v>
      </c>
      <c r="L72" s="96">
        <v>45</v>
      </c>
      <c r="M72" s="96">
        <v>1</v>
      </c>
      <c r="N72" s="96">
        <v>1</v>
      </c>
    </row>
    <row r="73" spans="1:14" x14ac:dyDescent="0.25">
      <c r="A73" s="96" t="s">
        <v>82</v>
      </c>
      <c r="B73" s="96" t="s">
        <v>2207</v>
      </c>
      <c r="C73" s="96">
        <v>0</v>
      </c>
      <c r="D73" s="96">
        <v>114.91</v>
      </c>
      <c r="E73" s="96">
        <v>99.7</v>
      </c>
      <c r="F73" s="96">
        <v>99.7</v>
      </c>
      <c r="G73" s="96">
        <v>100.39</v>
      </c>
      <c r="H73" s="96">
        <v>94.71</v>
      </c>
      <c r="I73" s="96">
        <v>94.71</v>
      </c>
      <c r="J73" s="96">
        <v>89.98</v>
      </c>
      <c r="K73" s="96">
        <v>54</v>
      </c>
      <c r="L73" s="96">
        <v>50</v>
      </c>
      <c r="M73" s="96">
        <v>1</v>
      </c>
      <c r="N73" s="96">
        <v>1</v>
      </c>
    </row>
    <row r="74" spans="1:14" x14ac:dyDescent="0.25">
      <c r="A74" s="96" t="s">
        <v>83</v>
      </c>
      <c r="B74" s="96" t="s">
        <v>2208</v>
      </c>
      <c r="C74" s="96">
        <v>0</v>
      </c>
      <c r="D74" s="96">
        <v>129.12</v>
      </c>
      <c r="E74" s="96">
        <v>104.18</v>
      </c>
      <c r="F74" s="96">
        <v>104.18</v>
      </c>
      <c r="G74" s="96">
        <v>104.93</v>
      </c>
      <c r="H74" s="96">
        <v>98.99</v>
      </c>
      <c r="I74" s="96">
        <v>98.99</v>
      </c>
      <c r="J74" s="96">
        <v>94.04</v>
      </c>
      <c r="K74" s="96">
        <v>58</v>
      </c>
      <c r="L74" s="96">
        <v>55</v>
      </c>
      <c r="M74" s="96">
        <v>1</v>
      </c>
      <c r="N74" s="96">
        <v>1</v>
      </c>
    </row>
    <row r="75" spans="1:14" x14ac:dyDescent="0.25">
      <c r="A75" s="96" t="s">
        <v>84</v>
      </c>
      <c r="B75" s="96" t="s">
        <v>2209</v>
      </c>
      <c r="C75" s="96">
        <v>0</v>
      </c>
      <c r="D75" s="96">
        <v>144.71</v>
      </c>
      <c r="E75" s="96">
        <v>111.37</v>
      </c>
      <c r="F75" s="96">
        <v>111.37</v>
      </c>
      <c r="G75" s="96">
        <v>112.15</v>
      </c>
      <c r="H75" s="96">
        <v>105.8</v>
      </c>
      <c r="I75" s="96">
        <v>105.8</v>
      </c>
      <c r="J75" s="96">
        <v>100.51</v>
      </c>
      <c r="K75" s="96">
        <v>61</v>
      </c>
      <c r="L75" s="96">
        <v>59</v>
      </c>
      <c r="M75" s="96">
        <v>1</v>
      </c>
      <c r="N75" s="96">
        <v>1</v>
      </c>
    </row>
    <row r="76" spans="1:14" x14ac:dyDescent="0.25">
      <c r="A76" s="96" t="s">
        <v>85</v>
      </c>
      <c r="B76" s="96" t="s">
        <v>2210</v>
      </c>
      <c r="C76" s="96">
        <v>0</v>
      </c>
      <c r="D76" s="96">
        <v>162.16999999999999</v>
      </c>
      <c r="E76" s="96">
        <v>128.24</v>
      </c>
      <c r="F76" s="96">
        <v>128.24</v>
      </c>
      <c r="G76" s="96">
        <v>129.15</v>
      </c>
      <c r="H76" s="96">
        <v>121.83</v>
      </c>
      <c r="I76" s="96">
        <v>121.83</v>
      </c>
      <c r="J76" s="96">
        <v>115.74</v>
      </c>
      <c r="K76" s="96">
        <v>68</v>
      </c>
      <c r="L76" s="96">
        <v>63</v>
      </c>
      <c r="M76" s="96">
        <v>1</v>
      </c>
      <c r="N76" s="96">
        <v>1</v>
      </c>
    </row>
    <row r="77" spans="1:14" x14ac:dyDescent="0.25">
      <c r="A77" s="96" t="s">
        <v>86</v>
      </c>
      <c r="B77" s="96" t="s">
        <v>2211</v>
      </c>
      <c r="C77" s="96">
        <v>0</v>
      </c>
      <c r="D77" s="96">
        <v>172.43</v>
      </c>
      <c r="E77" s="96">
        <v>138.96</v>
      </c>
      <c r="F77" s="96">
        <v>138.96</v>
      </c>
      <c r="G77" s="96">
        <v>139.96</v>
      </c>
      <c r="H77" s="96">
        <v>132.04</v>
      </c>
      <c r="I77" s="96">
        <v>132.04</v>
      </c>
      <c r="J77" s="96">
        <v>125.44</v>
      </c>
      <c r="K77" s="96">
        <v>71</v>
      </c>
      <c r="L77" s="96">
        <v>67</v>
      </c>
      <c r="M77" s="96">
        <v>1</v>
      </c>
      <c r="N77" s="96">
        <v>1</v>
      </c>
    </row>
    <row r="78" spans="1:14" x14ac:dyDescent="0.25">
      <c r="A78" s="96" t="s">
        <v>87</v>
      </c>
      <c r="B78" s="96" t="s">
        <v>2212</v>
      </c>
      <c r="C78" s="96">
        <v>0</v>
      </c>
      <c r="D78" s="96">
        <v>181.17</v>
      </c>
      <c r="E78" s="96">
        <v>145.33000000000001</v>
      </c>
      <c r="F78" s="96">
        <v>145.33000000000001</v>
      </c>
      <c r="G78" s="96">
        <v>146.35</v>
      </c>
      <c r="H78" s="96">
        <v>138.06</v>
      </c>
      <c r="I78" s="96">
        <v>138.06</v>
      </c>
      <c r="J78" s="96">
        <v>131.16</v>
      </c>
      <c r="K78" s="96">
        <v>77</v>
      </c>
      <c r="L78" s="96">
        <v>77</v>
      </c>
      <c r="M78" s="96">
        <v>1</v>
      </c>
      <c r="N78" s="96">
        <v>1</v>
      </c>
    </row>
    <row r="79" spans="1:14" x14ac:dyDescent="0.25">
      <c r="A79" s="96" t="s">
        <v>88</v>
      </c>
      <c r="B79" s="96" t="s">
        <v>2213</v>
      </c>
      <c r="C79" s="96">
        <v>0</v>
      </c>
      <c r="D79" s="96">
        <v>189.89</v>
      </c>
      <c r="E79" s="96">
        <v>157.96</v>
      </c>
      <c r="F79" s="96">
        <v>157.96</v>
      </c>
      <c r="G79" s="96">
        <v>159.46</v>
      </c>
      <c r="H79" s="96">
        <v>150.44</v>
      </c>
      <c r="I79" s="96">
        <v>150.44</v>
      </c>
      <c r="J79" s="96">
        <v>142.93</v>
      </c>
      <c r="K79" s="96">
        <v>82</v>
      </c>
      <c r="L79" s="96">
        <v>81</v>
      </c>
      <c r="M79" s="96">
        <v>1</v>
      </c>
      <c r="N79" s="96">
        <v>1</v>
      </c>
    </row>
    <row r="80" spans="1:14" x14ac:dyDescent="0.25">
      <c r="A80" s="96" t="s">
        <v>89</v>
      </c>
      <c r="B80" s="96" t="s">
        <v>2214</v>
      </c>
      <c r="C80" s="96">
        <v>0</v>
      </c>
      <c r="D80" s="96">
        <v>273.99</v>
      </c>
      <c r="E80" s="96">
        <v>217.13</v>
      </c>
      <c r="F80" s="96">
        <v>217.13</v>
      </c>
      <c r="G80" s="96">
        <v>219.2</v>
      </c>
      <c r="H80" s="96">
        <v>206.78</v>
      </c>
      <c r="I80" s="96">
        <v>206.78</v>
      </c>
      <c r="J80" s="96">
        <v>196.45</v>
      </c>
      <c r="K80" s="96">
        <v>87</v>
      </c>
      <c r="L80" s="96">
        <v>86</v>
      </c>
      <c r="M80" s="96">
        <v>1</v>
      </c>
      <c r="N80" s="96">
        <v>1</v>
      </c>
    </row>
    <row r="81" spans="1:14" x14ac:dyDescent="0.25">
      <c r="B81" s="96" t="s">
        <v>110</v>
      </c>
    </row>
    <row r="82" spans="1:14" x14ac:dyDescent="0.25">
      <c r="A82" s="96" t="s">
        <v>112</v>
      </c>
      <c r="B82" s="96" t="s">
        <v>2215</v>
      </c>
      <c r="C82" s="96">
        <v>0</v>
      </c>
      <c r="D82" s="96">
        <v>181.09</v>
      </c>
      <c r="E82" s="96">
        <v>125.17</v>
      </c>
      <c r="F82" s="96">
        <v>125.17</v>
      </c>
      <c r="G82" s="96">
        <v>139.29</v>
      </c>
      <c r="H82" s="96">
        <v>131.41</v>
      </c>
      <c r="I82" s="96">
        <v>131.41</v>
      </c>
      <c r="J82" s="96">
        <v>124.83</v>
      </c>
      <c r="K82" s="96">
        <v>71</v>
      </c>
      <c r="L82" s="96">
        <v>70</v>
      </c>
      <c r="M82" s="96">
        <v>1</v>
      </c>
      <c r="N82" s="96">
        <v>1</v>
      </c>
    </row>
    <row r="83" spans="1:14" x14ac:dyDescent="0.25">
      <c r="A83" s="96" t="s">
        <v>113</v>
      </c>
      <c r="B83" s="96" t="s">
        <v>2216</v>
      </c>
      <c r="C83" s="96">
        <v>0</v>
      </c>
      <c r="D83" s="96">
        <v>193.55</v>
      </c>
      <c r="E83" s="96">
        <v>133.76</v>
      </c>
      <c r="F83" s="96">
        <v>133.76</v>
      </c>
      <c r="G83" s="96">
        <v>148.88</v>
      </c>
      <c r="H83" s="96">
        <v>140.44999999999999</v>
      </c>
      <c r="I83" s="96">
        <v>140.44999999999999</v>
      </c>
      <c r="J83" s="96">
        <v>133.43</v>
      </c>
      <c r="K83" s="96">
        <v>75</v>
      </c>
      <c r="L83" s="96">
        <v>74</v>
      </c>
      <c r="M83" s="96">
        <v>1</v>
      </c>
      <c r="N83" s="96">
        <v>1</v>
      </c>
    </row>
    <row r="84" spans="1:14" x14ac:dyDescent="0.25">
      <c r="A84" s="96" t="s">
        <v>565</v>
      </c>
      <c r="B84" s="96" t="s">
        <v>2217</v>
      </c>
      <c r="C84" s="96">
        <v>0</v>
      </c>
      <c r="D84" s="96">
        <v>238.49</v>
      </c>
      <c r="E84" s="96">
        <v>164.02</v>
      </c>
      <c r="F84" s="96">
        <v>164.02</v>
      </c>
      <c r="G84" s="96">
        <v>183.45</v>
      </c>
      <c r="H84" s="96">
        <v>173.06</v>
      </c>
      <c r="I84" s="96">
        <v>173.06</v>
      </c>
      <c r="J84" s="96">
        <v>164.41</v>
      </c>
      <c r="K84" s="96">
        <v>85</v>
      </c>
      <c r="L84" s="96">
        <v>84</v>
      </c>
      <c r="M84" s="96">
        <v>1</v>
      </c>
      <c r="N84" s="96">
        <v>1</v>
      </c>
    </row>
    <row r="85" spans="1:14" x14ac:dyDescent="0.25">
      <c r="A85" s="96" t="s">
        <v>114</v>
      </c>
      <c r="B85" s="96" t="s">
        <v>2218</v>
      </c>
      <c r="C85" s="96">
        <v>0</v>
      </c>
      <c r="D85" s="96">
        <v>260.16000000000003</v>
      </c>
      <c r="E85" s="96">
        <v>179.79</v>
      </c>
      <c r="F85" s="96">
        <v>179.79</v>
      </c>
      <c r="G85" s="96">
        <v>200.12</v>
      </c>
      <c r="H85" s="96">
        <v>188.79</v>
      </c>
      <c r="I85" s="96">
        <v>188.79</v>
      </c>
      <c r="J85" s="96">
        <v>179.34</v>
      </c>
      <c r="K85" s="96">
        <v>87</v>
      </c>
      <c r="L85" s="96">
        <v>92</v>
      </c>
      <c r="M85" s="96">
        <v>1</v>
      </c>
      <c r="N85" s="96">
        <v>1</v>
      </c>
    </row>
    <row r="86" spans="1:14" x14ac:dyDescent="0.25">
      <c r="A86" s="96" t="s">
        <v>115</v>
      </c>
      <c r="B86" s="96" t="s">
        <v>2219</v>
      </c>
      <c r="C86" s="96">
        <v>0</v>
      </c>
      <c r="D86" s="96">
        <v>291.93</v>
      </c>
      <c r="E86" s="96">
        <v>201.76</v>
      </c>
      <c r="F86" s="96">
        <v>201.76</v>
      </c>
      <c r="G86" s="96">
        <v>224.56</v>
      </c>
      <c r="H86" s="96">
        <v>211.84</v>
      </c>
      <c r="I86" s="96">
        <v>211.84</v>
      </c>
      <c r="J86" s="96">
        <v>201.26</v>
      </c>
      <c r="K86" s="96">
        <v>106</v>
      </c>
      <c r="L86" s="96">
        <v>103</v>
      </c>
      <c r="M86" s="96">
        <v>1</v>
      </c>
      <c r="N86" s="96">
        <v>1</v>
      </c>
    </row>
    <row r="87" spans="1:14" x14ac:dyDescent="0.25">
      <c r="B87" s="96" t="s">
        <v>2220</v>
      </c>
    </row>
    <row r="88" spans="1:14" x14ac:dyDescent="0.25">
      <c r="A88" s="96" t="s">
        <v>2221</v>
      </c>
      <c r="B88" s="96" t="s">
        <v>2222</v>
      </c>
      <c r="C88" s="96">
        <v>0</v>
      </c>
      <c r="D88" s="96">
        <v>178.11</v>
      </c>
      <c r="E88" s="96">
        <v>136.22999999999999</v>
      </c>
      <c r="F88" s="96">
        <v>136.22999999999999</v>
      </c>
      <c r="G88" s="96">
        <v>137.52000000000001</v>
      </c>
      <c r="H88" s="96">
        <v>129.72999999999999</v>
      </c>
      <c r="I88" s="96">
        <v>129.72999999999999</v>
      </c>
      <c r="J88" s="96">
        <v>123.26</v>
      </c>
      <c r="K88" s="96">
        <v>68</v>
      </c>
      <c r="L88" s="96">
        <v>66</v>
      </c>
      <c r="M88" s="96">
        <v>1</v>
      </c>
      <c r="N88" s="96">
        <v>2</v>
      </c>
    </row>
    <row r="89" spans="1:14" x14ac:dyDescent="0.25">
      <c r="B89" s="96" t="s">
        <v>2223</v>
      </c>
    </row>
    <row r="90" spans="1:14" x14ac:dyDescent="0.25">
      <c r="A90" s="96" t="s">
        <v>572</v>
      </c>
      <c r="B90" s="96" t="s">
        <v>2224</v>
      </c>
      <c r="C90" s="96">
        <v>0</v>
      </c>
      <c r="D90" s="96">
        <v>303.94</v>
      </c>
      <c r="E90" s="96">
        <v>291.5</v>
      </c>
      <c r="F90" s="96">
        <v>291.5</v>
      </c>
      <c r="G90" s="96">
        <v>284</v>
      </c>
      <c r="H90" s="96">
        <v>267.93</v>
      </c>
      <c r="I90" s="96">
        <v>267.93</v>
      </c>
      <c r="J90" s="96">
        <v>256.17</v>
      </c>
      <c r="K90" s="96">
        <v>99</v>
      </c>
      <c r="L90" s="96">
        <v>88</v>
      </c>
      <c r="M90" s="96">
        <v>1</v>
      </c>
      <c r="N90" s="96">
        <v>2</v>
      </c>
    </row>
    <row r="91" spans="1:14" x14ac:dyDescent="0.25">
      <c r="A91" s="96" t="s">
        <v>568</v>
      </c>
      <c r="B91" s="96" t="s">
        <v>2225</v>
      </c>
      <c r="C91" s="96">
        <v>0</v>
      </c>
      <c r="D91" s="96">
        <v>89.96</v>
      </c>
      <c r="E91" s="96">
        <v>78.23</v>
      </c>
      <c r="F91" s="96">
        <v>78.23</v>
      </c>
      <c r="G91" s="96">
        <v>78.98</v>
      </c>
      <c r="H91" s="96">
        <v>74.5</v>
      </c>
      <c r="I91" s="96">
        <v>74.5</v>
      </c>
      <c r="J91" s="96">
        <v>70.77</v>
      </c>
      <c r="K91" s="96">
        <v>23</v>
      </c>
      <c r="L91" s="96">
        <v>19</v>
      </c>
      <c r="M91" s="96">
        <v>1</v>
      </c>
      <c r="N91" s="96">
        <v>1</v>
      </c>
    </row>
    <row r="92" spans="1:14" x14ac:dyDescent="0.25">
      <c r="B92" s="96" t="s">
        <v>207</v>
      </c>
    </row>
    <row r="93" spans="1:14" x14ac:dyDescent="0.25">
      <c r="A93" s="96" t="s">
        <v>104</v>
      </c>
      <c r="B93" s="96" t="s">
        <v>2226</v>
      </c>
      <c r="C93" s="96">
        <v>0</v>
      </c>
      <c r="D93" s="96">
        <v>156.29</v>
      </c>
      <c r="E93" s="96">
        <v>126.45</v>
      </c>
      <c r="F93" s="96">
        <v>126.45</v>
      </c>
      <c r="G93" s="96">
        <v>121.85</v>
      </c>
      <c r="H93" s="96">
        <v>114.95</v>
      </c>
      <c r="I93" s="96">
        <v>114.95</v>
      </c>
      <c r="J93" s="96">
        <v>109.21</v>
      </c>
      <c r="K93" s="96">
        <v>55</v>
      </c>
      <c r="L93" s="96">
        <v>45</v>
      </c>
      <c r="M93" s="96">
        <v>1</v>
      </c>
      <c r="N93" s="96">
        <v>2</v>
      </c>
    </row>
    <row r="94" spans="1:14" x14ac:dyDescent="0.25">
      <c r="A94" s="96" t="s">
        <v>106</v>
      </c>
      <c r="B94" s="96" t="s">
        <v>2227</v>
      </c>
      <c r="C94" s="96">
        <v>0</v>
      </c>
      <c r="D94" s="96">
        <v>161.35</v>
      </c>
      <c r="E94" s="96">
        <v>132.04</v>
      </c>
      <c r="F94" s="96">
        <v>132.04</v>
      </c>
      <c r="G94" s="96">
        <v>127.24</v>
      </c>
      <c r="H94" s="96">
        <v>120.04</v>
      </c>
      <c r="I94" s="96">
        <v>120.04</v>
      </c>
      <c r="J94" s="96">
        <v>114.04</v>
      </c>
      <c r="K94" s="96">
        <v>59</v>
      </c>
      <c r="L94" s="96">
        <v>49</v>
      </c>
      <c r="M94" s="96">
        <v>1</v>
      </c>
      <c r="N94" s="96">
        <v>2</v>
      </c>
    </row>
    <row r="95" spans="1:14" x14ac:dyDescent="0.25">
      <c r="A95" s="96" t="s">
        <v>107</v>
      </c>
      <c r="B95" s="96" t="s">
        <v>2228</v>
      </c>
      <c r="C95" s="96">
        <v>0</v>
      </c>
      <c r="D95" s="96">
        <v>166.38</v>
      </c>
      <c r="E95" s="96">
        <v>139.96</v>
      </c>
      <c r="F95" s="96">
        <v>139.96</v>
      </c>
      <c r="G95" s="96">
        <v>134.87</v>
      </c>
      <c r="H95" s="96">
        <v>127.23</v>
      </c>
      <c r="I95" s="96">
        <v>127.23</v>
      </c>
      <c r="J95" s="96">
        <v>120.88</v>
      </c>
      <c r="K95" s="96">
        <v>62</v>
      </c>
      <c r="L95" s="96">
        <v>54</v>
      </c>
      <c r="M95" s="96">
        <v>1</v>
      </c>
      <c r="N95" s="96">
        <v>2</v>
      </c>
    </row>
    <row r="96" spans="1:14" x14ac:dyDescent="0.25">
      <c r="A96" s="96" t="s">
        <v>470</v>
      </c>
      <c r="B96" s="96" t="s">
        <v>2229</v>
      </c>
      <c r="C96" s="96">
        <v>0</v>
      </c>
      <c r="D96" s="96">
        <v>182.43</v>
      </c>
      <c r="E96" s="96">
        <v>160.29</v>
      </c>
      <c r="F96" s="96">
        <v>160.29</v>
      </c>
      <c r="G96" s="96">
        <v>154.44999999999999</v>
      </c>
      <c r="H96" s="96">
        <v>145.72</v>
      </c>
      <c r="I96" s="96">
        <v>145.72</v>
      </c>
      <c r="J96" s="96">
        <v>138.44</v>
      </c>
      <c r="K96" s="96">
        <v>61</v>
      </c>
      <c r="L96" s="96">
        <v>55</v>
      </c>
      <c r="M96" s="96">
        <v>1</v>
      </c>
      <c r="N96" s="96">
        <v>2</v>
      </c>
    </row>
    <row r="97" spans="1:14" x14ac:dyDescent="0.25">
      <c r="A97" s="96" t="s">
        <v>2230</v>
      </c>
      <c r="B97" s="96" t="s">
        <v>2231</v>
      </c>
      <c r="C97" s="96">
        <v>0</v>
      </c>
      <c r="D97" s="96">
        <v>233.38</v>
      </c>
      <c r="E97" s="96">
        <v>203.26</v>
      </c>
      <c r="F97" s="96">
        <v>203.26</v>
      </c>
      <c r="G97" s="96">
        <v>195.87</v>
      </c>
      <c r="H97" s="96">
        <v>184.78</v>
      </c>
      <c r="I97" s="96">
        <v>184.78</v>
      </c>
      <c r="J97" s="96">
        <v>175.54</v>
      </c>
      <c r="K97" s="96">
        <v>93</v>
      </c>
      <c r="L97" s="96">
        <v>91</v>
      </c>
      <c r="M97" s="96">
        <v>1</v>
      </c>
      <c r="N97" s="96">
        <v>2</v>
      </c>
    </row>
    <row r="98" spans="1:14" x14ac:dyDescent="0.25">
      <c r="B98" s="96" t="s">
        <v>2232</v>
      </c>
    </row>
    <row r="99" spans="1:14" x14ac:dyDescent="0.25">
      <c r="A99" s="96" t="s">
        <v>1613</v>
      </c>
      <c r="B99" s="96" t="s">
        <v>2233</v>
      </c>
      <c r="C99" s="96">
        <v>0</v>
      </c>
      <c r="D99" s="96">
        <v>321.52</v>
      </c>
      <c r="E99" s="96">
        <v>257.56</v>
      </c>
      <c r="F99" s="96">
        <v>257.56</v>
      </c>
      <c r="G99" s="96">
        <v>248.2</v>
      </c>
      <c r="H99" s="96">
        <v>234.15</v>
      </c>
      <c r="I99" s="96">
        <v>234.15</v>
      </c>
      <c r="J99" s="96">
        <v>222.44</v>
      </c>
      <c r="K99" s="96">
        <v>125</v>
      </c>
      <c r="L99" s="96">
        <v>111</v>
      </c>
      <c r="M99" s="96">
        <v>1</v>
      </c>
      <c r="N99" s="96">
        <v>2</v>
      </c>
    </row>
    <row r="100" spans="1:14" x14ac:dyDescent="0.25">
      <c r="A100" s="96" t="s">
        <v>1616</v>
      </c>
      <c r="B100" s="96" t="s">
        <v>2234</v>
      </c>
      <c r="C100" s="96">
        <v>0</v>
      </c>
      <c r="D100" s="96">
        <v>431.09</v>
      </c>
      <c r="E100" s="96">
        <v>340.93</v>
      </c>
      <c r="F100" s="96">
        <v>340.93</v>
      </c>
      <c r="G100" s="96">
        <v>328.51</v>
      </c>
      <c r="H100" s="96">
        <v>309.93</v>
      </c>
      <c r="I100" s="96">
        <v>309.93</v>
      </c>
      <c r="J100" s="96">
        <v>294.43</v>
      </c>
      <c r="K100" s="96">
        <v>132</v>
      </c>
      <c r="L100" s="96">
        <v>132</v>
      </c>
      <c r="M100" s="96">
        <v>1</v>
      </c>
      <c r="N100" s="96">
        <v>2</v>
      </c>
    </row>
    <row r="101" spans="1:14" x14ac:dyDescent="0.25">
      <c r="A101" s="96" t="s">
        <v>1614</v>
      </c>
      <c r="B101" s="96" t="s">
        <v>2235</v>
      </c>
      <c r="C101" s="96">
        <v>0</v>
      </c>
      <c r="D101" s="96">
        <v>345.22</v>
      </c>
      <c r="E101" s="96">
        <v>285.63</v>
      </c>
      <c r="F101" s="96">
        <v>285.63</v>
      </c>
      <c r="G101" s="96">
        <v>280.45999999999998</v>
      </c>
      <c r="H101" s="96">
        <v>264.58999999999997</v>
      </c>
      <c r="I101" s="96">
        <v>264.58999999999997</v>
      </c>
      <c r="J101" s="96">
        <v>251.35</v>
      </c>
      <c r="K101" s="96">
        <v>132</v>
      </c>
      <c r="L101" s="96">
        <v>117</v>
      </c>
      <c r="M101" s="96">
        <v>1</v>
      </c>
      <c r="N101" s="96">
        <v>2</v>
      </c>
    </row>
    <row r="102" spans="1:14" x14ac:dyDescent="0.25">
      <c r="A102" s="96" t="s">
        <v>1617</v>
      </c>
      <c r="B102" s="96" t="s">
        <v>2236</v>
      </c>
      <c r="C102" s="96">
        <v>0</v>
      </c>
      <c r="D102" s="96">
        <v>462.33</v>
      </c>
      <c r="E102" s="96">
        <v>383.22</v>
      </c>
      <c r="F102" s="96">
        <v>383.22</v>
      </c>
      <c r="G102" s="96">
        <v>375.51</v>
      </c>
      <c r="H102" s="96">
        <v>354.26</v>
      </c>
      <c r="I102" s="96">
        <v>354.26</v>
      </c>
      <c r="J102" s="96">
        <v>336.55</v>
      </c>
      <c r="K102" s="96">
        <v>139</v>
      </c>
      <c r="L102" s="96">
        <v>139</v>
      </c>
      <c r="M102" s="96">
        <v>1</v>
      </c>
      <c r="N102" s="96">
        <v>2</v>
      </c>
    </row>
    <row r="103" spans="1:14" x14ac:dyDescent="0.25">
      <c r="B103" s="96" t="s">
        <v>2237</v>
      </c>
    </row>
    <row r="104" spans="1:14" x14ac:dyDescent="0.25">
      <c r="A104" s="96" t="s">
        <v>2238</v>
      </c>
      <c r="B104" s="96" t="s">
        <v>2239</v>
      </c>
      <c r="C104" s="96">
        <v>0</v>
      </c>
      <c r="D104" s="96">
        <v>591.66</v>
      </c>
      <c r="E104" s="96">
        <v>551.84</v>
      </c>
      <c r="F104" s="96">
        <v>551.84</v>
      </c>
      <c r="G104" s="96">
        <v>539.78</v>
      </c>
      <c r="H104" s="96">
        <v>509.23</v>
      </c>
      <c r="I104" s="96">
        <v>509.23</v>
      </c>
      <c r="J104" s="96">
        <v>483.77</v>
      </c>
      <c r="K104" s="96">
        <v>183</v>
      </c>
      <c r="L104" s="96">
        <v>182</v>
      </c>
      <c r="M104" s="96">
        <v>1</v>
      </c>
      <c r="N104" s="96">
        <v>2</v>
      </c>
    </row>
    <row r="105" spans="1:14" x14ac:dyDescent="0.25">
      <c r="A105" s="96" t="s">
        <v>2240</v>
      </c>
      <c r="B105" s="96" t="s">
        <v>2241</v>
      </c>
      <c r="C105" s="96">
        <v>0</v>
      </c>
      <c r="D105" s="96">
        <v>657.73</v>
      </c>
      <c r="E105" s="96">
        <v>600.67999999999995</v>
      </c>
      <c r="F105" s="96">
        <v>600.67999999999995</v>
      </c>
      <c r="G105" s="96">
        <v>587.49</v>
      </c>
      <c r="H105" s="96">
        <v>554.23</v>
      </c>
      <c r="I105" s="96">
        <v>554.23</v>
      </c>
      <c r="J105" s="96">
        <v>526.52</v>
      </c>
      <c r="K105" s="96">
        <v>192</v>
      </c>
      <c r="L105" s="96">
        <v>190</v>
      </c>
      <c r="M105" s="96">
        <v>1</v>
      </c>
      <c r="N105" s="96">
        <v>2</v>
      </c>
    </row>
    <row r="106" spans="1:14" x14ac:dyDescent="0.25">
      <c r="B106" s="96" t="s">
        <v>170</v>
      </c>
    </row>
    <row r="107" spans="1:14" x14ac:dyDescent="0.25">
      <c r="A107" s="96" t="s">
        <v>1323</v>
      </c>
      <c r="B107" s="96" t="s">
        <v>2242</v>
      </c>
      <c r="C107" s="96">
        <v>0</v>
      </c>
      <c r="D107" s="96">
        <v>7.8</v>
      </c>
      <c r="E107" s="96">
        <v>7.37</v>
      </c>
      <c r="F107" s="96">
        <v>7.37</v>
      </c>
      <c r="G107" s="96">
        <v>7.8</v>
      </c>
      <c r="H107" s="96">
        <v>7.37</v>
      </c>
      <c r="I107" s="96">
        <v>7.37</v>
      </c>
      <c r="J107" s="96">
        <v>7.37</v>
      </c>
      <c r="K107" s="96">
        <v>3</v>
      </c>
      <c r="L107" s="96">
        <v>3</v>
      </c>
      <c r="M107" s="96">
        <v>0</v>
      </c>
      <c r="N107" s="96">
        <v>0</v>
      </c>
    </row>
    <row r="108" spans="1:14" x14ac:dyDescent="0.25">
      <c r="A108" s="96" t="s">
        <v>1327</v>
      </c>
      <c r="B108" s="96" t="s">
        <v>2243</v>
      </c>
      <c r="C108" s="96">
        <v>0</v>
      </c>
      <c r="D108" s="96">
        <v>15.61</v>
      </c>
      <c r="E108" s="96">
        <v>14.73</v>
      </c>
      <c r="F108" s="96">
        <v>14.73</v>
      </c>
      <c r="G108" s="96">
        <v>15.61</v>
      </c>
      <c r="H108" s="96">
        <v>14.73</v>
      </c>
      <c r="I108" s="96">
        <v>14.73</v>
      </c>
      <c r="J108" s="96">
        <v>14.73</v>
      </c>
      <c r="K108" s="96">
        <v>4</v>
      </c>
      <c r="L108" s="96">
        <v>4</v>
      </c>
      <c r="M108" s="96">
        <v>0</v>
      </c>
      <c r="N108" s="96">
        <v>0</v>
      </c>
    </row>
    <row r="109" spans="1:14" x14ac:dyDescent="0.25">
      <c r="A109" s="96" t="s">
        <v>2244</v>
      </c>
      <c r="B109" s="96" t="s">
        <v>2245</v>
      </c>
      <c r="C109" s="96">
        <v>0</v>
      </c>
      <c r="D109" s="96">
        <v>9.43</v>
      </c>
      <c r="E109" s="96">
        <v>8.89</v>
      </c>
      <c r="F109" s="96">
        <v>8.89</v>
      </c>
      <c r="G109" s="96">
        <v>9.43</v>
      </c>
      <c r="H109" s="96">
        <v>8.89</v>
      </c>
      <c r="I109" s="96">
        <v>8.89</v>
      </c>
      <c r="J109" s="96">
        <v>8.89</v>
      </c>
      <c r="K109" s="96">
        <v>3</v>
      </c>
      <c r="L109" s="96">
        <v>3</v>
      </c>
      <c r="M109" s="96">
        <v>0</v>
      </c>
      <c r="N109" s="96">
        <v>0</v>
      </c>
    </row>
    <row r="110" spans="1:14" x14ac:dyDescent="0.25">
      <c r="A110" s="96" t="s">
        <v>2246</v>
      </c>
      <c r="B110" s="96" t="s">
        <v>2247</v>
      </c>
      <c r="C110" s="96">
        <v>0</v>
      </c>
      <c r="D110" s="96">
        <v>18.84</v>
      </c>
      <c r="E110" s="96">
        <v>17.77</v>
      </c>
      <c r="F110" s="96">
        <v>17.77</v>
      </c>
      <c r="G110" s="96">
        <v>18.84</v>
      </c>
      <c r="H110" s="96">
        <v>17.77</v>
      </c>
      <c r="I110" s="96">
        <v>17.77</v>
      </c>
      <c r="J110" s="96">
        <v>17.77</v>
      </c>
      <c r="K110" s="96">
        <v>4</v>
      </c>
      <c r="L110" s="96">
        <v>4</v>
      </c>
      <c r="M110" s="96">
        <v>0</v>
      </c>
      <c r="N110" s="96">
        <v>0</v>
      </c>
    </row>
    <row r="111" spans="1:14" x14ac:dyDescent="0.25">
      <c r="A111" s="96" t="s">
        <v>2248</v>
      </c>
      <c r="B111" s="96" t="s">
        <v>2249</v>
      </c>
      <c r="C111" s="96">
        <v>0</v>
      </c>
      <c r="D111" s="96">
        <v>20.95</v>
      </c>
      <c r="E111" s="96">
        <v>19.77</v>
      </c>
      <c r="F111" s="96">
        <v>19.77</v>
      </c>
      <c r="G111" s="96">
        <v>20.95</v>
      </c>
      <c r="H111" s="96">
        <v>19.77</v>
      </c>
      <c r="I111" s="96">
        <v>19.77</v>
      </c>
      <c r="J111" s="96">
        <v>19.77</v>
      </c>
      <c r="K111" s="96">
        <v>5</v>
      </c>
      <c r="L111" s="96">
        <v>5</v>
      </c>
      <c r="M111" s="96">
        <v>0</v>
      </c>
      <c r="N111" s="96">
        <v>0</v>
      </c>
    </row>
    <row r="112" spans="1:14" x14ac:dyDescent="0.25">
      <c r="A112" s="96" t="s">
        <v>2250</v>
      </c>
      <c r="B112" s="96" t="s">
        <v>2251</v>
      </c>
      <c r="C112" s="96">
        <v>0</v>
      </c>
      <c r="D112" s="96">
        <v>41.89</v>
      </c>
      <c r="E112" s="96">
        <v>39.520000000000003</v>
      </c>
      <c r="F112" s="96">
        <v>39.520000000000003</v>
      </c>
      <c r="G112" s="96">
        <v>41.89</v>
      </c>
      <c r="H112" s="96">
        <v>39.520000000000003</v>
      </c>
      <c r="I112" s="96">
        <v>39.520000000000003</v>
      </c>
      <c r="J112" s="96">
        <v>39.520000000000003</v>
      </c>
      <c r="K112" s="96">
        <v>7</v>
      </c>
      <c r="L112" s="96">
        <v>7</v>
      </c>
      <c r="M112" s="96">
        <v>0</v>
      </c>
      <c r="N112" s="96">
        <v>0</v>
      </c>
    </row>
    <row r="113" spans="1:14" x14ac:dyDescent="0.25">
      <c r="A113" s="96" t="s">
        <v>2252</v>
      </c>
      <c r="B113" s="96" t="s">
        <v>2253</v>
      </c>
      <c r="C113" s="96">
        <v>0</v>
      </c>
      <c r="D113" s="96">
        <v>24.87</v>
      </c>
      <c r="E113" s="96">
        <v>23.46</v>
      </c>
      <c r="F113" s="96">
        <v>23.46</v>
      </c>
      <c r="G113" s="96">
        <v>24.87</v>
      </c>
      <c r="H113" s="96">
        <v>23.46</v>
      </c>
      <c r="I113" s="96">
        <v>23.46</v>
      </c>
      <c r="J113" s="96">
        <v>23.46</v>
      </c>
      <c r="K113" s="96">
        <v>5</v>
      </c>
      <c r="L113" s="96">
        <v>5</v>
      </c>
      <c r="M113" s="96">
        <v>0</v>
      </c>
      <c r="N113" s="96">
        <v>0</v>
      </c>
    </row>
    <row r="114" spans="1:14" x14ac:dyDescent="0.25">
      <c r="A114" s="96" t="s">
        <v>2254</v>
      </c>
      <c r="B114" s="96" t="s">
        <v>2255</v>
      </c>
      <c r="C114" s="96">
        <v>0</v>
      </c>
      <c r="D114" s="96">
        <v>49.72</v>
      </c>
      <c r="E114" s="96">
        <v>46.9</v>
      </c>
      <c r="F114" s="96">
        <v>46.9</v>
      </c>
      <c r="G114" s="96">
        <v>49.72</v>
      </c>
      <c r="H114" s="96">
        <v>46.9</v>
      </c>
      <c r="I114" s="96">
        <v>46.9</v>
      </c>
      <c r="J114" s="96">
        <v>46.9</v>
      </c>
      <c r="K114" s="96">
        <v>7</v>
      </c>
      <c r="L114" s="96">
        <v>7</v>
      </c>
      <c r="M114" s="96">
        <v>0</v>
      </c>
      <c r="N114" s="96">
        <v>0</v>
      </c>
    </row>
    <row r="115" spans="1:14" x14ac:dyDescent="0.25">
      <c r="A115" s="96" t="s">
        <v>605</v>
      </c>
      <c r="B115" s="96" t="s">
        <v>2256</v>
      </c>
      <c r="C115" s="96">
        <v>0</v>
      </c>
      <c r="D115" s="96">
        <v>10.050000000000001</v>
      </c>
      <c r="E115" s="96">
        <v>9.48</v>
      </c>
      <c r="F115" s="96">
        <v>9.48</v>
      </c>
      <c r="G115" s="96">
        <v>10.050000000000001</v>
      </c>
      <c r="H115" s="96">
        <v>9.48</v>
      </c>
      <c r="I115" s="96">
        <v>9.48</v>
      </c>
      <c r="J115" s="96">
        <v>9.48</v>
      </c>
      <c r="K115" s="96">
        <v>3</v>
      </c>
      <c r="L115" s="96">
        <v>3</v>
      </c>
      <c r="M115" s="96">
        <v>0</v>
      </c>
      <c r="N115" s="96">
        <v>0</v>
      </c>
    </row>
    <row r="116" spans="1:14" x14ac:dyDescent="0.25">
      <c r="B116" s="96" t="s">
        <v>2257</v>
      </c>
    </row>
    <row r="117" spans="1:14" x14ac:dyDescent="0.25">
      <c r="A117" s="96" t="s">
        <v>878</v>
      </c>
      <c r="B117" s="96" t="s">
        <v>2258</v>
      </c>
      <c r="C117" s="96">
        <v>0</v>
      </c>
      <c r="D117" s="96">
        <v>12.79</v>
      </c>
      <c r="E117" s="96">
        <v>12.06</v>
      </c>
      <c r="F117" s="96">
        <v>12.06</v>
      </c>
      <c r="G117" s="96">
        <v>12.79</v>
      </c>
      <c r="H117" s="96">
        <v>12.06</v>
      </c>
      <c r="I117" s="96">
        <v>12.06</v>
      </c>
      <c r="J117" s="96">
        <v>12.06</v>
      </c>
      <c r="K117" s="96">
        <v>9</v>
      </c>
      <c r="L117" s="96">
        <v>9</v>
      </c>
      <c r="M117" s="96">
        <v>0</v>
      </c>
      <c r="N117" s="96">
        <v>0</v>
      </c>
    </row>
    <row r="118" spans="1:14" x14ac:dyDescent="0.25">
      <c r="B118" s="96" t="s">
        <v>912</v>
      </c>
    </row>
    <row r="119" spans="1:14" x14ac:dyDescent="0.25">
      <c r="A119" s="96" t="s">
        <v>431</v>
      </c>
      <c r="B119" s="96" t="s">
        <v>2259</v>
      </c>
      <c r="C119" s="96">
        <v>0</v>
      </c>
      <c r="D119" s="96">
        <v>13.74</v>
      </c>
      <c r="E119" s="96">
        <v>12.96</v>
      </c>
      <c r="F119" s="96">
        <v>12.96</v>
      </c>
      <c r="G119" s="96">
        <v>13.74</v>
      </c>
      <c r="H119" s="96">
        <v>12.96</v>
      </c>
      <c r="I119" s="96">
        <v>12.96</v>
      </c>
      <c r="J119" s="96">
        <v>12.96</v>
      </c>
      <c r="K119" s="96">
        <v>3</v>
      </c>
      <c r="L119" s="96">
        <v>3</v>
      </c>
      <c r="M119" s="96">
        <v>0</v>
      </c>
      <c r="N119" s="96">
        <v>0</v>
      </c>
    </row>
    <row r="120" spans="1:14" x14ac:dyDescent="0.25">
      <c r="B120" s="96" t="s">
        <v>157</v>
      </c>
    </row>
    <row r="121" spans="1:14" x14ac:dyDescent="0.25">
      <c r="A121" s="96" t="s">
        <v>2260</v>
      </c>
      <c r="B121" s="96" t="s">
        <v>2261</v>
      </c>
      <c r="C121" s="96">
        <v>0</v>
      </c>
      <c r="D121" s="96">
        <v>38.869999999999997</v>
      </c>
      <c r="E121" s="96">
        <v>27.07</v>
      </c>
      <c r="F121" s="96">
        <v>27.07</v>
      </c>
      <c r="G121" s="96">
        <v>27.33</v>
      </c>
      <c r="H121" s="96">
        <v>25.78</v>
      </c>
      <c r="I121" s="96">
        <v>25.78</v>
      </c>
      <c r="J121" s="96">
        <v>25.78</v>
      </c>
      <c r="K121" s="96">
        <v>8</v>
      </c>
      <c r="L121" s="96">
        <v>9</v>
      </c>
      <c r="M121" s="96">
        <v>0</v>
      </c>
      <c r="N121" s="96">
        <v>0</v>
      </c>
    </row>
    <row r="122" spans="1:14" x14ac:dyDescent="0.25">
      <c r="A122" s="96" t="s">
        <v>2262</v>
      </c>
      <c r="B122" s="96" t="s">
        <v>2263</v>
      </c>
      <c r="C122" s="96">
        <v>0</v>
      </c>
      <c r="D122" s="96">
        <v>50.5</v>
      </c>
      <c r="E122" s="96">
        <v>27.77</v>
      </c>
      <c r="F122" s="96">
        <v>27.77</v>
      </c>
      <c r="G122" s="96">
        <v>28.04</v>
      </c>
      <c r="H122" s="96">
        <v>26.45</v>
      </c>
      <c r="I122" s="96">
        <v>26.45</v>
      </c>
      <c r="J122" s="96">
        <v>26.45</v>
      </c>
      <c r="K122" s="96">
        <v>9</v>
      </c>
      <c r="L122" s="96">
        <v>9</v>
      </c>
      <c r="M122" s="96">
        <v>0</v>
      </c>
      <c r="N122" s="96">
        <v>0</v>
      </c>
    </row>
    <row r="123" spans="1:14" x14ac:dyDescent="0.25">
      <c r="A123" s="96" t="s">
        <v>2264</v>
      </c>
      <c r="B123" s="96" t="s">
        <v>2265</v>
      </c>
      <c r="C123" s="96">
        <v>0</v>
      </c>
      <c r="D123" s="96">
        <v>44.71</v>
      </c>
      <c r="E123" s="96">
        <v>32.869999999999997</v>
      </c>
      <c r="F123" s="96">
        <v>32.869999999999997</v>
      </c>
      <c r="G123" s="96">
        <v>33.18</v>
      </c>
      <c r="H123" s="96">
        <v>31.3</v>
      </c>
      <c r="I123" s="96">
        <v>31.3</v>
      </c>
      <c r="J123" s="96">
        <v>31.3</v>
      </c>
      <c r="K123" s="96">
        <v>11</v>
      </c>
      <c r="L123" s="96">
        <v>9</v>
      </c>
      <c r="M123" s="96">
        <v>0</v>
      </c>
      <c r="N123" s="96">
        <v>0</v>
      </c>
    </row>
    <row r="124" spans="1:14" x14ac:dyDescent="0.25">
      <c r="A124" s="96" t="s">
        <v>2266</v>
      </c>
      <c r="B124" s="96" t="s">
        <v>2267</v>
      </c>
      <c r="C124" s="96">
        <v>0</v>
      </c>
      <c r="D124" s="96">
        <v>44.71</v>
      </c>
      <c r="E124" s="96">
        <v>31.76</v>
      </c>
      <c r="F124" s="96">
        <v>31.76</v>
      </c>
      <c r="G124" s="96">
        <v>32.049999999999997</v>
      </c>
      <c r="H124" s="96">
        <v>30.24</v>
      </c>
      <c r="I124" s="96">
        <v>30.24</v>
      </c>
      <c r="J124" s="96">
        <v>30.24</v>
      </c>
      <c r="K124" s="96">
        <v>9</v>
      </c>
      <c r="L124" s="96">
        <v>9</v>
      </c>
      <c r="M124" s="96">
        <v>0</v>
      </c>
      <c r="N124" s="96">
        <v>0</v>
      </c>
    </row>
    <row r="125" spans="1:14" x14ac:dyDescent="0.25">
      <c r="A125" s="96" t="s">
        <v>2268</v>
      </c>
      <c r="B125" s="96" t="s">
        <v>2269</v>
      </c>
      <c r="C125" s="96">
        <v>0</v>
      </c>
      <c r="D125" s="96">
        <v>58.07</v>
      </c>
      <c r="E125" s="96">
        <v>37.33</v>
      </c>
      <c r="F125" s="96">
        <v>37.33</v>
      </c>
      <c r="G125" s="96">
        <v>37.67</v>
      </c>
      <c r="H125" s="96">
        <v>35.549999999999997</v>
      </c>
      <c r="I125" s="96">
        <v>35.549999999999997</v>
      </c>
      <c r="J125" s="96">
        <v>35.549999999999997</v>
      </c>
      <c r="K125" s="96">
        <v>10</v>
      </c>
      <c r="L125" s="96">
        <v>10</v>
      </c>
      <c r="M125" s="96">
        <v>0</v>
      </c>
      <c r="N125" s="96">
        <v>0</v>
      </c>
    </row>
    <row r="126" spans="1:14" x14ac:dyDescent="0.25">
      <c r="A126" s="96" t="s">
        <v>2270</v>
      </c>
      <c r="B126" s="96" t="s">
        <v>2271</v>
      </c>
      <c r="C126" s="96">
        <v>0</v>
      </c>
      <c r="D126" s="96">
        <v>54.39</v>
      </c>
      <c r="E126" s="96">
        <v>38.99</v>
      </c>
      <c r="F126" s="96">
        <v>38.99</v>
      </c>
      <c r="G126" s="96">
        <v>39.369999999999997</v>
      </c>
      <c r="H126" s="96">
        <v>37.130000000000003</v>
      </c>
      <c r="I126" s="96">
        <v>37.130000000000003</v>
      </c>
      <c r="J126" s="96">
        <v>37.130000000000003</v>
      </c>
      <c r="K126" s="96">
        <v>15</v>
      </c>
      <c r="L126" s="96">
        <v>9</v>
      </c>
      <c r="M126" s="96">
        <v>0</v>
      </c>
      <c r="N126" s="96">
        <v>0</v>
      </c>
    </row>
    <row r="127" spans="1:14" x14ac:dyDescent="0.25">
      <c r="B127" s="96" t="s">
        <v>181</v>
      </c>
    </row>
    <row r="128" spans="1:14" x14ac:dyDescent="0.25">
      <c r="A128" s="96" t="s">
        <v>619</v>
      </c>
      <c r="B128" s="96" t="s">
        <v>2377</v>
      </c>
      <c r="C128" s="96">
        <v>0</v>
      </c>
      <c r="D128" s="96">
        <v>0</v>
      </c>
      <c r="E128" s="96">
        <v>0</v>
      </c>
      <c r="F128" s="96">
        <v>0</v>
      </c>
      <c r="G128" s="96">
        <v>36.44</v>
      </c>
      <c r="H128" s="96">
        <v>34.380000000000003</v>
      </c>
      <c r="I128" s="96">
        <v>34.380000000000003</v>
      </c>
      <c r="J128" s="96">
        <v>0</v>
      </c>
      <c r="K128" s="96">
        <v>0</v>
      </c>
      <c r="L128" s="96">
        <v>7</v>
      </c>
      <c r="M128" s="96">
        <v>0</v>
      </c>
      <c r="N128" s="96">
        <v>0</v>
      </c>
    </row>
    <row r="129" spans="1:14" x14ac:dyDescent="0.25">
      <c r="A129" s="96" t="s">
        <v>361</v>
      </c>
      <c r="B129" s="96" t="s">
        <v>2272</v>
      </c>
      <c r="C129" s="96">
        <v>0</v>
      </c>
      <c r="D129" s="96">
        <v>52.98</v>
      </c>
      <c r="E129" s="96">
        <v>42.8</v>
      </c>
      <c r="F129" s="96">
        <v>42.8</v>
      </c>
      <c r="G129" s="96">
        <v>0</v>
      </c>
      <c r="H129" s="96">
        <v>0</v>
      </c>
      <c r="I129" s="96">
        <v>0</v>
      </c>
      <c r="J129" s="96">
        <v>42.8</v>
      </c>
      <c r="K129" s="96">
        <v>4</v>
      </c>
      <c r="L129" s="96">
        <v>4</v>
      </c>
      <c r="M129" s="96">
        <v>0</v>
      </c>
      <c r="N129" s="96">
        <v>0</v>
      </c>
    </row>
    <row r="130" spans="1:14" x14ac:dyDescent="0.25">
      <c r="A130" s="96" t="s">
        <v>2273</v>
      </c>
      <c r="B130" s="96" t="s">
        <v>2274</v>
      </c>
      <c r="C130" s="96">
        <v>0</v>
      </c>
      <c r="D130" s="96">
        <v>44.5</v>
      </c>
      <c r="E130" s="96">
        <v>41.99</v>
      </c>
      <c r="F130" s="96">
        <v>41.99</v>
      </c>
      <c r="G130" s="96">
        <v>44.5</v>
      </c>
      <c r="H130" s="96">
        <v>41.99</v>
      </c>
      <c r="I130" s="96">
        <v>41.99</v>
      </c>
      <c r="J130" s="96">
        <v>41.99</v>
      </c>
      <c r="K130" s="96">
        <v>2</v>
      </c>
      <c r="L130" s="96">
        <v>2</v>
      </c>
      <c r="M130" s="96">
        <v>0</v>
      </c>
      <c r="N130" s="96">
        <v>0</v>
      </c>
    </row>
    <row r="131" spans="1:14" x14ac:dyDescent="0.25">
      <c r="A131" s="96" t="s">
        <v>2275</v>
      </c>
      <c r="B131" s="96" t="s">
        <v>2276</v>
      </c>
      <c r="C131" s="96">
        <v>0</v>
      </c>
      <c r="D131" s="96">
        <v>14.38</v>
      </c>
      <c r="E131" s="96">
        <v>13.56</v>
      </c>
      <c r="F131" s="96">
        <v>13.56</v>
      </c>
      <c r="G131" s="96">
        <v>14.38</v>
      </c>
      <c r="H131" s="96">
        <v>13.56</v>
      </c>
      <c r="I131" s="96">
        <v>13.56</v>
      </c>
      <c r="J131" s="96">
        <v>13.56</v>
      </c>
      <c r="K131" s="96">
        <v>1</v>
      </c>
      <c r="L131" s="96">
        <v>1</v>
      </c>
      <c r="M131" s="96">
        <v>0</v>
      </c>
      <c r="N131" s="96">
        <v>0</v>
      </c>
    </row>
    <row r="132" spans="1:14" x14ac:dyDescent="0.25">
      <c r="A132" s="96" t="s">
        <v>2277</v>
      </c>
      <c r="B132" s="96" t="s">
        <v>2278</v>
      </c>
      <c r="C132" s="96">
        <v>0</v>
      </c>
      <c r="D132" s="96">
        <v>14.38</v>
      </c>
      <c r="E132" s="96">
        <v>13.56</v>
      </c>
      <c r="F132" s="96">
        <v>13.56</v>
      </c>
      <c r="G132" s="96">
        <v>14.38</v>
      </c>
      <c r="H132" s="96">
        <v>13.56</v>
      </c>
      <c r="I132" s="96">
        <v>13.56</v>
      </c>
      <c r="J132" s="96">
        <v>13.56</v>
      </c>
      <c r="K132" s="96">
        <v>1</v>
      </c>
      <c r="L132" s="96">
        <v>1</v>
      </c>
      <c r="M132" s="96">
        <v>0</v>
      </c>
      <c r="N132" s="96">
        <v>0</v>
      </c>
    </row>
    <row r="133" spans="1:14" x14ac:dyDescent="0.25">
      <c r="B133" s="96" t="s">
        <v>1027</v>
      </c>
    </row>
    <row r="134" spans="1:14" x14ac:dyDescent="0.25">
      <c r="A134" s="96" t="s">
        <v>2279</v>
      </c>
      <c r="B134" s="96" t="s">
        <v>2280</v>
      </c>
      <c r="C134" s="96">
        <v>0</v>
      </c>
      <c r="D134" s="96">
        <v>42.32</v>
      </c>
      <c r="E134" s="96">
        <v>29.73</v>
      </c>
      <c r="F134" s="96">
        <v>29.73</v>
      </c>
      <c r="G134" s="96">
        <v>30.01</v>
      </c>
      <c r="H134" s="96">
        <v>28.32</v>
      </c>
      <c r="I134" s="96">
        <v>28.32</v>
      </c>
      <c r="J134" s="96">
        <v>28.32</v>
      </c>
      <c r="K134" s="96">
        <v>25</v>
      </c>
      <c r="L134" s="96">
        <v>9</v>
      </c>
      <c r="M134" s="96">
        <v>0</v>
      </c>
      <c r="N134" s="96">
        <v>0</v>
      </c>
    </row>
    <row r="135" spans="1:14" x14ac:dyDescent="0.25">
      <c r="A135" s="96" t="s">
        <v>2281</v>
      </c>
      <c r="B135" s="96" t="s">
        <v>2282</v>
      </c>
      <c r="C135" s="96">
        <v>0</v>
      </c>
      <c r="D135" s="96">
        <v>49.93</v>
      </c>
      <c r="E135" s="96">
        <v>36.21</v>
      </c>
      <c r="F135" s="96">
        <v>36.21</v>
      </c>
      <c r="G135" s="96">
        <v>36.549999999999997</v>
      </c>
      <c r="H135" s="96">
        <v>34.49</v>
      </c>
      <c r="I135" s="96">
        <v>34.49</v>
      </c>
      <c r="J135" s="96">
        <v>34.49</v>
      </c>
      <c r="K135" s="96">
        <v>29</v>
      </c>
      <c r="L135" s="96">
        <v>10</v>
      </c>
      <c r="M135" s="96">
        <v>0</v>
      </c>
      <c r="N135" s="96">
        <v>0</v>
      </c>
    </row>
    <row r="136" spans="1:14" x14ac:dyDescent="0.25">
      <c r="A136" s="96" t="s">
        <v>2283</v>
      </c>
      <c r="B136" s="96" t="s">
        <v>2284</v>
      </c>
      <c r="C136" s="96">
        <v>0</v>
      </c>
      <c r="D136" s="96">
        <v>94.52</v>
      </c>
      <c r="E136" s="96">
        <v>67.95</v>
      </c>
      <c r="F136" s="96">
        <v>67.95</v>
      </c>
      <c r="G136" s="96">
        <v>68.61</v>
      </c>
      <c r="H136" s="96">
        <v>64.73</v>
      </c>
      <c r="I136" s="96">
        <v>64.73</v>
      </c>
      <c r="J136" s="96">
        <v>64.73</v>
      </c>
      <c r="K136" s="96">
        <v>31</v>
      </c>
      <c r="L136" s="96">
        <v>12</v>
      </c>
      <c r="M136" s="96">
        <v>0</v>
      </c>
      <c r="N136" s="96">
        <v>0</v>
      </c>
    </row>
    <row r="137" spans="1:14" x14ac:dyDescent="0.25">
      <c r="B137" s="96" t="s">
        <v>2285</v>
      </c>
    </row>
    <row r="138" spans="1:14" x14ac:dyDescent="0.25">
      <c r="A138" s="96" t="s">
        <v>2286</v>
      </c>
      <c r="B138" s="96" t="s">
        <v>2287</v>
      </c>
      <c r="C138" s="96">
        <v>0</v>
      </c>
      <c r="D138" s="96">
        <v>36.200000000000003</v>
      </c>
      <c r="E138" s="96">
        <v>34.15</v>
      </c>
      <c r="F138" s="96">
        <v>34.15</v>
      </c>
      <c r="G138" s="96">
        <v>36.200000000000003</v>
      </c>
      <c r="H138" s="96">
        <v>34.15</v>
      </c>
      <c r="I138" s="96">
        <v>34.15</v>
      </c>
      <c r="J138" s="96">
        <v>34.15</v>
      </c>
      <c r="K138" s="96">
        <v>12</v>
      </c>
      <c r="L138" s="96">
        <v>12</v>
      </c>
      <c r="M138" s="96">
        <v>0</v>
      </c>
      <c r="N138" s="96">
        <v>0</v>
      </c>
    </row>
    <row r="139" spans="1:14" x14ac:dyDescent="0.25">
      <c r="A139" s="96" t="s">
        <v>2288</v>
      </c>
      <c r="B139" s="96" t="s">
        <v>2289</v>
      </c>
      <c r="C139" s="96">
        <v>0</v>
      </c>
      <c r="D139" s="96">
        <v>17.13</v>
      </c>
      <c r="E139" s="96">
        <v>16.16</v>
      </c>
      <c r="F139" s="96">
        <v>16.16</v>
      </c>
      <c r="G139" s="96">
        <v>17.13</v>
      </c>
      <c r="H139" s="96">
        <v>16.16</v>
      </c>
      <c r="I139" s="96">
        <v>16.16</v>
      </c>
      <c r="J139" s="96">
        <v>16.16</v>
      </c>
      <c r="K139" s="96">
        <v>5</v>
      </c>
      <c r="L139" s="96">
        <v>5</v>
      </c>
      <c r="M139" s="96">
        <v>0</v>
      </c>
      <c r="N139" s="96">
        <v>0</v>
      </c>
    </row>
    <row r="140" spans="1:14" x14ac:dyDescent="0.25">
      <c r="A140" s="96" t="s">
        <v>2290</v>
      </c>
      <c r="B140" s="96" t="s">
        <v>2291</v>
      </c>
      <c r="C140" s="96">
        <v>0</v>
      </c>
      <c r="D140" s="96">
        <v>9.2100000000000009</v>
      </c>
      <c r="E140" s="96">
        <v>8.6999999999999993</v>
      </c>
      <c r="F140" s="96">
        <v>8.6999999999999993</v>
      </c>
      <c r="G140" s="96">
        <v>9.2100000000000009</v>
      </c>
      <c r="H140" s="96">
        <v>8.6999999999999993</v>
      </c>
      <c r="I140" s="96">
        <v>8.6999999999999993</v>
      </c>
      <c r="J140" s="96">
        <v>8.6999999999999993</v>
      </c>
      <c r="K140" s="96">
        <v>4</v>
      </c>
      <c r="L140" s="96">
        <v>4</v>
      </c>
      <c r="M140" s="96">
        <v>0</v>
      </c>
      <c r="N140" s="96">
        <v>0</v>
      </c>
    </row>
    <row r="141" spans="1:14" x14ac:dyDescent="0.25">
      <c r="A141" s="96" t="s">
        <v>2292</v>
      </c>
      <c r="B141" s="96" t="s">
        <v>2293</v>
      </c>
      <c r="C141" s="96">
        <v>0</v>
      </c>
      <c r="D141" s="96">
        <v>31.26</v>
      </c>
      <c r="E141" s="96">
        <v>29.49</v>
      </c>
      <c r="F141" s="96">
        <v>29.49</v>
      </c>
      <c r="G141" s="96">
        <v>31.26</v>
      </c>
      <c r="H141" s="96">
        <v>29.49</v>
      </c>
      <c r="I141" s="96">
        <v>29.49</v>
      </c>
      <c r="J141" s="96">
        <v>29.49</v>
      </c>
      <c r="K141" s="96">
        <v>10</v>
      </c>
      <c r="L141" s="96">
        <v>10</v>
      </c>
      <c r="M141" s="96">
        <v>0</v>
      </c>
      <c r="N141" s="96">
        <v>0</v>
      </c>
    </row>
    <row r="142" spans="1:14" x14ac:dyDescent="0.25">
      <c r="A142" s="96" t="s">
        <v>596</v>
      </c>
      <c r="B142" s="96" t="s">
        <v>2294</v>
      </c>
      <c r="C142" s="96">
        <v>0</v>
      </c>
      <c r="D142" s="96">
        <v>58.46</v>
      </c>
      <c r="E142" s="96">
        <v>55.15</v>
      </c>
      <c r="F142" s="96">
        <v>55.15</v>
      </c>
      <c r="G142" s="96">
        <v>58.46</v>
      </c>
      <c r="H142" s="96">
        <v>55.15</v>
      </c>
      <c r="I142" s="96">
        <v>55.15</v>
      </c>
      <c r="J142" s="96">
        <v>55.15</v>
      </c>
      <c r="K142" s="96">
        <v>24</v>
      </c>
      <c r="L142" s="96">
        <v>25</v>
      </c>
      <c r="M142" s="96">
        <v>0</v>
      </c>
      <c r="N142" s="96">
        <v>0</v>
      </c>
    </row>
    <row r="143" spans="1:14" x14ac:dyDescent="0.25">
      <c r="A143" s="96" t="s">
        <v>1398</v>
      </c>
      <c r="B143" s="96" t="s">
        <v>2295</v>
      </c>
      <c r="C143" s="96">
        <v>0</v>
      </c>
      <c r="D143" s="96">
        <v>75.23</v>
      </c>
      <c r="E143" s="96">
        <v>70.959999999999994</v>
      </c>
      <c r="F143" s="96">
        <v>70.959999999999994</v>
      </c>
      <c r="G143" s="96">
        <v>75.23</v>
      </c>
      <c r="H143" s="96">
        <v>70.959999999999994</v>
      </c>
      <c r="I143" s="96">
        <v>70.959999999999994</v>
      </c>
      <c r="J143" s="96">
        <v>70.959999999999994</v>
      </c>
      <c r="K143" s="96">
        <v>26</v>
      </c>
      <c r="L143" s="96">
        <v>27</v>
      </c>
      <c r="M143" s="96">
        <v>0</v>
      </c>
      <c r="N143" s="96">
        <v>0</v>
      </c>
    </row>
    <row r="144" spans="1:14" x14ac:dyDescent="0.25">
      <c r="B144" s="96" t="s">
        <v>2296</v>
      </c>
    </row>
    <row r="145" spans="1:14" x14ac:dyDescent="0.25">
      <c r="A145" s="96" t="s">
        <v>2297</v>
      </c>
      <c r="B145" s="96" t="s">
        <v>2298</v>
      </c>
      <c r="C145" s="96">
        <v>0</v>
      </c>
      <c r="D145" s="96">
        <v>59.63</v>
      </c>
      <c r="E145" s="96">
        <v>56.27</v>
      </c>
      <c r="F145" s="96">
        <v>56.27</v>
      </c>
      <c r="G145" s="96">
        <v>59.63</v>
      </c>
      <c r="H145" s="96">
        <v>56.27</v>
      </c>
      <c r="I145" s="96">
        <v>56.27</v>
      </c>
      <c r="J145" s="96">
        <v>56.27</v>
      </c>
      <c r="K145" s="96">
        <v>25</v>
      </c>
      <c r="L145" s="96">
        <v>25</v>
      </c>
      <c r="M145" s="96">
        <v>1</v>
      </c>
      <c r="N145" s="96">
        <v>1</v>
      </c>
    </row>
    <row r="146" spans="1:14" x14ac:dyDescent="0.25">
      <c r="A146" s="96" t="s">
        <v>328</v>
      </c>
      <c r="B146" s="96" t="s">
        <v>2299</v>
      </c>
      <c r="C146" s="96">
        <v>0</v>
      </c>
      <c r="D146" s="96">
        <v>94.32</v>
      </c>
      <c r="E146" s="96">
        <v>88.98</v>
      </c>
      <c r="F146" s="96">
        <v>88.98</v>
      </c>
      <c r="G146" s="96">
        <v>94.32</v>
      </c>
      <c r="H146" s="96">
        <v>88.98</v>
      </c>
      <c r="I146" s="96">
        <v>88.98</v>
      </c>
      <c r="J146" s="96">
        <v>88.98</v>
      </c>
      <c r="K146" s="96">
        <v>21</v>
      </c>
      <c r="L146" s="96">
        <v>21</v>
      </c>
      <c r="M146" s="96">
        <v>0</v>
      </c>
      <c r="N146" s="96">
        <v>1</v>
      </c>
    </row>
    <row r="147" spans="1:14" x14ac:dyDescent="0.25">
      <c r="A147" s="96" t="s">
        <v>547</v>
      </c>
      <c r="B147" s="96" t="s">
        <v>2300</v>
      </c>
      <c r="C147" s="96">
        <v>0</v>
      </c>
      <c r="D147" s="96">
        <v>104.21</v>
      </c>
      <c r="E147" s="96">
        <v>98.3</v>
      </c>
      <c r="F147" s="96">
        <v>98.3</v>
      </c>
      <c r="G147" s="96">
        <v>104.21</v>
      </c>
      <c r="H147" s="96">
        <v>98.3</v>
      </c>
      <c r="I147" s="96">
        <v>98.3</v>
      </c>
      <c r="J147" s="96">
        <v>98.3</v>
      </c>
      <c r="K147" s="96">
        <v>29</v>
      </c>
      <c r="L147" s="96">
        <v>25</v>
      </c>
      <c r="M147" s="96">
        <v>0</v>
      </c>
      <c r="N147" s="96">
        <v>2</v>
      </c>
    </row>
    <row r="148" spans="1:14" x14ac:dyDescent="0.25">
      <c r="A148" s="96" t="s">
        <v>427</v>
      </c>
      <c r="B148" s="96" t="s">
        <v>2301</v>
      </c>
      <c r="C148" s="96">
        <v>0</v>
      </c>
      <c r="D148" s="96">
        <v>50.9</v>
      </c>
      <c r="E148" s="96">
        <v>48.02</v>
      </c>
      <c r="F148" s="96">
        <v>48.02</v>
      </c>
      <c r="G148" s="96">
        <v>50.9</v>
      </c>
      <c r="H148" s="96">
        <v>48.02</v>
      </c>
      <c r="I148" s="96">
        <v>48.02</v>
      </c>
      <c r="J148" s="96">
        <v>48.02</v>
      </c>
      <c r="K148" s="96">
        <v>9</v>
      </c>
      <c r="L148" s="96">
        <v>9</v>
      </c>
      <c r="M148" s="96">
        <v>0</v>
      </c>
      <c r="N148" s="96">
        <v>1</v>
      </c>
    </row>
    <row r="149" spans="1:14" x14ac:dyDescent="0.25">
      <c r="A149" s="96" t="s">
        <v>2302</v>
      </c>
      <c r="B149" s="96" t="s">
        <v>2303</v>
      </c>
      <c r="C149" s="96">
        <v>0</v>
      </c>
      <c r="D149" s="96">
        <v>21.17</v>
      </c>
      <c r="E149" s="96">
        <v>21.17</v>
      </c>
      <c r="F149" s="96">
        <v>21.17</v>
      </c>
      <c r="G149" s="96">
        <v>21.17</v>
      </c>
      <c r="H149" s="96">
        <v>21.17</v>
      </c>
      <c r="I149" s="96">
        <v>21.17</v>
      </c>
      <c r="J149" s="96">
        <v>21.17</v>
      </c>
      <c r="K149" s="96">
        <v>14</v>
      </c>
      <c r="L149" s="96">
        <v>14</v>
      </c>
      <c r="M149" s="96">
        <v>0</v>
      </c>
      <c r="N149" s="96">
        <v>1</v>
      </c>
    </row>
    <row r="150" spans="1:14" x14ac:dyDescent="0.25">
      <c r="A150" s="96" t="s">
        <v>2304</v>
      </c>
      <c r="B150" s="96" t="s">
        <v>2305</v>
      </c>
      <c r="C150" s="96">
        <v>0</v>
      </c>
      <c r="D150" s="96">
        <v>32.869999999999997</v>
      </c>
      <c r="E150" s="96">
        <v>32.869999999999997</v>
      </c>
      <c r="F150" s="96">
        <v>32.869999999999997</v>
      </c>
      <c r="G150" s="96">
        <v>32.869999999999997</v>
      </c>
      <c r="H150" s="96">
        <v>32.869999999999997</v>
      </c>
      <c r="I150" s="96">
        <v>32.869999999999997</v>
      </c>
      <c r="J150" s="96">
        <v>32.869999999999997</v>
      </c>
      <c r="K150" s="96">
        <v>12</v>
      </c>
      <c r="L150" s="96">
        <v>12</v>
      </c>
      <c r="M150" s="96">
        <v>0</v>
      </c>
      <c r="N150" s="96">
        <v>1</v>
      </c>
    </row>
    <row r="151" spans="1:14" x14ac:dyDescent="0.25">
      <c r="B151" s="96" t="s">
        <v>2306</v>
      </c>
    </row>
    <row r="152" spans="1:14" x14ac:dyDescent="0.25">
      <c r="A152" s="96" t="s">
        <v>2307</v>
      </c>
      <c r="B152" s="96" t="s">
        <v>2308</v>
      </c>
      <c r="C152" s="96">
        <f>1/3</f>
        <v>0.33333333333333331</v>
      </c>
      <c r="D152" s="96">
        <v>39.79</v>
      </c>
      <c r="E152" s="96">
        <v>24.06</v>
      </c>
      <c r="F152" s="96">
        <v>24.06</v>
      </c>
      <c r="G152" s="96">
        <v>24.06</v>
      </c>
      <c r="H152" s="96">
        <v>24.06</v>
      </c>
      <c r="I152" s="96">
        <v>24.06</v>
      </c>
      <c r="J152" s="96">
        <v>24.06</v>
      </c>
      <c r="K152" s="96">
        <v>11</v>
      </c>
      <c r="L152" s="96">
        <v>11</v>
      </c>
      <c r="M152" s="96">
        <v>0</v>
      </c>
      <c r="N152" s="96">
        <f>1/3</f>
        <v>0.33333333333333331</v>
      </c>
    </row>
    <row r="153" spans="1:14" x14ac:dyDescent="0.25">
      <c r="A153" s="96" t="s">
        <v>2309</v>
      </c>
      <c r="B153" s="96" t="s">
        <v>2310</v>
      </c>
      <c r="C153" s="96">
        <f>1/3</f>
        <v>0.33333333333333331</v>
      </c>
      <c r="D153" s="96">
        <v>43.85</v>
      </c>
      <c r="E153" s="96">
        <v>27</v>
      </c>
      <c r="F153" s="96">
        <v>27</v>
      </c>
      <c r="G153" s="96">
        <v>27</v>
      </c>
      <c r="H153" s="96">
        <v>27</v>
      </c>
      <c r="I153" s="96">
        <v>27</v>
      </c>
      <c r="J153" s="96">
        <v>27</v>
      </c>
      <c r="K153" s="96">
        <v>12</v>
      </c>
      <c r="L153" s="96">
        <v>12</v>
      </c>
      <c r="M153" s="96">
        <v>0</v>
      </c>
      <c r="N153" s="96">
        <f>1/3</f>
        <v>0.33333333333333331</v>
      </c>
    </row>
    <row r="154" spans="1:14" x14ac:dyDescent="0.25">
      <c r="A154" s="96" t="s">
        <v>2311</v>
      </c>
      <c r="B154" s="96" t="s">
        <v>2312</v>
      </c>
      <c r="C154" s="96">
        <f>1/3</f>
        <v>0.33333333333333331</v>
      </c>
      <c r="D154" s="96">
        <v>50.01</v>
      </c>
      <c r="E154" s="96">
        <v>32.6</v>
      </c>
      <c r="F154" s="96">
        <v>32.6</v>
      </c>
      <c r="G154" s="96">
        <v>32.6</v>
      </c>
      <c r="H154" s="96">
        <v>32.6</v>
      </c>
      <c r="I154" s="96">
        <v>32.6</v>
      </c>
      <c r="J154" s="96">
        <v>32.6</v>
      </c>
      <c r="K154" s="96">
        <v>13</v>
      </c>
      <c r="L154" s="96">
        <v>13</v>
      </c>
      <c r="M154" s="96">
        <v>0</v>
      </c>
      <c r="N154" s="96">
        <f>1/3</f>
        <v>0.33333333333333331</v>
      </c>
    </row>
    <row r="155" spans="1:14" x14ac:dyDescent="0.25">
      <c r="B155" s="96" t="s">
        <v>2313</v>
      </c>
    </row>
    <row r="156" spans="1:14" x14ac:dyDescent="0.25">
      <c r="A156" s="96" t="s">
        <v>2314</v>
      </c>
      <c r="B156" s="96" t="s">
        <v>2315</v>
      </c>
      <c r="C156" s="96">
        <v>0</v>
      </c>
      <c r="D156" s="96">
        <v>0</v>
      </c>
      <c r="E156" s="96">
        <v>66.150000000000006</v>
      </c>
      <c r="F156" s="96">
        <v>66.150000000000006</v>
      </c>
      <c r="G156" s="96">
        <v>0</v>
      </c>
      <c r="H156" s="96">
        <v>0</v>
      </c>
      <c r="I156" s="96">
        <v>0</v>
      </c>
      <c r="J156" s="96">
        <v>57.83</v>
      </c>
      <c r="K156" s="96">
        <v>0</v>
      </c>
      <c r="L156" s="96">
        <v>28</v>
      </c>
      <c r="M156" s="96">
        <v>1</v>
      </c>
      <c r="N156" s="96">
        <v>1</v>
      </c>
    </row>
    <row r="157" spans="1:14" x14ac:dyDescent="0.25">
      <c r="A157" s="96" t="s">
        <v>2316</v>
      </c>
      <c r="B157" s="96" t="s">
        <v>2317</v>
      </c>
      <c r="C157" s="96">
        <v>0</v>
      </c>
      <c r="D157" s="96">
        <v>0</v>
      </c>
      <c r="E157" s="96">
        <v>87.15</v>
      </c>
      <c r="F157" s="96">
        <v>87.15</v>
      </c>
      <c r="G157" s="96">
        <v>0</v>
      </c>
      <c r="H157" s="96">
        <v>0</v>
      </c>
      <c r="I157" s="96">
        <v>0</v>
      </c>
      <c r="J157" s="96">
        <v>76.180000000000007</v>
      </c>
      <c r="K157" s="96">
        <v>0</v>
      </c>
      <c r="L157" s="96">
        <v>37</v>
      </c>
      <c r="M157" s="96">
        <v>1</v>
      </c>
      <c r="N157" s="96">
        <v>1</v>
      </c>
    </row>
    <row r="158" spans="1:14" x14ac:dyDescent="0.25">
      <c r="A158" s="96" t="s">
        <v>631</v>
      </c>
      <c r="B158" s="96" t="s">
        <v>2318</v>
      </c>
      <c r="C158" s="96">
        <v>0</v>
      </c>
      <c r="D158" s="96">
        <v>0</v>
      </c>
      <c r="E158" s="96">
        <v>126.23</v>
      </c>
      <c r="F158" s="96">
        <v>126.23</v>
      </c>
      <c r="G158" s="96">
        <v>0</v>
      </c>
      <c r="H158" s="96">
        <v>0</v>
      </c>
      <c r="I158" s="96">
        <v>0</v>
      </c>
      <c r="J158" s="96">
        <v>110.34</v>
      </c>
      <c r="K158" s="96">
        <v>0</v>
      </c>
      <c r="L158" s="96">
        <v>54</v>
      </c>
      <c r="M158" s="96">
        <v>1</v>
      </c>
      <c r="N158" s="96">
        <v>1</v>
      </c>
    </row>
    <row r="159" spans="1:14" x14ac:dyDescent="0.25">
      <c r="A159" s="96" t="s">
        <v>633</v>
      </c>
      <c r="B159" s="96" t="s">
        <v>2319</v>
      </c>
      <c r="C159" s="96">
        <v>0</v>
      </c>
      <c r="D159" s="96">
        <v>0</v>
      </c>
      <c r="E159" s="96">
        <v>146.52000000000001</v>
      </c>
      <c r="F159" s="96">
        <v>146.52000000000001</v>
      </c>
      <c r="G159" s="96">
        <v>0</v>
      </c>
      <c r="H159" s="96">
        <v>0</v>
      </c>
      <c r="I159" s="96">
        <v>0</v>
      </c>
      <c r="J159" s="96">
        <v>128.09</v>
      </c>
      <c r="K159" s="96">
        <v>0</v>
      </c>
      <c r="L159" s="96">
        <v>67</v>
      </c>
      <c r="M159" s="96">
        <v>1</v>
      </c>
      <c r="N159" s="96">
        <v>1</v>
      </c>
    </row>
    <row r="160" spans="1:14" x14ac:dyDescent="0.25">
      <c r="A160" s="96" t="s">
        <v>635</v>
      </c>
      <c r="B160" s="96" t="s">
        <v>2320</v>
      </c>
      <c r="C160" s="96">
        <v>0</v>
      </c>
      <c r="D160" s="96">
        <v>0</v>
      </c>
      <c r="E160" s="96">
        <v>182.67</v>
      </c>
      <c r="F160" s="96">
        <v>182.67</v>
      </c>
      <c r="G160" s="96">
        <v>0</v>
      </c>
      <c r="H160" s="96">
        <v>0</v>
      </c>
      <c r="I160" s="96">
        <v>0</v>
      </c>
      <c r="J160" s="96">
        <v>159.68</v>
      </c>
      <c r="K160" s="96">
        <v>0</v>
      </c>
      <c r="L160" s="96">
        <v>84</v>
      </c>
      <c r="M160" s="96">
        <v>1</v>
      </c>
      <c r="N160" s="96">
        <v>2</v>
      </c>
    </row>
    <row r="161" spans="1:14" x14ac:dyDescent="0.25">
      <c r="A161" s="96" t="s">
        <v>1389</v>
      </c>
      <c r="B161" s="96" t="s">
        <v>2321</v>
      </c>
      <c r="C161" s="96">
        <v>0</v>
      </c>
      <c r="D161" s="96">
        <v>0</v>
      </c>
      <c r="E161" s="96">
        <v>233.04</v>
      </c>
      <c r="F161" s="96">
        <v>233.04</v>
      </c>
      <c r="G161" s="96">
        <v>0</v>
      </c>
      <c r="H161" s="96">
        <v>0</v>
      </c>
      <c r="I161" s="96">
        <v>0</v>
      </c>
      <c r="J161" s="96">
        <v>203.71</v>
      </c>
      <c r="K161" s="96">
        <v>0</v>
      </c>
      <c r="L161" s="96">
        <v>100</v>
      </c>
      <c r="M161" s="96">
        <v>1</v>
      </c>
      <c r="N161" s="96">
        <v>2</v>
      </c>
    </row>
    <row r="162" spans="1:14" x14ac:dyDescent="0.25">
      <c r="A162" s="96" t="s">
        <v>2322</v>
      </c>
      <c r="B162" s="96" t="s">
        <v>2323</v>
      </c>
      <c r="C162" s="96">
        <v>0</v>
      </c>
      <c r="D162" s="96">
        <v>0</v>
      </c>
      <c r="E162" s="96">
        <v>250.65</v>
      </c>
      <c r="F162" s="96">
        <v>250.65</v>
      </c>
      <c r="G162" s="96">
        <v>0</v>
      </c>
      <c r="H162" s="96">
        <v>0</v>
      </c>
      <c r="I162" s="96">
        <v>0</v>
      </c>
      <c r="J162" s="96">
        <v>219.1</v>
      </c>
      <c r="K162" s="96">
        <v>0</v>
      </c>
      <c r="L162" s="96">
        <v>97</v>
      </c>
      <c r="M162" s="96">
        <v>1</v>
      </c>
      <c r="N162" s="96">
        <v>1</v>
      </c>
    </row>
    <row r="163" spans="1:14" x14ac:dyDescent="0.25">
      <c r="A163" s="96" t="s">
        <v>2324</v>
      </c>
      <c r="B163" s="96" t="s">
        <v>2325</v>
      </c>
      <c r="C163" s="96">
        <v>0</v>
      </c>
      <c r="D163" s="96">
        <v>0</v>
      </c>
      <c r="E163" s="96">
        <v>106.21</v>
      </c>
      <c r="F163" s="96">
        <v>106.21</v>
      </c>
      <c r="G163" s="96">
        <v>0</v>
      </c>
      <c r="H163" s="96">
        <v>0</v>
      </c>
      <c r="I163" s="96">
        <v>0</v>
      </c>
      <c r="J163" s="96">
        <v>92.84</v>
      </c>
      <c r="K163" s="96">
        <v>0</v>
      </c>
      <c r="L163" s="96">
        <v>37</v>
      </c>
      <c r="M163" s="96">
        <v>1</v>
      </c>
      <c r="N163" s="96">
        <v>1</v>
      </c>
    </row>
    <row r="164" spans="1:14" x14ac:dyDescent="0.25">
      <c r="A164" s="96" t="s">
        <v>2326</v>
      </c>
      <c r="B164" s="96" t="s">
        <v>2327</v>
      </c>
      <c r="C164" s="96">
        <v>0</v>
      </c>
      <c r="D164" s="96">
        <v>0</v>
      </c>
      <c r="E164" s="96">
        <v>116.37</v>
      </c>
      <c r="F164" s="96">
        <v>116.37</v>
      </c>
      <c r="G164" s="96">
        <v>0</v>
      </c>
      <c r="H164" s="96">
        <v>0</v>
      </c>
      <c r="I164" s="96">
        <v>0</v>
      </c>
      <c r="J164" s="96">
        <v>101.72</v>
      </c>
      <c r="K164" s="96">
        <v>0</v>
      </c>
      <c r="L164" s="96">
        <v>44</v>
      </c>
      <c r="M164" s="96">
        <v>1</v>
      </c>
      <c r="N164" s="96">
        <v>1</v>
      </c>
    </row>
    <row r="165" spans="1:14" x14ac:dyDescent="0.25">
      <c r="A165" s="96" t="s">
        <v>2328</v>
      </c>
      <c r="B165" s="96" t="s">
        <v>2329</v>
      </c>
      <c r="C165" s="96">
        <v>0</v>
      </c>
      <c r="D165" s="96">
        <v>0</v>
      </c>
      <c r="E165" s="96">
        <v>170.84</v>
      </c>
      <c r="F165" s="96">
        <v>170.84</v>
      </c>
      <c r="G165" s="96">
        <v>0</v>
      </c>
      <c r="H165" s="96">
        <v>0</v>
      </c>
      <c r="I165" s="96">
        <v>0</v>
      </c>
      <c r="J165" s="96">
        <v>149.34</v>
      </c>
      <c r="K165" s="96">
        <v>0</v>
      </c>
      <c r="L165" s="96">
        <v>54</v>
      </c>
      <c r="M165" s="96">
        <v>1</v>
      </c>
      <c r="N165" s="96">
        <v>1</v>
      </c>
    </row>
    <row r="166" spans="1:14" x14ac:dyDescent="0.25">
      <c r="A166" s="96" t="s">
        <v>2330</v>
      </c>
      <c r="B166" s="96" t="s">
        <v>2331</v>
      </c>
      <c r="C166" s="96">
        <v>0</v>
      </c>
      <c r="D166" s="96">
        <v>0</v>
      </c>
      <c r="E166" s="96">
        <v>70.05</v>
      </c>
      <c r="F166" s="96">
        <v>70.05</v>
      </c>
      <c r="G166" s="96">
        <v>0</v>
      </c>
      <c r="H166" s="96">
        <v>0</v>
      </c>
      <c r="I166" s="96">
        <v>0</v>
      </c>
      <c r="J166" s="96">
        <v>61.23</v>
      </c>
      <c r="K166" s="96">
        <v>0</v>
      </c>
      <c r="L166" s="96">
        <v>21</v>
      </c>
      <c r="M166" s="96">
        <v>1</v>
      </c>
      <c r="N166" s="96">
        <v>1</v>
      </c>
    </row>
    <row r="167" spans="1:14" x14ac:dyDescent="0.25">
      <c r="A167" s="96" t="s">
        <v>2332</v>
      </c>
      <c r="B167" s="96" t="s">
        <v>2333</v>
      </c>
      <c r="C167" s="96">
        <v>0</v>
      </c>
      <c r="D167" s="96">
        <v>0</v>
      </c>
      <c r="E167" s="96">
        <v>27.96</v>
      </c>
      <c r="F167" s="96">
        <v>27.96</v>
      </c>
      <c r="G167" s="96">
        <v>0</v>
      </c>
      <c r="H167" s="96">
        <v>0</v>
      </c>
      <c r="I167" s="96">
        <v>0</v>
      </c>
      <c r="J167" s="96">
        <v>24.44</v>
      </c>
      <c r="K167" s="96">
        <v>0</v>
      </c>
      <c r="L167" s="96">
        <v>2</v>
      </c>
      <c r="M167" s="96">
        <v>0</v>
      </c>
      <c r="N167" s="96">
        <v>0</v>
      </c>
    </row>
    <row r="168" spans="1:14" x14ac:dyDescent="0.25">
      <c r="A168" s="96" t="s">
        <v>2334</v>
      </c>
      <c r="B168" s="96" t="s">
        <v>2335</v>
      </c>
      <c r="C168" s="96">
        <v>0</v>
      </c>
      <c r="D168" s="96">
        <v>0</v>
      </c>
      <c r="E168" s="96">
        <v>33.380000000000003</v>
      </c>
      <c r="F168" s="96">
        <v>33.380000000000003</v>
      </c>
      <c r="G168" s="96">
        <v>0</v>
      </c>
      <c r="H168" s="96">
        <v>0</v>
      </c>
      <c r="I168" s="96">
        <v>0</v>
      </c>
      <c r="J168" s="96">
        <v>29.18</v>
      </c>
      <c r="K168" s="96">
        <v>0</v>
      </c>
      <c r="L168" s="96">
        <v>3</v>
      </c>
      <c r="M168" s="96">
        <v>0</v>
      </c>
      <c r="N168" s="96">
        <v>0</v>
      </c>
    </row>
    <row r="169" spans="1:14" x14ac:dyDescent="0.25">
      <c r="A169" s="96" t="s">
        <v>2336</v>
      </c>
      <c r="B169" s="96" t="s">
        <v>2337</v>
      </c>
      <c r="C169" s="96">
        <v>0</v>
      </c>
      <c r="D169" s="96">
        <v>0</v>
      </c>
      <c r="E169" s="96">
        <v>40.29</v>
      </c>
      <c r="F169" s="96">
        <v>40.29</v>
      </c>
      <c r="G169" s="96">
        <v>0</v>
      </c>
      <c r="H169" s="96">
        <v>0</v>
      </c>
      <c r="I169" s="96">
        <v>0</v>
      </c>
      <c r="J169" s="96">
        <v>35.22</v>
      </c>
      <c r="K169" s="96">
        <v>0</v>
      </c>
      <c r="L169" s="96">
        <v>3</v>
      </c>
      <c r="M169" s="96">
        <v>0</v>
      </c>
      <c r="N169" s="96">
        <v>0</v>
      </c>
    </row>
    <row r="170" spans="1:14" x14ac:dyDescent="0.25">
      <c r="A170" s="96" t="s">
        <v>2338</v>
      </c>
      <c r="B170" s="96" t="s">
        <v>2339</v>
      </c>
      <c r="C170" s="96">
        <v>0</v>
      </c>
      <c r="D170" s="96">
        <v>0</v>
      </c>
      <c r="E170" s="96">
        <v>52.79</v>
      </c>
      <c r="F170" s="96">
        <v>52.79</v>
      </c>
      <c r="G170" s="96">
        <v>0</v>
      </c>
      <c r="H170" s="96">
        <v>0</v>
      </c>
      <c r="I170" s="96">
        <v>0</v>
      </c>
      <c r="J170" s="96">
        <v>46.16</v>
      </c>
      <c r="K170" s="96">
        <v>0</v>
      </c>
      <c r="L170" s="96">
        <v>4</v>
      </c>
      <c r="M170" s="96">
        <v>0</v>
      </c>
      <c r="N170" s="96">
        <v>0</v>
      </c>
    </row>
    <row r="171" spans="1:14" x14ac:dyDescent="0.25">
      <c r="B171" s="96" t="s">
        <v>194</v>
      </c>
    </row>
    <row r="172" spans="1:14" x14ac:dyDescent="0.25">
      <c r="A172" s="96" t="s">
        <v>2340</v>
      </c>
      <c r="B172" s="96" t="s">
        <v>2341</v>
      </c>
      <c r="C172" s="96">
        <v>0</v>
      </c>
      <c r="D172" s="96">
        <v>0</v>
      </c>
      <c r="E172" s="96">
        <v>11.59</v>
      </c>
      <c r="F172" s="96">
        <v>11.59</v>
      </c>
      <c r="G172" s="96">
        <v>0</v>
      </c>
      <c r="H172" s="96">
        <v>0</v>
      </c>
      <c r="I172" s="96">
        <v>0</v>
      </c>
      <c r="J172" s="96">
        <v>0</v>
      </c>
      <c r="K172" s="96">
        <v>0</v>
      </c>
      <c r="L172" s="96">
        <v>0</v>
      </c>
      <c r="M172" s="96">
        <v>0</v>
      </c>
      <c r="N172" s="96">
        <v>0</v>
      </c>
    </row>
    <row r="173" spans="1:14" x14ac:dyDescent="0.25">
      <c r="A173" s="96" t="s">
        <v>2342</v>
      </c>
      <c r="B173" s="96" t="s">
        <v>2343</v>
      </c>
      <c r="C173" s="96">
        <v>0</v>
      </c>
      <c r="D173" s="96">
        <v>0</v>
      </c>
      <c r="E173" s="96">
        <v>11.59</v>
      </c>
      <c r="F173" s="96">
        <v>11.59</v>
      </c>
      <c r="G173" s="96">
        <v>0</v>
      </c>
      <c r="H173" s="96">
        <v>0</v>
      </c>
      <c r="I173" s="96">
        <v>0</v>
      </c>
      <c r="J173" s="96">
        <v>0</v>
      </c>
      <c r="K173" s="96">
        <v>0</v>
      </c>
      <c r="L173" s="96">
        <v>0</v>
      </c>
      <c r="M173" s="96">
        <v>0</v>
      </c>
      <c r="N173" s="96">
        <v>0</v>
      </c>
    </row>
    <row r="174" spans="1:14" x14ac:dyDescent="0.25">
      <c r="A174" s="96" t="s">
        <v>2344</v>
      </c>
      <c r="B174" s="96" t="s">
        <v>2345</v>
      </c>
      <c r="C174" s="96">
        <v>0</v>
      </c>
      <c r="D174" s="96">
        <v>0</v>
      </c>
      <c r="E174" s="96">
        <v>11.59</v>
      </c>
      <c r="F174" s="96">
        <v>11.59</v>
      </c>
      <c r="G174" s="96">
        <v>0</v>
      </c>
      <c r="H174" s="96">
        <v>0</v>
      </c>
      <c r="I174" s="96">
        <v>0</v>
      </c>
      <c r="J174" s="96">
        <v>0</v>
      </c>
      <c r="K174" s="96">
        <v>0</v>
      </c>
      <c r="L174" s="96">
        <v>0</v>
      </c>
      <c r="M174" s="96">
        <v>0</v>
      </c>
      <c r="N174" s="96">
        <v>0</v>
      </c>
    </row>
    <row r="175" spans="1:14" x14ac:dyDescent="0.25">
      <c r="A175" s="96" t="s">
        <v>2346</v>
      </c>
      <c r="B175" s="96" t="s">
        <v>2347</v>
      </c>
      <c r="C175" s="96">
        <v>0</v>
      </c>
      <c r="D175" s="96">
        <v>0</v>
      </c>
      <c r="E175" s="96">
        <v>11.59</v>
      </c>
      <c r="F175" s="96">
        <v>11.59</v>
      </c>
      <c r="G175" s="96">
        <v>0</v>
      </c>
      <c r="H175" s="96">
        <v>0</v>
      </c>
      <c r="I175" s="96">
        <v>0</v>
      </c>
      <c r="J175" s="96">
        <v>0</v>
      </c>
      <c r="K175" s="96">
        <v>0</v>
      </c>
      <c r="L175" s="96">
        <v>0</v>
      </c>
      <c r="M175" s="96">
        <v>0</v>
      </c>
      <c r="N175" s="96">
        <v>0</v>
      </c>
    </row>
    <row r="176" spans="1:14" x14ac:dyDescent="0.25">
      <c r="B176" s="96" t="s">
        <v>2348</v>
      </c>
    </row>
    <row r="177" spans="1:14" x14ac:dyDescent="0.25">
      <c r="A177" s="96" t="s">
        <v>2349</v>
      </c>
      <c r="B177" s="96" t="s">
        <v>2350</v>
      </c>
      <c r="C177" s="96">
        <v>0</v>
      </c>
      <c r="D177" s="96">
        <v>1.1000000000000001</v>
      </c>
      <c r="E177" s="96">
        <v>1.1000000000000001</v>
      </c>
      <c r="F177" s="96">
        <v>1.1000000000000001</v>
      </c>
      <c r="G177" s="96">
        <v>1.1000000000000001</v>
      </c>
      <c r="H177" s="96">
        <v>1.1000000000000001</v>
      </c>
      <c r="I177" s="96">
        <v>1.1000000000000001</v>
      </c>
      <c r="J177" s="96">
        <v>1.1000000000000001</v>
      </c>
      <c r="K177" s="96">
        <v>0</v>
      </c>
      <c r="L177" s="96">
        <v>0</v>
      </c>
      <c r="M177" s="96">
        <v>0</v>
      </c>
      <c r="N177" s="96">
        <v>0</v>
      </c>
    </row>
    <row r="178" spans="1:14" x14ac:dyDescent="0.25">
      <c r="A178" s="96" t="s">
        <v>2351</v>
      </c>
      <c r="B178" s="96" t="s">
        <v>2352</v>
      </c>
      <c r="C178" s="96">
        <v>0</v>
      </c>
      <c r="D178" s="96">
        <v>17.93</v>
      </c>
      <c r="E178" s="96">
        <v>17.93</v>
      </c>
      <c r="F178" s="96">
        <v>17.93</v>
      </c>
      <c r="G178" s="96">
        <v>17.93</v>
      </c>
      <c r="H178" s="96">
        <v>17.93</v>
      </c>
      <c r="I178" s="96">
        <v>17.93</v>
      </c>
      <c r="J178" s="96">
        <v>17.93</v>
      </c>
      <c r="K178" s="96">
        <v>3</v>
      </c>
      <c r="L178" s="96">
        <v>3</v>
      </c>
      <c r="M178" s="96">
        <v>0</v>
      </c>
      <c r="N178" s="96">
        <v>0</v>
      </c>
    </row>
    <row r="179" spans="1:14" x14ac:dyDescent="0.25">
      <c r="A179" s="96" t="s">
        <v>2353</v>
      </c>
      <c r="B179" s="96" t="s">
        <v>2354</v>
      </c>
      <c r="C179" s="96">
        <v>0</v>
      </c>
      <c r="D179" s="96">
        <v>0</v>
      </c>
      <c r="E179" s="96">
        <v>27.68</v>
      </c>
      <c r="F179" s="96">
        <v>27.68</v>
      </c>
      <c r="G179" s="96">
        <v>0</v>
      </c>
      <c r="H179" s="96">
        <v>0</v>
      </c>
      <c r="I179" s="96">
        <v>0</v>
      </c>
      <c r="J179" s="96">
        <v>0</v>
      </c>
      <c r="K179" s="96">
        <v>2</v>
      </c>
      <c r="L179" s="96">
        <v>2</v>
      </c>
      <c r="M179" s="96">
        <v>0</v>
      </c>
      <c r="N179" s="96">
        <v>0</v>
      </c>
    </row>
    <row r="180" spans="1:14" x14ac:dyDescent="0.25">
      <c r="A180" s="96" t="s">
        <v>2355</v>
      </c>
      <c r="B180" s="96" t="s">
        <v>2354</v>
      </c>
      <c r="C180" s="96">
        <v>0</v>
      </c>
      <c r="D180" s="96">
        <v>0</v>
      </c>
      <c r="E180" s="96">
        <v>27.68</v>
      </c>
      <c r="F180" s="96">
        <v>27.68</v>
      </c>
      <c r="G180" s="96">
        <v>0</v>
      </c>
      <c r="H180" s="96">
        <v>0</v>
      </c>
      <c r="I180" s="96">
        <v>0</v>
      </c>
      <c r="J180" s="96">
        <v>0</v>
      </c>
      <c r="K180" s="96">
        <v>3</v>
      </c>
      <c r="L180" s="96">
        <v>3</v>
      </c>
      <c r="M180" s="96">
        <v>0</v>
      </c>
      <c r="N180" s="96">
        <v>0</v>
      </c>
    </row>
    <row r="181" spans="1:14" x14ac:dyDescent="0.25">
      <c r="A181" s="96" t="s">
        <v>2356</v>
      </c>
      <c r="B181" s="96" t="s">
        <v>2354</v>
      </c>
      <c r="C181" s="96">
        <v>0</v>
      </c>
      <c r="D181" s="96">
        <v>0</v>
      </c>
      <c r="E181" s="96">
        <v>27.68</v>
      </c>
      <c r="F181" s="96">
        <v>27.68</v>
      </c>
      <c r="G181" s="96">
        <v>0</v>
      </c>
      <c r="H181" s="96">
        <v>0</v>
      </c>
      <c r="I181" s="96">
        <v>0</v>
      </c>
      <c r="J181" s="96">
        <v>0</v>
      </c>
      <c r="K181" s="96">
        <v>3</v>
      </c>
      <c r="L181" s="96">
        <v>3</v>
      </c>
      <c r="M181" s="96">
        <v>0</v>
      </c>
      <c r="N181" s="96">
        <v>0</v>
      </c>
    </row>
    <row r="182" spans="1:14" x14ac:dyDescent="0.25">
      <c r="A182" s="96" t="s">
        <v>2357</v>
      </c>
      <c r="B182" s="96" t="s">
        <v>2354</v>
      </c>
      <c r="C182" s="96">
        <v>0</v>
      </c>
      <c r="D182" s="96">
        <v>0</v>
      </c>
      <c r="E182" s="96">
        <v>30.12</v>
      </c>
      <c r="F182" s="96">
        <v>30.12</v>
      </c>
      <c r="G182" s="96">
        <v>0</v>
      </c>
      <c r="H182" s="96">
        <v>0</v>
      </c>
      <c r="I182" s="96">
        <v>0</v>
      </c>
      <c r="J182" s="96">
        <v>0</v>
      </c>
      <c r="K182" s="96">
        <v>4</v>
      </c>
      <c r="L182" s="96">
        <v>4</v>
      </c>
      <c r="M182" s="96">
        <v>0</v>
      </c>
      <c r="N182" s="96">
        <v>0</v>
      </c>
    </row>
    <row r="183" spans="1:14" x14ac:dyDescent="0.25">
      <c r="A183" s="96" t="s">
        <v>2358</v>
      </c>
      <c r="B183" s="96" t="s">
        <v>2354</v>
      </c>
      <c r="C183" s="96">
        <v>0</v>
      </c>
      <c r="D183" s="96">
        <v>0</v>
      </c>
      <c r="E183" s="96">
        <v>30.12</v>
      </c>
      <c r="F183" s="96">
        <v>30.12</v>
      </c>
      <c r="G183" s="96">
        <v>0</v>
      </c>
      <c r="H183" s="96">
        <v>0</v>
      </c>
      <c r="I183" s="96">
        <v>0</v>
      </c>
      <c r="J183" s="96">
        <v>0</v>
      </c>
      <c r="K183" s="96">
        <v>4</v>
      </c>
      <c r="L183" s="96">
        <v>4</v>
      </c>
      <c r="M183" s="96">
        <v>0</v>
      </c>
      <c r="N183" s="96">
        <v>0</v>
      </c>
    </row>
    <row r="184" spans="1:14" x14ac:dyDescent="0.25">
      <c r="A184" s="96" t="s">
        <v>2359</v>
      </c>
      <c r="B184" s="96" t="s">
        <v>2354</v>
      </c>
      <c r="C184" s="96">
        <v>0</v>
      </c>
      <c r="D184" s="96">
        <v>0</v>
      </c>
      <c r="E184" s="96">
        <v>30.12</v>
      </c>
      <c r="F184" s="96">
        <v>30.12</v>
      </c>
      <c r="G184" s="96">
        <v>0</v>
      </c>
      <c r="H184" s="96">
        <v>0</v>
      </c>
      <c r="I184" s="96">
        <v>0</v>
      </c>
      <c r="J184" s="96">
        <v>0</v>
      </c>
      <c r="K184" s="96">
        <v>5</v>
      </c>
      <c r="L184" s="96">
        <v>5</v>
      </c>
      <c r="M184" s="96">
        <v>0</v>
      </c>
      <c r="N184" s="96">
        <v>0</v>
      </c>
    </row>
    <row r="185" spans="1:14" x14ac:dyDescent="0.25">
      <c r="A185" s="96" t="s">
        <v>2360</v>
      </c>
      <c r="B185" s="96" t="s">
        <v>2354</v>
      </c>
      <c r="C185" s="96">
        <v>0</v>
      </c>
      <c r="D185" s="96">
        <v>0</v>
      </c>
      <c r="E185" s="96">
        <v>30.12</v>
      </c>
      <c r="F185" s="96">
        <v>30.12</v>
      </c>
      <c r="G185" s="96">
        <v>0</v>
      </c>
      <c r="H185" s="96">
        <v>0</v>
      </c>
      <c r="I185" s="96">
        <v>0</v>
      </c>
      <c r="J185" s="96">
        <v>0</v>
      </c>
      <c r="K185" s="96">
        <v>5</v>
      </c>
      <c r="L185" s="96">
        <v>5</v>
      </c>
      <c r="M185" s="96">
        <v>0</v>
      </c>
      <c r="N185" s="96">
        <v>0</v>
      </c>
    </row>
    <row r="186" spans="1:14" x14ac:dyDescent="0.25">
      <c r="A186" s="96" t="s">
        <v>2361</v>
      </c>
      <c r="B186" s="96" t="s">
        <v>2362</v>
      </c>
      <c r="C186" s="96">
        <v>0</v>
      </c>
      <c r="D186" s="96">
        <v>0</v>
      </c>
      <c r="E186" s="96">
        <v>55.37</v>
      </c>
      <c r="F186" s="96">
        <v>55.37</v>
      </c>
      <c r="G186" s="96">
        <v>0</v>
      </c>
      <c r="H186" s="96">
        <v>0</v>
      </c>
      <c r="I186" s="96">
        <v>0</v>
      </c>
      <c r="J186" s="96">
        <v>0</v>
      </c>
      <c r="K186" s="96">
        <v>3</v>
      </c>
      <c r="L186" s="96">
        <v>3</v>
      </c>
      <c r="M186" s="96">
        <v>0</v>
      </c>
      <c r="N186" s="96">
        <v>0</v>
      </c>
    </row>
    <row r="187" spans="1:14" x14ac:dyDescent="0.25">
      <c r="A187" s="96" t="s">
        <v>2363</v>
      </c>
      <c r="B187" s="96" t="s">
        <v>2362</v>
      </c>
      <c r="C187" s="96">
        <v>0</v>
      </c>
      <c r="D187" s="96">
        <v>0</v>
      </c>
      <c r="E187" s="96">
        <v>55.37</v>
      </c>
      <c r="F187" s="96">
        <v>55.37</v>
      </c>
      <c r="G187" s="96">
        <v>0</v>
      </c>
      <c r="H187" s="96">
        <v>0</v>
      </c>
      <c r="I187" s="96">
        <v>0</v>
      </c>
      <c r="J187" s="96">
        <v>0</v>
      </c>
      <c r="K187" s="96">
        <v>3</v>
      </c>
      <c r="L187" s="96">
        <v>3</v>
      </c>
      <c r="M187" s="96">
        <v>0</v>
      </c>
      <c r="N187" s="96">
        <v>0</v>
      </c>
    </row>
    <row r="188" spans="1:14" x14ac:dyDescent="0.25">
      <c r="A188" s="96" t="s">
        <v>2364</v>
      </c>
      <c r="B188" s="96" t="s">
        <v>2362</v>
      </c>
      <c r="C188" s="96">
        <v>0</v>
      </c>
      <c r="D188" s="96">
        <v>0</v>
      </c>
      <c r="E188" s="96">
        <v>55.37</v>
      </c>
      <c r="F188" s="96">
        <v>55.37</v>
      </c>
      <c r="G188" s="96">
        <v>0</v>
      </c>
      <c r="H188" s="96">
        <v>0</v>
      </c>
      <c r="I188" s="96">
        <v>0</v>
      </c>
      <c r="J188" s="96">
        <v>0</v>
      </c>
      <c r="K188" s="96">
        <v>4</v>
      </c>
      <c r="L188" s="96">
        <v>4</v>
      </c>
      <c r="M188" s="96">
        <v>0</v>
      </c>
      <c r="N188" s="96">
        <v>0</v>
      </c>
    </row>
    <row r="189" spans="1:14" x14ac:dyDescent="0.25">
      <c r="A189" s="96" t="s">
        <v>2365</v>
      </c>
      <c r="B189" s="96" t="s">
        <v>2354</v>
      </c>
      <c r="C189" s="96">
        <v>0</v>
      </c>
      <c r="D189" s="96">
        <v>0</v>
      </c>
      <c r="E189" s="96">
        <v>27.68</v>
      </c>
      <c r="F189" s="96">
        <v>27.68</v>
      </c>
      <c r="G189" s="96">
        <v>0</v>
      </c>
      <c r="H189" s="96">
        <v>0</v>
      </c>
      <c r="I189" s="96">
        <v>0</v>
      </c>
      <c r="J189" s="96">
        <v>0</v>
      </c>
      <c r="K189" s="96">
        <v>3</v>
      </c>
      <c r="L189" s="96">
        <v>3</v>
      </c>
      <c r="M189" s="96">
        <v>0</v>
      </c>
      <c r="N189" s="96">
        <v>0</v>
      </c>
    </row>
    <row r="190" spans="1:14" x14ac:dyDescent="0.25">
      <c r="A190" s="96" t="s">
        <v>2366</v>
      </c>
      <c r="B190" s="96" t="s">
        <v>2367</v>
      </c>
      <c r="C190" s="96">
        <v>0</v>
      </c>
      <c r="D190" s="96">
        <v>0</v>
      </c>
      <c r="E190" s="96">
        <v>90.37</v>
      </c>
      <c r="F190" s="96">
        <v>90.37</v>
      </c>
      <c r="G190" s="96">
        <v>0</v>
      </c>
      <c r="H190" s="96">
        <v>0</v>
      </c>
      <c r="I190" s="96">
        <v>0</v>
      </c>
      <c r="J190" s="96">
        <v>0</v>
      </c>
      <c r="K190" s="96">
        <v>5</v>
      </c>
      <c r="L190" s="96">
        <v>5</v>
      </c>
      <c r="M190" s="96">
        <v>0</v>
      </c>
      <c r="N190" s="96">
        <v>0</v>
      </c>
    </row>
    <row r="191" spans="1:14" x14ac:dyDescent="0.25">
      <c r="A191" s="96" t="s">
        <v>2368</v>
      </c>
      <c r="B191" s="96" t="s">
        <v>2367</v>
      </c>
      <c r="C191" s="96">
        <v>0</v>
      </c>
      <c r="D191" s="96">
        <v>0</v>
      </c>
      <c r="E191" s="96">
        <v>90.37</v>
      </c>
      <c r="F191" s="96">
        <v>90.37</v>
      </c>
      <c r="G191" s="96">
        <v>0</v>
      </c>
      <c r="H191" s="96">
        <v>0</v>
      </c>
      <c r="I191" s="96">
        <v>0</v>
      </c>
      <c r="J191" s="96">
        <v>0</v>
      </c>
      <c r="K191" s="96">
        <v>6</v>
      </c>
      <c r="L191" s="96">
        <v>6</v>
      </c>
      <c r="M191" s="96">
        <v>0</v>
      </c>
      <c r="N191" s="96">
        <v>0</v>
      </c>
    </row>
    <row r="192" spans="1:14" x14ac:dyDescent="0.25">
      <c r="A192" s="96" t="s">
        <v>2369</v>
      </c>
      <c r="B192" s="96" t="s">
        <v>2367</v>
      </c>
      <c r="C192" s="96">
        <v>0</v>
      </c>
      <c r="D192" s="96">
        <v>0</v>
      </c>
      <c r="E192" s="96">
        <v>96.46</v>
      </c>
      <c r="F192" s="96">
        <v>96.46</v>
      </c>
      <c r="G192" s="96">
        <v>0</v>
      </c>
      <c r="H192" s="96">
        <v>0</v>
      </c>
      <c r="I192" s="96">
        <v>0</v>
      </c>
      <c r="J192" s="96">
        <v>0</v>
      </c>
      <c r="K192" s="96">
        <v>7</v>
      </c>
      <c r="L192" s="96">
        <v>7</v>
      </c>
      <c r="M192" s="96">
        <v>0</v>
      </c>
      <c r="N192" s="96">
        <v>0</v>
      </c>
    </row>
    <row r="193" spans="1:14" x14ac:dyDescent="0.25">
      <c r="A193" s="96" t="s">
        <v>2370</v>
      </c>
      <c r="B193" s="96" t="s">
        <v>2367</v>
      </c>
      <c r="C193" s="96">
        <v>0</v>
      </c>
      <c r="D193" s="96">
        <v>0</v>
      </c>
      <c r="E193" s="96">
        <v>96.46</v>
      </c>
      <c r="F193" s="96">
        <v>96.46</v>
      </c>
      <c r="G193" s="96">
        <v>0</v>
      </c>
      <c r="H193" s="96">
        <v>0</v>
      </c>
      <c r="I193" s="96">
        <v>0</v>
      </c>
      <c r="J193" s="96">
        <v>0</v>
      </c>
      <c r="K193" s="96">
        <v>8</v>
      </c>
      <c r="L193" s="96">
        <v>8</v>
      </c>
      <c r="M193" s="96">
        <v>0</v>
      </c>
      <c r="N193" s="96">
        <v>0</v>
      </c>
    </row>
    <row r="194" spans="1:14" x14ac:dyDescent="0.25">
      <c r="A194" s="96" t="s">
        <v>2371</v>
      </c>
      <c r="B194" s="96" t="s">
        <v>2367</v>
      </c>
      <c r="C194" s="96">
        <v>0</v>
      </c>
      <c r="D194" s="96">
        <v>0</v>
      </c>
      <c r="E194" s="96">
        <v>102.56</v>
      </c>
      <c r="F194" s="96">
        <v>102.56</v>
      </c>
      <c r="G194" s="96">
        <v>0</v>
      </c>
      <c r="H194" s="96">
        <v>0</v>
      </c>
      <c r="I194" s="96">
        <v>0</v>
      </c>
      <c r="J194" s="96">
        <v>0</v>
      </c>
      <c r="K194" s="96">
        <v>9</v>
      </c>
      <c r="L194" s="96">
        <v>9</v>
      </c>
      <c r="M194" s="96">
        <v>0</v>
      </c>
      <c r="N194" s="96">
        <v>0</v>
      </c>
    </row>
    <row r="195" spans="1:14" x14ac:dyDescent="0.25">
      <c r="A195" s="96" t="s">
        <v>2372</v>
      </c>
      <c r="B195" s="96" t="s">
        <v>2362</v>
      </c>
      <c r="C195" s="96">
        <v>0</v>
      </c>
      <c r="D195" s="96">
        <v>0</v>
      </c>
      <c r="E195" s="96">
        <v>55.37</v>
      </c>
      <c r="F195" s="96">
        <v>55.37</v>
      </c>
      <c r="G195" s="96">
        <v>0</v>
      </c>
      <c r="H195" s="96">
        <v>0</v>
      </c>
      <c r="I195" s="96">
        <v>0</v>
      </c>
      <c r="J195" s="96">
        <v>0</v>
      </c>
      <c r="K195" s="96">
        <v>3</v>
      </c>
      <c r="L195" s="96">
        <v>3</v>
      </c>
      <c r="M195" s="96">
        <v>0</v>
      </c>
      <c r="N195" s="96">
        <v>0</v>
      </c>
    </row>
    <row r="196" spans="1:14" x14ac:dyDescent="0.25">
      <c r="A196" s="96" t="s">
        <v>2373</v>
      </c>
      <c r="B196" s="96" t="s">
        <v>2367</v>
      </c>
      <c r="C196" s="96">
        <v>0</v>
      </c>
      <c r="D196" s="96">
        <v>0</v>
      </c>
      <c r="E196" s="96">
        <v>114.76</v>
      </c>
      <c r="F196" s="96">
        <v>114.76</v>
      </c>
      <c r="G196" s="96">
        <v>0</v>
      </c>
      <c r="H196" s="96">
        <v>0</v>
      </c>
      <c r="I196" s="96">
        <v>0</v>
      </c>
      <c r="J196" s="96">
        <v>0</v>
      </c>
      <c r="K196" s="96">
        <v>5</v>
      </c>
      <c r="L196" s="96">
        <v>5</v>
      </c>
      <c r="M196" s="96">
        <v>0</v>
      </c>
      <c r="N196" s="96">
        <v>0</v>
      </c>
    </row>
    <row r="197" spans="1:14" x14ac:dyDescent="0.25">
      <c r="A197" s="96" t="s">
        <v>2374</v>
      </c>
      <c r="B197" s="96" t="s">
        <v>2367</v>
      </c>
      <c r="C197" s="96">
        <v>0</v>
      </c>
      <c r="D197" s="96">
        <v>0</v>
      </c>
      <c r="E197" s="96">
        <v>114.76</v>
      </c>
      <c r="F197" s="96">
        <v>114.76</v>
      </c>
      <c r="G197" s="96">
        <v>0</v>
      </c>
      <c r="H197" s="96">
        <v>0</v>
      </c>
      <c r="I197" s="96">
        <v>0</v>
      </c>
      <c r="J197" s="96">
        <v>0</v>
      </c>
      <c r="K197" s="96">
        <v>10</v>
      </c>
      <c r="L197" s="96">
        <v>10</v>
      </c>
      <c r="M197" s="96">
        <v>0</v>
      </c>
      <c r="N197" s="96">
        <v>0</v>
      </c>
    </row>
    <row r="198" spans="1:14" x14ac:dyDescent="0.25">
      <c r="D198" s="96">
        <f t="array" ref="D198">SUM(D11:D197*'GROUP MA'!$A$5:$A$191)</f>
        <v>0</v>
      </c>
      <c r="E198" s="96">
        <f t="array" ref="E198">SUM(E11:E197*'GROUP MA'!$A$5:$A$191)</f>
        <v>0</v>
      </c>
      <c r="F198" s="96">
        <f t="array" ref="F198">SUM(F11:F197*'GROUP MA'!$A$5:$A$191)</f>
        <v>0</v>
      </c>
      <c r="G198" s="96">
        <f t="array" ref="G198">SUM(G11:G197*'GROUP MA'!$A$5:$A$191)</f>
        <v>0</v>
      </c>
      <c r="H198" s="96">
        <f t="array" ref="H198">SUM(H11:H197*'GROUP MA'!$A$5:$A$191)</f>
        <v>0</v>
      </c>
      <c r="I198" s="96">
        <f t="array" ref="I198">SUM(I11:I197*'GROUP MA'!$A$5:$A$191)</f>
        <v>0</v>
      </c>
      <c r="J198" s="96">
        <f t="array" ref="J198">SUM(J11:J197*'GROUP MA'!$A$5:$A$191)</f>
        <v>0</v>
      </c>
      <c r="K198" s="96">
        <f t="array" ref="K198">SUM(K11:K197*'GROUP MA'!$A$5:$A$191)</f>
        <v>0</v>
      </c>
      <c r="L198" s="96">
        <f t="array" ref="L198">SUM(L11:L197*'GROUP MA'!$A$5:$A$191)</f>
        <v>0</v>
      </c>
      <c r="M198" s="96">
        <f t="array" ref="M198">SUM(M11:M197*'GROUP MA'!$A$5:$A$191)</f>
        <v>0</v>
      </c>
      <c r="N198" s="96">
        <f t="array" ref="N198">SUM(N11:N197*'GROUP MA'!$A$5:$A$191)</f>
        <v>0</v>
      </c>
    </row>
  </sheetData>
  <sheetProtection password="D824" sheet="1" objects="1" scenarios="1" formatRows="0" autoFilter="0"/>
  <pageMargins left="0.7" right="0.7" top="0.75" bottom="0.75" header="0.3" footer="0.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A1:F244"/>
  <sheetViews>
    <sheetView showGridLines="0" showRowColHeaders="0" workbookViewId="0">
      <pane ySplit="3" topLeftCell="A4" activePane="bottomLeft" state="frozen"/>
      <selection activeCell="C2" sqref="C2"/>
      <selection pane="bottomLeft" activeCell="A5" sqref="A5"/>
    </sheetView>
  </sheetViews>
  <sheetFormatPr defaultRowHeight="12.75" x14ac:dyDescent="0.2"/>
  <cols>
    <col min="1" max="1" width="5.7109375" customWidth="1"/>
    <col min="2" max="2" width="12.7109375" customWidth="1"/>
    <col min="3" max="3" width="77.7109375" customWidth="1"/>
    <col min="4" max="4" width="9.7109375" customWidth="1"/>
    <col min="5" max="5" width="14.7109375" customWidth="1"/>
    <col min="6" max="6" width="1.7109375" customWidth="1"/>
  </cols>
  <sheetData>
    <row r="1" spans="1:6" ht="35.1" customHeight="1" x14ac:dyDescent="0.55000000000000004">
      <c r="C1" s="130" t="str">
        <f>DWOFtype&amp;" Direct Order Form"</f>
        <v>Dealer Direct Order Form</v>
      </c>
    </row>
    <row r="2" spans="1:6" ht="24.95" customHeight="1" x14ac:dyDescent="0.4">
      <c r="C2" s="131" t="str">
        <f>INDEX(GroupCAStyles,GroupCAindex)</f>
        <v>Please select door style</v>
      </c>
    </row>
    <row r="3" spans="1:6" ht="15" customHeight="1" thickBot="1" x14ac:dyDescent="0.3">
      <c r="A3" s="114" t="s">
        <v>5</v>
      </c>
      <c r="B3" s="36" t="s">
        <v>4</v>
      </c>
      <c r="C3" s="88" t="str">
        <f>"Group CA, "&amp;TEXT(ModificationDate,"mm/dd/yyyy")</f>
        <v>Group CA, 04/10/2018</v>
      </c>
      <c r="D3" s="36" t="s">
        <v>643</v>
      </c>
      <c r="E3" s="35" t="s">
        <v>7</v>
      </c>
    </row>
    <row r="4" spans="1:6" ht="15" customHeight="1" thickBot="1" x14ac:dyDescent="0.25">
      <c r="A4" s="370"/>
      <c r="B4" s="371" t="str">
        <f>IF(ISBLANK(CAprices!A8),"",CAprices!A8)</f>
        <v/>
      </c>
      <c r="C4" s="372" t="str">
        <f>CAprices!B8</f>
        <v>Base cabinets</v>
      </c>
      <c r="D4" s="371"/>
      <c r="E4" s="371"/>
      <c r="F4" s="373"/>
    </row>
    <row r="5" spans="1:6" ht="15" customHeight="1" thickBot="1" x14ac:dyDescent="0.3">
      <c r="A5" s="226"/>
      <c r="B5" s="229" t="str">
        <f>IF(ISBLANK(CAprices!A9),"",CAprices!A9)</f>
        <v>BT09</v>
      </c>
      <c r="C5" s="230" t="str">
        <f>CAprices!B9</f>
        <v>Full height base</v>
      </c>
      <c r="D5" s="345">
        <f>IF(B5="","",INDEX(CAprices!C9:H9,1,GroupCAindex))</f>
        <v>0</v>
      </c>
      <c r="E5" s="232" t="str">
        <f t="shared" ref="E5:E68" si="0">IF(B5="","",IF(D5=0,NotAvailable,D5*A5))</f>
        <v>N/A</v>
      </c>
      <c r="F5" s="348"/>
    </row>
    <row r="6" spans="1:6" ht="15" customHeight="1" thickBot="1" x14ac:dyDescent="0.3">
      <c r="A6" s="226"/>
      <c r="B6" s="229" t="str">
        <f>IF(ISBLANK(CAprices!A10),"",CAprices!A10)</f>
        <v>B09</v>
      </c>
      <c r="C6" s="230" t="str">
        <f>CAprices!B10</f>
        <v>Base cabinet-1 drawer, 1 door</v>
      </c>
      <c r="D6" s="345">
        <f>IF(B6="","",INDEX(CAprices!C10:H10,1,GroupCAindex))</f>
        <v>0</v>
      </c>
      <c r="E6" s="232" t="str">
        <f t="shared" si="0"/>
        <v>N/A</v>
      </c>
      <c r="F6" s="348"/>
    </row>
    <row r="7" spans="1:6" ht="15" customHeight="1" thickBot="1" x14ac:dyDescent="0.3">
      <c r="A7" s="226"/>
      <c r="B7" s="229" t="str">
        <f>IF(ISBLANK(CAprices!A11),"",CAprices!A11)</f>
        <v>B12</v>
      </c>
      <c r="C7" s="230" t="str">
        <f>CAprices!B11</f>
        <v>Base cabinet-1 drawer, 1 door</v>
      </c>
      <c r="D7" s="345">
        <f>IF(B7="","",INDEX(CAprices!C11:H11,1,GroupCAindex))</f>
        <v>0</v>
      </c>
      <c r="E7" s="232" t="str">
        <f t="shared" si="0"/>
        <v>N/A</v>
      </c>
      <c r="F7" s="348"/>
    </row>
    <row r="8" spans="1:6" ht="15" customHeight="1" thickBot="1" x14ac:dyDescent="0.3">
      <c r="A8" s="226"/>
      <c r="B8" s="229" t="str">
        <f>IF(ISBLANK(CAprices!A12),"",CAprices!A12)</f>
        <v>B15</v>
      </c>
      <c r="C8" s="230" t="str">
        <f>CAprices!B12</f>
        <v>Base cabinet-1 drawer, 1 door</v>
      </c>
      <c r="D8" s="345">
        <f>IF(B8="","",INDEX(CAprices!C12:H12,1,GroupCAindex))</f>
        <v>0</v>
      </c>
      <c r="E8" s="232" t="str">
        <f t="shared" si="0"/>
        <v>N/A</v>
      </c>
      <c r="F8" s="348"/>
    </row>
    <row r="9" spans="1:6" ht="15" customHeight="1" thickBot="1" x14ac:dyDescent="0.3">
      <c r="A9" s="226"/>
      <c r="B9" s="229" t="str">
        <f>IF(ISBLANK(CAprices!A13),"",CAprices!A13)</f>
        <v>B18</v>
      </c>
      <c r="C9" s="230" t="str">
        <f>CAprices!B13</f>
        <v>Base cabinet-1 drawer, 1 door</v>
      </c>
      <c r="D9" s="345">
        <f>IF(B9="","",INDEX(CAprices!C13:H13,1,GroupCAindex))</f>
        <v>0</v>
      </c>
      <c r="E9" s="232" t="str">
        <f t="shared" si="0"/>
        <v>N/A</v>
      </c>
      <c r="F9" s="348"/>
    </row>
    <row r="10" spans="1:6" ht="15" customHeight="1" thickBot="1" x14ac:dyDescent="0.3">
      <c r="A10" s="226"/>
      <c r="B10" s="229" t="str">
        <f>IF(ISBLANK(CAprices!A14),"",CAprices!A14)</f>
        <v>B21</v>
      </c>
      <c r="C10" s="230" t="str">
        <f>CAprices!B14</f>
        <v>Base cabinet-1 drawer, 1 door</v>
      </c>
      <c r="D10" s="345">
        <f>IF(B10="","",INDEX(CAprices!C14:H14,1,GroupCAindex))</f>
        <v>0</v>
      </c>
      <c r="E10" s="232" t="str">
        <f t="shared" si="0"/>
        <v>N/A</v>
      </c>
      <c r="F10" s="348"/>
    </row>
    <row r="11" spans="1:6" ht="15" customHeight="1" thickBot="1" x14ac:dyDescent="0.3">
      <c r="A11" s="226"/>
      <c r="B11" s="229" t="str">
        <f>IF(ISBLANK(CAprices!A15),"",CAprices!A15)</f>
        <v>B24</v>
      </c>
      <c r="C11" s="230" t="str">
        <f>CAprices!B15</f>
        <v>Base cabinet-1 drawer, 2 doors</v>
      </c>
      <c r="D11" s="345">
        <f>IF(B11="","",INDEX(CAprices!C15:H15,1,GroupCAindex))</f>
        <v>0</v>
      </c>
      <c r="E11" s="232" t="str">
        <f t="shared" si="0"/>
        <v>N/A</v>
      </c>
      <c r="F11" s="348"/>
    </row>
    <row r="12" spans="1:6" ht="15" customHeight="1" thickBot="1" x14ac:dyDescent="0.3">
      <c r="A12" s="226"/>
      <c r="B12" s="229" t="str">
        <f>IF(ISBLANK(CAprices!A16),"",CAprices!A16)</f>
        <v>B27</v>
      </c>
      <c r="C12" s="230" t="str">
        <f>CAprices!B16</f>
        <v>Base cabinet-1 drawer, 2 doors</v>
      </c>
      <c r="D12" s="345">
        <f>IF(B12="","",INDEX(CAprices!C16:H16,1,GroupCAindex))</f>
        <v>0</v>
      </c>
      <c r="E12" s="232" t="str">
        <f t="shared" si="0"/>
        <v>N/A</v>
      </c>
      <c r="F12" s="348"/>
    </row>
    <row r="13" spans="1:6" ht="15" customHeight="1" thickBot="1" x14ac:dyDescent="0.3">
      <c r="A13" s="226"/>
      <c r="B13" s="229" t="str">
        <f>IF(ISBLANK(CAprices!A17),"",CAprices!A17)</f>
        <v>B30</v>
      </c>
      <c r="C13" s="230" t="str">
        <f>CAprices!B17</f>
        <v>Base cabinet-1 drawer, 2 doors</v>
      </c>
      <c r="D13" s="345">
        <f>IF(B13="","",INDEX(CAprices!C17:H17,1,GroupCAindex))</f>
        <v>0</v>
      </c>
      <c r="E13" s="232" t="str">
        <f t="shared" si="0"/>
        <v>N/A</v>
      </c>
      <c r="F13" s="348"/>
    </row>
    <row r="14" spans="1:6" ht="15" customHeight="1" thickBot="1" x14ac:dyDescent="0.3">
      <c r="A14" s="226"/>
      <c r="B14" s="229" t="str">
        <f>IF(ISBLANK(CAprices!A18),"",CAprices!A18)</f>
        <v>B33</v>
      </c>
      <c r="C14" s="230" t="str">
        <f>CAprices!B18</f>
        <v>Base cabinet-2 drawers, 2 doors</v>
      </c>
      <c r="D14" s="345">
        <f>IF(B14="","",INDEX(CAprices!C18:H18,1,GroupCAindex))</f>
        <v>0</v>
      </c>
      <c r="E14" s="232" t="str">
        <f t="shared" si="0"/>
        <v>N/A</v>
      </c>
      <c r="F14" s="348"/>
    </row>
    <row r="15" spans="1:6" ht="15" customHeight="1" thickBot="1" x14ac:dyDescent="0.3">
      <c r="A15" s="226"/>
      <c r="B15" s="229" t="str">
        <f>IF(ISBLANK(CAprices!A19),"",CAprices!A19)</f>
        <v>B36</v>
      </c>
      <c r="C15" s="230" t="str">
        <f>CAprices!B19</f>
        <v>Base cabinet-2 drawers, 2 doors</v>
      </c>
      <c r="D15" s="345">
        <f>IF(B15="","",INDEX(CAprices!C19:H19,1,GroupCAindex))</f>
        <v>0</v>
      </c>
      <c r="E15" s="232" t="str">
        <f t="shared" si="0"/>
        <v>N/A</v>
      </c>
      <c r="F15" s="348"/>
    </row>
    <row r="16" spans="1:6" ht="15" customHeight="1" thickBot="1" x14ac:dyDescent="0.3">
      <c r="A16" s="226"/>
      <c r="B16" s="229" t="str">
        <f>IF(ISBLANK(CAprices!A20),"",CAprices!A20)</f>
        <v>B39</v>
      </c>
      <c r="C16" s="230" t="str">
        <f>CAprices!B20</f>
        <v>Base cabinet-2 drawers, 2 doors</v>
      </c>
      <c r="D16" s="345">
        <f>IF(B16="","",INDEX(CAprices!C20:H20,1,GroupCAindex))</f>
        <v>0</v>
      </c>
      <c r="E16" s="232" t="str">
        <f t="shared" si="0"/>
        <v>N/A</v>
      </c>
      <c r="F16" s="348"/>
    </row>
    <row r="17" spans="1:6" ht="15" customHeight="1" thickBot="1" x14ac:dyDescent="0.3">
      <c r="A17" s="226"/>
      <c r="B17" s="229" t="str">
        <f>IF(ISBLANK(CAprices!A21),"",CAprices!A21)</f>
        <v>B42</v>
      </c>
      <c r="C17" s="230" t="str">
        <f>CAprices!B21</f>
        <v>Base cabinet-2 drawers, 2 doors</v>
      </c>
      <c r="D17" s="345">
        <f>IF(B17="","",INDEX(CAprices!C21:H21,1,GroupCAindex))</f>
        <v>0</v>
      </c>
      <c r="E17" s="232" t="str">
        <f t="shared" si="0"/>
        <v>N/A</v>
      </c>
      <c r="F17" s="348"/>
    </row>
    <row r="18" spans="1:6" ht="15" customHeight="1" thickBot="1" x14ac:dyDescent="0.3">
      <c r="A18" s="226"/>
      <c r="B18" s="229" t="str">
        <f>IF(ISBLANK(CAprices!A22),"",CAprices!A22)</f>
        <v>DB12-3</v>
      </c>
      <c r="C18" s="230" t="str">
        <f>CAprices!B22</f>
        <v>Base drawer cabinet-3 drawers</v>
      </c>
      <c r="D18" s="345">
        <f>IF(B18="","",INDEX(CAprices!C22:H22,1,GroupCAindex))</f>
        <v>0</v>
      </c>
      <c r="E18" s="232" t="str">
        <f t="shared" si="0"/>
        <v>N/A</v>
      </c>
      <c r="F18" s="348"/>
    </row>
    <row r="19" spans="1:6" ht="15" customHeight="1" thickBot="1" x14ac:dyDescent="0.3">
      <c r="A19" s="226"/>
      <c r="B19" s="229" t="str">
        <f>IF(ISBLANK(CAprices!A23),"",CAprices!A23)</f>
        <v>DB15-3</v>
      </c>
      <c r="C19" s="230" t="str">
        <f>CAprices!B23</f>
        <v>Base drawer cabinet-3 drawers</v>
      </c>
      <c r="D19" s="345">
        <f>IF(B19="","",INDEX(CAprices!C23:H23,1,GroupCAindex))</f>
        <v>0</v>
      </c>
      <c r="E19" s="232" t="str">
        <f t="shared" si="0"/>
        <v>N/A</v>
      </c>
      <c r="F19" s="348"/>
    </row>
    <row r="20" spans="1:6" ht="15" customHeight="1" thickBot="1" x14ac:dyDescent="0.3">
      <c r="A20" s="226"/>
      <c r="B20" s="229" t="str">
        <f>IF(ISBLANK(CAprices!A24),"",CAprices!A24)</f>
        <v>DB18-3</v>
      </c>
      <c r="C20" s="230" t="str">
        <f>CAprices!B24</f>
        <v>Base drawer cabinet-3 drawers</v>
      </c>
      <c r="D20" s="345">
        <f>IF(B20="","",INDEX(CAprices!C24:H24,1,GroupCAindex))</f>
        <v>0</v>
      </c>
      <c r="E20" s="232" t="str">
        <f t="shared" si="0"/>
        <v>N/A</v>
      </c>
      <c r="F20" s="348"/>
    </row>
    <row r="21" spans="1:6" ht="15" customHeight="1" thickBot="1" x14ac:dyDescent="0.3">
      <c r="A21" s="226"/>
      <c r="B21" s="229" t="str">
        <f>IF(ISBLANK(CAprices!A25),"",CAprices!A25)</f>
        <v>DB21-3</v>
      </c>
      <c r="C21" s="230" t="str">
        <f>CAprices!B25</f>
        <v>Base drawer cabinet-3 drawers</v>
      </c>
      <c r="D21" s="345">
        <f>IF(B21="","",INDEX(CAprices!C25:H25,1,GroupCAindex))</f>
        <v>0</v>
      </c>
      <c r="E21" s="232" t="str">
        <f t="shared" si="0"/>
        <v>N/A</v>
      </c>
      <c r="F21" s="348"/>
    </row>
    <row r="22" spans="1:6" ht="15" customHeight="1" thickBot="1" x14ac:dyDescent="0.3">
      <c r="A22" s="226"/>
      <c r="B22" s="229" t="str">
        <f>IF(ISBLANK(CAprices!A26),"",CAprices!A26)</f>
        <v>DB24-3</v>
      </c>
      <c r="C22" s="230" t="str">
        <f>CAprices!B26</f>
        <v>Base drawer cabinet-3 drawers</v>
      </c>
      <c r="D22" s="345">
        <f>IF(B22="","",INDEX(CAprices!C26:H26,1,GroupCAindex))</f>
        <v>0</v>
      </c>
      <c r="E22" s="232" t="str">
        <f t="shared" si="0"/>
        <v>N/A</v>
      </c>
      <c r="F22" s="348"/>
    </row>
    <row r="23" spans="1:6" ht="15" customHeight="1" thickBot="1" x14ac:dyDescent="0.3">
      <c r="A23" s="226"/>
      <c r="B23" s="229" t="str">
        <f>IF(ISBLANK(CAprices!A27),"",CAprices!A27)</f>
        <v>DB30-3</v>
      </c>
      <c r="C23" s="230" t="str">
        <f>CAprices!B27</f>
        <v>Base drawer cabinet-3 drawers</v>
      </c>
      <c r="D23" s="345">
        <f>IF(B23="","",INDEX(CAprices!C27:H27,1,GroupCAindex))</f>
        <v>0</v>
      </c>
      <c r="E23" s="232" t="str">
        <f t="shared" si="0"/>
        <v>N/A</v>
      </c>
      <c r="F23" s="348"/>
    </row>
    <row r="24" spans="1:6" ht="15" customHeight="1" thickBot="1" x14ac:dyDescent="0.3">
      <c r="A24" s="226"/>
      <c r="B24" s="229" t="str">
        <f>IF(ISBLANK(CAprices!A28),"",CAprices!A28)</f>
        <v>DB33-3</v>
      </c>
      <c r="C24" s="230" t="str">
        <f>CAprices!B28</f>
        <v>Base drawer cabinet-3 drawers</v>
      </c>
      <c r="D24" s="345">
        <f>IF(B24="","",INDEX(CAprices!C28:H28,1,GroupCAindex))</f>
        <v>0</v>
      </c>
      <c r="E24" s="232" t="str">
        <f t="shared" si="0"/>
        <v>N/A</v>
      </c>
      <c r="F24" s="348"/>
    </row>
    <row r="25" spans="1:6" ht="15" customHeight="1" thickBot="1" x14ac:dyDescent="0.3">
      <c r="A25" s="226"/>
      <c r="B25" s="229" t="str">
        <f>IF(ISBLANK(CAprices!A29),"",CAprices!A29)</f>
        <v>DB36-3</v>
      </c>
      <c r="C25" s="230" t="str">
        <f>CAprices!B29</f>
        <v>Base drawer cabinet-3 drawers</v>
      </c>
      <c r="D25" s="345">
        <f>IF(B25="","",INDEX(CAprices!C29:H29,1,GroupCAindex))</f>
        <v>0</v>
      </c>
      <c r="E25" s="232" t="str">
        <f t="shared" si="0"/>
        <v>N/A</v>
      </c>
      <c r="F25" s="348"/>
    </row>
    <row r="26" spans="1:6" ht="15" customHeight="1" thickBot="1" x14ac:dyDescent="0.3">
      <c r="A26" s="226"/>
      <c r="B26" s="229" t="str">
        <f>IF(ISBLANK(CAprices!A30),"",CAprices!A30)</f>
        <v>SB30</v>
      </c>
      <c r="C26" s="230" t="str">
        <f>CAprices!B30</f>
        <v>Sink base cabinet-1 dummy drawer, 2 doors</v>
      </c>
      <c r="D26" s="345">
        <f>IF(B26="","",INDEX(CAprices!C30:H30,1,GroupCAindex))</f>
        <v>0</v>
      </c>
      <c r="E26" s="232" t="str">
        <f t="shared" si="0"/>
        <v>N/A</v>
      </c>
      <c r="F26" s="348"/>
    </row>
    <row r="27" spans="1:6" ht="15" customHeight="1" thickBot="1" x14ac:dyDescent="0.3">
      <c r="A27" s="226"/>
      <c r="B27" s="229" t="str">
        <f>IF(ISBLANK(CAprices!A31),"",CAprices!A31)</f>
        <v>SB33</v>
      </c>
      <c r="C27" s="230" t="str">
        <f>CAprices!B31</f>
        <v>Sink base cabinet-1 dummy drawer, 2 doors</v>
      </c>
      <c r="D27" s="345">
        <f>IF(B27="","",INDEX(CAprices!C31:H31,1,GroupCAindex))</f>
        <v>0</v>
      </c>
      <c r="E27" s="232" t="str">
        <f t="shared" si="0"/>
        <v>N/A</v>
      </c>
      <c r="F27" s="348"/>
    </row>
    <row r="28" spans="1:6" ht="15" customHeight="1" thickBot="1" x14ac:dyDescent="0.3">
      <c r="A28" s="226"/>
      <c r="B28" s="229" t="str">
        <f>IF(ISBLANK(CAprices!A32),"",CAprices!A32)</f>
        <v>SB36</v>
      </c>
      <c r="C28" s="230" t="str">
        <f>CAprices!B32</f>
        <v>Sink base cabinet-2 dummy drawers,2 doors</v>
      </c>
      <c r="D28" s="345">
        <f>IF(B28="","",INDEX(CAprices!C32:H32,1,GroupCAindex))</f>
        <v>0</v>
      </c>
      <c r="E28" s="232" t="str">
        <f t="shared" si="0"/>
        <v>N/A</v>
      </c>
      <c r="F28" s="348"/>
    </row>
    <row r="29" spans="1:6" ht="15" customHeight="1" thickBot="1" x14ac:dyDescent="0.3">
      <c r="A29" s="226"/>
      <c r="B29" s="229" t="str">
        <f>IF(ISBLANK(CAprices!A33),"",CAprices!A33)</f>
        <v>SB42</v>
      </c>
      <c r="C29" s="230" t="str">
        <f>CAprices!B33</f>
        <v>Sink base cabinet-2 dummy drawers,2 doors</v>
      </c>
      <c r="D29" s="345">
        <f>IF(B29="","",INDEX(CAprices!C33:H33,1,GroupCAindex))</f>
        <v>0</v>
      </c>
      <c r="E29" s="232" t="str">
        <f t="shared" si="0"/>
        <v>N/A</v>
      </c>
      <c r="F29" s="348"/>
    </row>
    <row r="30" spans="1:6" ht="15" customHeight="1" thickBot="1" x14ac:dyDescent="0.3">
      <c r="A30" s="226"/>
      <c r="B30" s="229" t="str">
        <f>IF(ISBLANK(CAprices!A34),"",CAprices!A34)</f>
        <v>BRA24</v>
      </c>
      <c r="C30" s="230" t="str">
        <f>CAprices!B34</f>
        <v>End angle base cabinet, 2 full height doors</v>
      </c>
      <c r="D30" s="345">
        <f>IF(B30="","",INDEX(CAprices!C34:H34,1,GroupCAindex))</f>
        <v>0</v>
      </c>
      <c r="E30" s="232" t="str">
        <f t="shared" si="0"/>
        <v>N/A</v>
      </c>
      <c r="F30" s="348"/>
    </row>
    <row r="31" spans="1:6" ht="15" customHeight="1" thickBot="1" x14ac:dyDescent="0.3">
      <c r="A31" s="226"/>
      <c r="B31" s="229" t="str">
        <f>IF(ISBLANK(CAprices!A35),"",CAprices!A35)</f>
        <v>LS3312</v>
      </c>
      <c r="C31" s="230" t="str">
        <f>CAprices!B35</f>
        <v>Lazy susan base</v>
      </c>
      <c r="D31" s="345">
        <f>IF(B31="","",INDEX(CAprices!C35:H35,1,GroupCAindex))</f>
        <v>0</v>
      </c>
      <c r="E31" s="232" t="str">
        <f t="shared" si="0"/>
        <v>N/A</v>
      </c>
      <c r="F31" s="348"/>
    </row>
    <row r="32" spans="1:6" ht="15" customHeight="1" thickBot="1" x14ac:dyDescent="0.3">
      <c r="A32" s="226"/>
      <c r="B32" s="229" t="str">
        <f>IF(ISBLANK(CAprices!A36),"",CAprices!A36)</f>
        <v>LS3612</v>
      </c>
      <c r="C32" s="230" t="str">
        <f>CAprices!B36</f>
        <v>Lazy susan base</v>
      </c>
      <c r="D32" s="345">
        <f>IF(B32="","",INDEX(CAprices!C36:H36,1,GroupCAindex))</f>
        <v>0</v>
      </c>
      <c r="E32" s="232" t="str">
        <f t="shared" si="0"/>
        <v>N/A</v>
      </c>
      <c r="F32" s="348"/>
    </row>
    <row r="33" spans="1:6" ht="15" customHeight="1" thickBot="1" x14ac:dyDescent="0.3">
      <c r="A33" s="226"/>
      <c r="B33" s="229" t="str">
        <f>IF(ISBLANK(CAprices!A37),"",CAprices!A37)</f>
        <v>BSPR9</v>
      </c>
      <c r="C33" s="230" t="str">
        <f>CAprices!B37</f>
        <v>Base spice rack</v>
      </c>
      <c r="D33" s="345">
        <f>IF(B33="","",INDEX(CAprices!C37:H37,1,GroupCAindex))</f>
        <v>0</v>
      </c>
      <c r="E33" s="232" t="str">
        <f t="shared" si="0"/>
        <v>N/A</v>
      </c>
      <c r="F33" s="348"/>
    </row>
    <row r="34" spans="1:6" ht="15" customHeight="1" thickBot="1" x14ac:dyDescent="0.3">
      <c r="A34" s="226"/>
      <c r="B34" s="229" t="str">
        <f>IF(ISBLANK(CAprices!A38),"",CAprices!A38)</f>
        <v>BSPR12</v>
      </c>
      <c r="C34" s="230" t="str">
        <f>CAprices!B38</f>
        <v>Base spice rack</v>
      </c>
      <c r="D34" s="345">
        <f>IF(B34="","",INDEX(CAprices!C38:H38,1,GroupCAindex))</f>
        <v>0</v>
      </c>
      <c r="E34" s="232" t="str">
        <f t="shared" si="0"/>
        <v>N/A</v>
      </c>
      <c r="F34" s="348"/>
    </row>
    <row r="35" spans="1:6" ht="15" customHeight="1" thickBot="1" x14ac:dyDescent="0.3">
      <c r="A35" s="226"/>
      <c r="B35" s="229" t="str">
        <f>IF(ISBLANK(CAprices!A39),"",CAprices!A39)</f>
        <v>TK15-1</v>
      </c>
      <c r="C35" s="230" t="str">
        <f>CAprices!B39</f>
        <v>Base trashcan pullout - one trash can - B15 included</v>
      </c>
      <c r="D35" s="345">
        <f>IF(B35="","",INDEX(CAprices!C39:H39,1,GroupCAindex))</f>
        <v>0</v>
      </c>
      <c r="E35" s="232" t="str">
        <f t="shared" si="0"/>
        <v>N/A</v>
      </c>
      <c r="F35" s="348"/>
    </row>
    <row r="36" spans="1:6" ht="15" customHeight="1" thickBot="1" x14ac:dyDescent="0.3">
      <c r="A36" s="226"/>
      <c r="B36" s="229" t="str">
        <f>IF(ISBLANK(CAprices!A40),"",CAprices!A40)</f>
        <v>TCK18-2</v>
      </c>
      <c r="C36" s="230" t="str">
        <f>CAprices!B40</f>
        <v>Base trashcan pullout - two trash cans - B18 included</v>
      </c>
      <c r="D36" s="345">
        <f>IF(B36="","",INDEX(CAprices!C40:H40,1,GroupCAindex))</f>
        <v>0</v>
      </c>
      <c r="E36" s="232" t="str">
        <f t="shared" si="0"/>
        <v>N/A</v>
      </c>
      <c r="F36" s="348"/>
    </row>
    <row r="37" spans="1:6" ht="15" customHeight="1" thickBot="1" x14ac:dyDescent="0.3">
      <c r="A37" s="226"/>
      <c r="B37" s="229" t="str">
        <f>IF(ISBLANK(CAprices!A41),"",CAprices!A41)</f>
        <v>BBC36-39L/R</v>
      </c>
      <c r="C37" s="230" t="str">
        <f>CAprices!B41</f>
        <v>Base blind corner, 1 drawer 1 door 1 shelf, min. pull 36", max pull 41.5", door 9.75" wide</v>
      </c>
      <c r="D37" s="345">
        <f>IF(B37="","",INDEX(CAprices!C41:H41,1,GroupCAindex))</f>
        <v>0</v>
      </c>
      <c r="E37" s="232" t="str">
        <f t="shared" si="0"/>
        <v>N/A</v>
      </c>
      <c r="F37" s="348"/>
    </row>
    <row r="38" spans="1:6" ht="15" customHeight="1" thickBot="1" x14ac:dyDescent="0.3">
      <c r="A38" s="226"/>
      <c r="B38" s="229" t="str">
        <f>IF(ISBLANK(CAprices!A42),"",CAprices!A42)</f>
        <v>FD18</v>
      </c>
      <c r="C38" s="230" t="str">
        <f>CAprices!B42</f>
        <v>Desk height filing cabinet</v>
      </c>
      <c r="D38" s="345">
        <f>IF(B38="","",INDEX(CAprices!C42:H42,1,GroupCAindex))</f>
        <v>0</v>
      </c>
      <c r="E38" s="232" t="str">
        <f t="shared" si="0"/>
        <v>N/A</v>
      </c>
      <c r="F38" s="348"/>
    </row>
    <row r="39" spans="1:6" ht="15" customHeight="1" thickBot="1" x14ac:dyDescent="0.3">
      <c r="A39" s="226"/>
      <c r="B39" s="229" t="str">
        <f>IF(ISBLANK(CAprices!A43),"",CAprices!A43)</f>
        <v>MB30</v>
      </c>
      <c r="C39" s="230" t="str">
        <f>CAprices!B43</f>
        <v>Microwave base cabinet</v>
      </c>
      <c r="D39" s="345">
        <f>IF(B39="","",INDEX(CAprices!C43:H43,1,GroupCAindex))</f>
        <v>0</v>
      </c>
      <c r="E39" s="232" t="str">
        <f t="shared" si="0"/>
        <v>N/A</v>
      </c>
      <c r="F39" s="348"/>
    </row>
    <row r="40" spans="1:6" ht="15" customHeight="1" thickBot="1" x14ac:dyDescent="0.3">
      <c r="A40" s="226"/>
      <c r="B40" s="229" t="str">
        <f>IF(ISBLANK(CAprices!A44),"",CAprices!A44)</f>
        <v>BES 12L</v>
      </c>
      <c r="C40" s="230" t="str">
        <f>CAprices!B44</f>
        <v>Base end shelf-3 shelves</v>
      </c>
      <c r="D40" s="345">
        <f>IF(B40="","",INDEX(CAprices!C44:H44,1,GroupCAindex))</f>
        <v>0</v>
      </c>
      <c r="E40" s="232" t="str">
        <f t="shared" si="0"/>
        <v>N/A</v>
      </c>
      <c r="F40" s="348"/>
    </row>
    <row r="41" spans="1:6" ht="15" customHeight="1" thickBot="1" x14ac:dyDescent="0.3">
      <c r="A41" s="226"/>
      <c r="B41" s="229" t="str">
        <f>IF(ISBLANK(CAprices!A45),"",CAprices!A45)</f>
        <v>BES 12R</v>
      </c>
      <c r="C41" s="230" t="str">
        <f>CAprices!B45</f>
        <v>Base end shelf-3 shelves</v>
      </c>
      <c r="D41" s="345">
        <f>IF(B41="","",INDEX(CAprices!C45:H45,1,GroupCAindex))</f>
        <v>0</v>
      </c>
      <c r="E41" s="232" t="str">
        <f t="shared" si="0"/>
        <v>N/A</v>
      </c>
      <c r="F41" s="348"/>
    </row>
    <row r="42" spans="1:6" ht="15" customHeight="1" thickBot="1" x14ac:dyDescent="0.3">
      <c r="A42" s="226"/>
      <c r="B42" s="229" t="str">
        <f>IF(ISBLANK(CAprices!A46),"",CAprices!A46)</f>
        <v/>
      </c>
      <c r="C42" s="230" t="str">
        <f>CAprices!B46</f>
        <v>Wall cabinets</v>
      </c>
      <c r="D42" s="345" t="str">
        <f>IF(B42="","",INDEX(CAprices!C46:H46,1,GroupCAindex))</f>
        <v/>
      </c>
      <c r="E42" s="232" t="str">
        <f t="shared" si="0"/>
        <v/>
      </c>
      <c r="F42" s="348"/>
    </row>
    <row r="43" spans="1:6" ht="15" customHeight="1" thickBot="1" x14ac:dyDescent="0.3">
      <c r="A43" s="226"/>
      <c r="B43" s="229" t="str">
        <f>IF(ISBLANK(CAprices!A47),"",CAprices!A47)</f>
        <v>W0930</v>
      </c>
      <c r="C43" s="230" t="str">
        <f>CAprices!B47</f>
        <v>30 inch wall cabinet - 1 door</v>
      </c>
      <c r="D43" s="345">
        <f>IF(B43="","",INDEX(CAprices!C47:H47,1,GroupCAindex))</f>
        <v>0</v>
      </c>
      <c r="E43" s="232" t="str">
        <f t="shared" si="0"/>
        <v>N/A</v>
      </c>
      <c r="F43" s="348"/>
    </row>
    <row r="44" spans="1:6" ht="15" customHeight="1" thickBot="1" x14ac:dyDescent="0.3">
      <c r="A44" s="226"/>
      <c r="B44" s="229" t="str">
        <f>IF(ISBLANK(CAprices!A48),"",CAprices!A48)</f>
        <v>W1230</v>
      </c>
      <c r="C44" s="230" t="str">
        <f>CAprices!B48</f>
        <v>30 inch wall cabinet - 1 door</v>
      </c>
      <c r="D44" s="345">
        <f>IF(B44="","",INDEX(CAprices!C48:H48,1,GroupCAindex))</f>
        <v>0</v>
      </c>
      <c r="E44" s="232" t="str">
        <f t="shared" si="0"/>
        <v>N/A</v>
      </c>
      <c r="F44" s="348"/>
    </row>
    <row r="45" spans="1:6" ht="15" customHeight="1" thickBot="1" x14ac:dyDescent="0.3">
      <c r="A45" s="226"/>
      <c r="B45" s="229" t="str">
        <f>IF(ISBLANK(CAprices!A49),"",CAprices!A49)</f>
        <v>W1530</v>
      </c>
      <c r="C45" s="230" t="str">
        <f>CAprices!B49</f>
        <v>30 inch wall cabinet - 1 door</v>
      </c>
      <c r="D45" s="345">
        <f>IF(B45="","",INDEX(CAprices!C49:H49,1,GroupCAindex))</f>
        <v>0</v>
      </c>
      <c r="E45" s="232" t="str">
        <f t="shared" si="0"/>
        <v>N/A</v>
      </c>
      <c r="F45" s="348"/>
    </row>
    <row r="46" spans="1:6" ht="15" customHeight="1" thickBot="1" x14ac:dyDescent="0.3">
      <c r="A46" s="226"/>
      <c r="B46" s="229" t="str">
        <f>IF(ISBLANK(CAprices!A50),"",CAprices!A50)</f>
        <v>W1830</v>
      </c>
      <c r="C46" s="230" t="str">
        <f>CAprices!B50</f>
        <v>30 inch wall cabinet - 1 door</v>
      </c>
      <c r="D46" s="345">
        <f>IF(B46="","",INDEX(CAprices!C50:H50,1,GroupCAindex))</f>
        <v>0</v>
      </c>
      <c r="E46" s="232" t="str">
        <f t="shared" si="0"/>
        <v>N/A</v>
      </c>
      <c r="F46" s="348"/>
    </row>
    <row r="47" spans="1:6" ht="15" customHeight="1" thickBot="1" x14ac:dyDescent="0.3">
      <c r="A47" s="226"/>
      <c r="B47" s="229" t="str">
        <f>IF(ISBLANK(CAprices!A51),"",CAprices!A51)</f>
        <v>W2130</v>
      </c>
      <c r="C47" s="230" t="str">
        <f>CAprices!B51</f>
        <v>30 inch wall cabinet - 1 door</v>
      </c>
      <c r="D47" s="345">
        <f>IF(B47="","",INDEX(CAprices!C51:H51,1,GroupCAindex))</f>
        <v>0</v>
      </c>
      <c r="E47" s="232" t="str">
        <f t="shared" si="0"/>
        <v>N/A</v>
      </c>
      <c r="F47" s="348"/>
    </row>
    <row r="48" spans="1:6" ht="15" customHeight="1" thickBot="1" x14ac:dyDescent="0.3">
      <c r="A48" s="226"/>
      <c r="B48" s="229" t="str">
        <f>IF(ISBLANK(CAprices!A52),"",CAprices!A52)</f>
        <v>W0936</v>
      </c>
      <c r="C48" s="230" t="str">
        <f>CAprices!B52</f>
        <v>36 inch wall cabinet - 1 door</v>
      </c>
      <c r="D48" s="345">
        <f>IF(B48="","",INDEX(CAprices!C52:H52,1,GroupCAindex))</f>
        <v>0</v>
      </c>
      <c r="E48" s="232" t="str">
        <f t="shared" si="0"/>
        <v>N/A</v>
      </c>
      <c r="F48" s="348"/>
    </row>
    <row r="49" spans="1:6" ht="15" customHeight="1" thickBot="1" x14ac:dyDescent="0.3">
      <c r="A49" s="226"/>
      <c r="B49" s="229" t="str">
        <f>IF(ISBLANK(CAprices!A53),"",CAprices!A53)</f>
        <v>W1236</v>
      </c>
      <c r="C49" s="230" t="str">
        <f>CAprices!B53</f>
        <v>36 inch wall cabinet - 1 door</v>
      </c>
      <c r="D49" s="345">
        <f>IF(B49="","",INDEX(CAprices!C53:H53,1,GroupCAindex))</f>
        <v>0</v>
      </c>
      <c r="E49" s="232" t="str">
        <f t="shared" si="0"/>
        <v>N/A</v>
      </c>
      <c r="F49" s="348"/>
    </row>
    <row r="50" spans="1:6" ht="15" customHeight="1" thickBot="1" x14ac:dyDescent="0.3">
      <c r="A50" s="226"/>
      <c r="B50" s="229" t="str">
        <f>IF(ISBLANK(CAprices!A54),"",CAprices!A54)</f>
        <v>W1536</v>
      </c>
      <c r="C50" s="230" t="str">
        <f>CAprices!B54</f>
        <v>36 inch wall cabinet - 1 door</v>
      </c>
      <c r="D50" s="345">
        <f>IF(B50="","",INDEX(CAprices!C54:H54,1,GroupCAindex))</f>
        <v>0</v>
      </c>
      <c r="E50" s="232" t="str">
        <f t="shared" si="0"/>
        <v>N/A</v>
      </c>
      <c r="F50" s="348"/>
    </row>
    <row r="51" spans="1:6" ht="15" customHeight="1" thickBot="1" x14ac:dyDescent="0.3">
      <c r="A51" s="226"/>
      <c r="B51" s="229" t="str">
        <f>IF(ISBLANK(CAprices!A55),"",CAprices!A55)</f>
        <v>W1836</v>
      </c>
      <c r="C51" s="230" t="str">
        <f>CAprices!B55</f>
        <v>36 inch wall cabinet - 1 door</v>
      </c>
      <c r="D51" s="345">
        <f>IF(B51="","",INDEX(CAprices!C55:H55,1,GroupCAindex))</f>
        <v>0</v>
      </c>
      <c r="E51" s="232" t="str">
        <f t="shared" si="0"/>
        <v>N/A</v>
      </c>
      <c r="F51" s="348"/>
    </row>
    <row r="52" spans="1:6" ht="15" customHeight="1" thickBot="1" x14ac:dyDescent="0.3">
      <c r="A52" s="226"/>
      <c r="B52" s="229" t="str">
        <f>IF(ISBLANK(CAprices!A56),"",CAprices!A56)</f>
        <v>W2136</v>
      </c>
      <c r="C52" s="230" t="str">
        <f>CAprices!B56</f>
        <v>36 inch wall cabinet - 1 door</v>
      </c>
      <c r="D52" s="345">
        <f>IF(B52="","",INDEX(CAprices!C56:H56,1,GroupCAindex))</f>
        <v>0</v>
      </c>
      <c r="E52" s="232" t="str">
        <f t="shared" si="0"/>
        <v>N/A</v>
      </c>
      <c r="F52" s="348"/>
    </row>
    <row r="53" spans="1:6" ht="15" customHeight="1" thickBot="1" x14ac:dyDescent="0.3">
      <c r="A53" s="226"/>
      <c r="B53" s="229" t="str">
        <f>IF(ISBLANK(CAprices!A57),"",CAprices!A57)</f>
        <v>W0942</v>
      </c>
      <c r="C53" s="230" t="str">
        <f>CAprices!B57</f>
        <v>42 inch wall cabinet - 1 door</v>
      </c>
      <c r="D53" s="345">
        <f>IF(B53="","",INDEX(CAprices!C57:H57,1,GroupCAindex))</f>
        <v>0</v>
      </c>
      <c r="E53" s="232" t="str">
        <f t="shared" si="0"/>
        <v>N/A</v>
      </c>
      <c r="F53" s="348"/>
    </row>
    <row r="54" spans="1:6" ht="15" customHeight="1" thickBot="1" x14ac:dyDescent="0.3">
      <c r="A54" s="226"/>
      <c r="B54" s="229" t="str">
        <f>IF(ISBLANK(CAprices!A58),"",CAprices!A58)</f>
        <v>W1242</v>
      </c>
      <c r="C54" s="230" t="str">
        <f>CAprices!B58</f>
        <v>42 inch wall cabinet - 1 door</v>
      </c>
      <c r="D54" s="345">
        <f>IF(B54="","",INDEX(CAprices!C58:H58,1,GroupCAindex))</f>
        <v>0</v>
      </c>
      <c r="E54" s="232" t="str">
        <f t="shared" si="0"/>
        <v>N/A</v>
      </c>
      <c r="F54" s="348"/>
    </row>
    <row r="55" spans="1:6" ht="15" customHeight="1" thickBot="1" x14ac:dyDescent="0.3">
      <c r="A55" s="226"/>
      <c r="B55" s="229" t="str">
        <f>IF(ISBLANK(CAprices!A59),"",CAprices!A59)</f>
        <v>W1542</v>
      </c>
      <c r="C55" s="230" t="str">
        <f>CAprices!B59</f>
        <v>42 inch wall cabinet - 1 door</v>
      </c>
      <c r="D55" s="345">
        <f>IF(B55="","",INDEX(CAprices!C59:H59,1,GroupCAindex))</f>
        <v>0</v>
      </c>
      <c r="E55" s="232" t="str">
        <f t="shared" si="0"/>
        <v>N/A</v>
      </c>
      <c r="F55" s="348"/>
    </row>
    <row r="56" spans="1:6" ht="15" customHeight="1" thickBot="1" x14ac:dyDescent="0.3">
      <c r="A56" s="226"/>
      <c r="B56" s="229" t="str">
        <f>IF(ISBLANK(CAprices!A60),"",CAprices!A60)</f>
        <v>W1842</v>
      </c>
      <c r="C56" s="230" t="str">
        <f>CAprices!B60</f>
        <v>42 inch wall cabinet - 1 door</v>
      </c>
      <c r="D56" s="345">
        <f>IF(B56="","",INDEX(CAprices!C60:H60,1,GroupCAindex))</f>
        <v>0</v>
      </c>
      <c r="E56" s="232" t="str">
        <f t="shared" si="0"/>
        <v>N/A</v>
      </c>
      <c r="F56" s="348"/>
    </row>
    <row r="57" spans="1:6" ht="15" customHeight="1" thickBot="1" x14ac:dyDescent="0.3">
      <c r="A57" s="226"/>
      <c r="B57" s="229" t="str">
        <f>IF(ISBLANK(CAprices!A61),"",CAprices!A61)</f>
        <v>W2142</v>
      </c>
      <c r="C57" s="230" t="str">
        <f>CAprices!B61</f>
        <v>42 inch wall cabinet - 1 door</v>
      </c>
      <c r="D57" s="345">
        <f>IF(B57="","",INDEX(CAprices!C61:H61,1,GroupCAindex))</f>
        <v>0</v>
      </c>
      <c r="E57" s="232" t="str">
        <f t="shared" si="0"/>
        <v>N/A</v>
      </c>
      <c r="F57" s="348"/>
    </row>
    <row r="58" spans="1:6" ht="15" customHeight="1" thickBot="1" x14ac:dyDescent="0.3">
      <c r="A58" s="226"/>
      <c r="B58" s="229" t="str">
        <f>IF(ISBLANK(CAprices!A62),"",CAprices!A62)</f>
        <v>W2430</v>
      </c>
      <c r="C58" s="230" t="str">
        <f>CAprices!B62</f>
        <v>30 inch wall cabinet - 2 doors</v>
      </c>
      <c r="D58" s="345">
        <f>IF(B58="","",INDEX(CAprices!C62:H62,1,GroupCAindex))</f>
        <v>0</v>
      </c>
      <c r="E58" s="232" t="str">
        <f t="shared" si="0"/>
        <v>N/A</v>
      </c>
      <c r="F58" s="348"/>
    </row>
    <row r="59" spans="1:6" ht="15" customHeight="1" thickBot="1" x14ac:dyDescent="0.3">
      <c r="A59" s="226"/>
      <c r="B59" s="229" t="str">
        <f>IF(ISBLANK(CAprices!A63),"",CAprices!A63)</f>
        <v>W2730</v>
      </c>
      <c r="C59" s="230" t="str">
        <f>CAprices!B63</f>
        <v>30 inch wall cabinet - 2 doors</v>
      </c>
      <c r="D59" s="345">
        <f>IF(B59="","",INDEX(CAprices!C63:H63,1,GroupCAindex))</f>
        <v>0</v>
      </c>
      <c r="E59" s="232" t="str">
        <f t="shared" si="0"/>
        <v>N/A</v>
      </c>
      <c r="F59" s="348"/>
    </row>
    <row r="60" spans="1:6" ht="15" customHeight="1" thickBot="1" x14ac:dyDescent="0.3">
      <c r="A60" s="226"/>
      <c r="B60" s="229" t="str">
        <f>IF(ISBLANK(CAprices!A64),"",CAprices!A64)</f>
        <v>W3030</v>
      </c>
      <c r="C60" s="230" t="str">
        <f>CAprices!B64</f>
        <v>30 inch wall cabinet - 2 doors</v>
      </c>
      <c r="D60" s="345">
        <f>IF(B60="","",INDEX(CAprices!C64:H64,1,GroupCAindex))</f>
        <v>0</v>
      </c>
      <c r="E60" s="232" t="str">
        <f t="shared" si="0"/>
        <v>N/A</v>
      </c>
      <c r="F60" s="348"/>
    </row>
    <row r="61" spans="1:6" ht="15" customHeight="1" thickBot="1" x14ac:dyDescent="0.3">
      <c r="A61" s="226"/>
      <c r="B61" s="229" t="str">
        <f>IF(ISBLANK(CAprices!A65),"",CAprices!A65)</f>
        <v>W3330</v>
      </c>
      <c r="C61" s="230" t="str">
        <f>CAprices!B65</f>
        <v>30 inch wall cabinet - 2 doors</v>
      </c>
      <c r="D61" s="345">
        <f>IF(B61="","",INDEX(CAprices!C65:H65,1,GroupCAindex))</f>
        <v>0</v>
      </c>
      <c r="E61" s="232" t="str">
        <f t="shared" si="0"/>
        <v>N/A</v>
      </c>
      <c r="F61" s="348"/>
    </row>
    <row r="62" spans="1:6" ht="15" customHeight="1" thickBot="1" x14ac:dyDescent="0.3">
      <c r="A62" s="226"/>
      <c r="B62" s="229" t="str">
        <f>IF(ISBLANK(CAprices!A66),"",CAprices!A66)</f>
        <v>W3630</v>
      </c>
      <c r="C62" s="230" t="str">
        <f>CAprices!B66</f>
        <v>30 inch wall cabinet - 2 doors</v>
      </c>
      <c r="D62" s="345">
        <f>IF(B62="","",INDEX(CAprices!C66:H66,1,GroupCAindex))</f>
        <v>0</v>
      </c>
      <c r="E62" s="232" t="str">
        <f t="shared" si="0"/>
        <v>N/A</v>
      </c>
      <c r="F62" s="348"/>
    </row>
    <row r="63" spans="1:6" ht="15" customHeight="1" thickBot="1" x14ac:dyDescent="0.3">
      <c r="A63" s="226"/>
      <c r="B63" s="229" t="str">
        <f>IF(ISBLANK(CAprices!A67),"",CAprices!A67)</f>
        <v>W2436</v>
      </c>
      <c r="C63" s="230" t="str">
        <f>CAprices!B67</f>
        <v>36 inch wall cabinet - 2 doors</v>
      </c>
      <c r="D63" s="345">
        <f>IF(B63="","",INDEX(CAprices!C67:H67,1,GroupCAindex))</f>
        <v>0</v>
      </c>
      <c r="E63" s="232" t="str">
        <f t="shared" si="0"/>
        <v>N/A</v>
      </c>
      <c r="F63" s="348"/>
    </row>
    <row r="64" spans="1:6" ht="15" customHeight="1" thickBot="1" x14ac:dyDescent="0.3">
      <c r="A64" s="226"/>
      <c r="B64" s="229" t="str">
        <f>IF(ISBLANK(CAprices!A68),"",CAprices!A68)</f>
        <v>W2736</v>
      </c>
      <c r="C64" s="230" t="str">
        <f>CAprices!B68</f>
        <v>36 inch wall cabinet - 2 doors</v>
      </c>
      <c r="D64" s="345">
        <f>IF(B64="","",INDEX(CAprices!C68:H68,1,GroupCAindex))</f>
        <v>0</v>
      </c>
      <c r="E64" s="232" t="str">
        <f t="shared" si="0"/>
        <v>N/A</v>
      </c>
      <c r="F64" s="348"/>
    </row>
    <row r="65" spans="1:6" ht="15" customHeight="1" thickBot="1" x14ac:dyDescent="0.3">
      <c r="A65" s="226"/>
      <c r="B65" s="229" t="str">
        <f>IF(ISBLANK(CAprices!A69),"",CAprices!A69)</f>
        <v>W3036</v>
      </c>
      <c r="C65" s="230" t="str">
        <f>CAprices!B69</f>
        <v>36 inch wall cabinet - 2 doors</v>
      </c>
      <c r="D65" s="345">
        <f>IF(B65="","",INDEX(CAprices!C69:H69,1,GroupCAindex))</f>
        <v>0</v>
      </c>
      <c r="E65" s="232" t="str">
        <f t="shared" si="0"/>
        <v>N/A</v>
      </c>
      <c r="F65" s="348"/>
    </row>
    <row r="66" spans="1:6" ht="15" customHeight="1" thickBot="1" x14ac:dyDescent="0.3">
      <c r="A66" s="226"/>
      <c r="B66" s="229" t="str">
        <f>IF(ISBLANK(CAprices!A70),"",CAprices!A70)</f>
        <v>W3336</v>
      </c>
      <c r="C66" s="230" t="str">
        <f>CAprices!B70</f>
        <v>36 inch wall cabinet - 2 doors</v>
      </c>
      <c r="D66" s="345">
        <f>IF(B66="","",INDEX(CAprices!C70:H70,1,GroupCAindex))</f>
        <v>0</v>
      </c>
      <c r="E66" s="232" t="str">
        <f t="shared" si="0"/>
        <v>N/A</v>
      </c>
      <c r="F66" s="348"/>
    </row>
    <row r="67" spans="1:6" ht="15" customHeight="1" thickBot="1" x14ac:dyDescent="0.3">
      <c r="A67" s="226"/>
      <c r="B67" s="229" t="str">
        <f>IF(ISBLANK(CAprices!A71),"",CAprices!A71)</f>
        <v>W3636</v>
      </c>
      <c r="C67" s="230" t="str">
        <f>CAprices!B71</f>
        <v>36 inch wall cabinet - 2 doors</v>
      </c>
      <c r="D67" s="345">
        <f>IF(B67="","",INDEX(CAprices!C71:H71,1,GroupCAindex))</f>
        <v>0</v>
      </c>
      <c r="E67" s="232" t="str">
        <f t="shared" si="0"/>
        <v>N/A</v>
      </c>
      <c r="F67" s="348"/>
    </row>
    <row r="68" spans="1:6" ht="15" customHeight="1" thickBot="1" x14ac:dyDescent="0.3">
      <c r="A68" s="226"/>
      <c r="B68" s="229" t="str">
        <f>IF(ISBLANK(CAprices!A72),"",CAprices!A72)</f>
        <v>W2442</v>
      </c>
      <c r="C68" s="230" t="str">
        <f>CAprices!B72</f>
        <v>42 inch wall cabinet - 2 doors</v>
      </c>
      <c r="D68" s="345">
        <f>IF(B68="","",INDEX(CAprices!C72:H72,1,GroupCAindex))</f>
        <v>0</v>
      </c>
      <c r="E68" s="232" t="str">
        <f t="shared" si="0"/>
        <v>N/A</v>
      </c>
      <c r="F68" s="348"/>
    </row>
    <row r="69" spans="1:6" ht="15" customHeight="1" thickBot="1" x14ac:dyDescent="0.3">
      <c r="A69" s="226"/>
      <c r="B69" s="229" t="str">
        <f>IF(ISBLANK(CAprices!A73),"",CAprices!A73)</f>
        <v>W2742</v>
      </c>
      <c r="C69" s="230" t="str">
        <f>CAprices!B73</f>
        <v>42 inch wall cabinet - 2 doors</v>
      </c>
      <c r="D69" s="345">
        <f>IF(B69="","",INDEX(CAprices!C73:H73,1,GroupCAindex))</f>
        <v>0</v>
      </c>
      <c r="E69" s="232" t="str">
        <f t="shared" ref="E69:E132" si="1">IF(B69="","",IF(D69=0,NotAvailable,D69*A69))</f>
        <v>N/A</v>
      </c>
      <c r="F69" s="348"/>
    </row>
    <row r="70" spans="1:6" ht="15" customHeight="1" thickBot="1" x14ac:dyDescent="0.3">
      <c r="A70" s="226"/>
      <c r="B70" s="229" t="str">
        <f>IF(ISBLANK(CAprices!A74),"",CAprices!A74)</f>
        <v>W3042</v>
      </c>
      <c r="C70" s="230" t="str">
        <f>CAprices!B74</f>
        <v>42 inch wall cabinet - 2 doors</v>
      </c>
      <c r="D70" s="345">
        <f>IF(B70="","",INDEX(CAprices!C74:H74,1,GroupCAindex))</f>
        <v>0</v>
      </c>
      <c r="E70" s="232" t="str">
        <f t="shared" si="1"/>
        <v>N/A</v>
      </c>
      <c r="F70" s="348"/>
    </row>
    <row r="71" spans="1:6" ht="15" customHeight="1" thickBot="1" x14ac:dyDescent="0.3">
      <c r="A71" s="226"/>
      <c r="B71" s="229" t="str">
        <f>IF(ISBLANK(CAprices!A75),"",CAprices!A75)</f>
        <v>W3342</v>
      </c>
      <c r="C71" s="230" t="str">
        <f>CAprices!B75</f>
        <v>42 inch wall cabinet - 2 doors</v>
      </c>
      <c r="D71" s="345">
        <f>IF(B71="","",INDEX(CAprices!C75:H75,1,GroupCAindex))</f>
        <v>0</v>
      </c>
      <c r="E71" s="232" t="str">
        <f t="shared" si="1"/>
        <v>N/A</v>
      </c>
      <c r="F71" s="348"/>
    </row>
    <row r="72" spans="1:6" ht="15" customHeight="1" thickBot="1" x14ac:dyDescent="0.3">
      <c r="A72" s="226"/>
      <c r="B72" s="229" t="str">
        <f>IF(ISBLANK(CAprices!A76),"",CAprices!A76)</f>
        <v>W3642</v>
      </c>
      <c r="C72" s="230" t="str">
        <f>CAprices!B76</f>
        <v>42 inch wall cabinet - 2 doors</v>
      </c>
      <c r="D72" s="345">
        <f>IF(B72="","",INDEX(CAprices!C76:H76,1,GroupCAindex))</f>
        <v>0</v>
      </c>
      <c r="E72" s="232" t="str">
        <f t="shared" si="1"/>
        <v>N/A</v>
      </c>
      <c r="F72" s="348"/>
    </row>
    <row r="73" spans="1:6" ht="15" customHeight="1" thickBot="1" x14ac:dyDescent="0.3">
      <c r="A73" s="226"/>
      <c r="B73" s="229" t="str">
        <f>IF(ISBLANK(CAprices!A77),"",CAprices!A77)</f>
        <v>W1830GD</v>
      </c>
      <c r="C73" s="230" t="str">
        <f>CAprices!B77</f>
        <v>One door wall glass door cabinets</v>
      </c>
      <c r="D73" s="345">
        <f>IF(B73="","",INDEX(CAprices!C77:H77,1,GroupCAindex))</f>
        <v>0</v>
      </c>
      <c r="E73" s="232" t="str">
        <f t="shared" si="1"/>
        <v>N/A</v>
      </c>
      <c r="F73" s="348"/>
    </row>
    <row r="74" spans="1:6" ht="15" customHeight="1" thickBot="1" x14ac:dyDescent="0.3">
      <c r="A74" s="226"/>
      <c r="B74" s="229" t="str">
        <f>IF(ISBLANK(CAprices!A78),"",CAprices!A78)</f>
        <v>W1836GD</v>
      </c>
      <c r="C74" s="230" t="str">
        <f>CAprices!B78</f>
        <v>One door wall glass door cabinets</v>
      </c>
      <c r="D74" s="345">
        <f>IF(B74="","",INDEX(CAprices!C78:H78,1,GroupCAindex))</f>
        <v>0</v>
      </c>
      <c r="E74" s="232" t="str">
        <f t="shared" si="1"/>
        <v>N/A</v>
      </c>
      <c r="F74" s="348"/>
    </row>
    <row r="75" spans="1:6" ht="15" customHeight="1" thickBot="1" x14ac:dyDescent="0.3">
      <c r="A75" s="226"/>
      <c r="B75" s="229" t="str">
        <f>IF(ISBLANK(CAprices!A79),"",CAprices!A79)</f>
        <v>W1842GD</v>
      </c>
      <c r="C75" s="230" t="str">
        <f>CAprices!B79</f>
        <v>One door wall glass door cabinets</v>
      </c>
      <c r="D75" s="345">
        <f>IF(B75="","",INDEX(CAprices!C79:H79,1,GroupCAindex))</f>
        <v>0</v>
      </c>
      <c r="E75" s="232" t="str">
        <f t="shared" si="1"/>
        <v>N/A</v>
      </c>
      <c r="F75" s="348"/>
    </row>
    <row r="76" spans="1:6" ht="15" customHeight="1" thickBot="1" x14ac:dyDescent="0.3">
      <c r="A76" s="226"/>
      <c r="B76" s="229" t="str">
        <f>IF(ISBLANK(CAprices!A80),"",CAprices!A80)</f>
        <v>W2130GD</v>
      </c>
      <c r="C76" s="230" t="str">
        <f>CAprices!B80</f>
        <v>One door wall glass door cabinets</v>
      </c>
      <c r="D76" s="345">
        <f>IF(B76="","",INDEX(CAprices!C80:H80,1,GroupCAindex))</f>
        <v>0</v>
      </c>
      <c r="E76" s="232" t="str">
        <f t="shared" si="1"/>
        <v>N/A</v>
      </c>
      <c r="F76" s="348"/>
    </row>
    <row r="77" spans="1:6" ht="15" customHeight="1" thickBot="1" x14ac:dyDescent="0.3">
      <c r="A77" s="226"/>
      <c r="B77" s="229" t="str">
        <f>IF(ISBLANK(CAprices!A81),"",CAprices!A81)</f>
        <v>W2136GD</v>
      </c>
      <c r="C77" s="230" t="str">
        <f>CAprices!B81</f>
        <v>One door wall glass door cabinets</v>
      </c>
      <c r="D77" s="345">
        <f>IF(B77="","",INDEX(CAprices!C81:H81,1,GroupCAindex))</f>
        <v>0</v>
      </c>
      <c r="E77" s="232" t="str">
        <f t="shared" si="1"/>
        <v>N/A</v>
      </c>
      <c r="F77" s="348"/>
    </row>
    <row r="78" spans="1:6" ht="15" customHeight="1" thickBot="1" x14ac:dyDescent="0.3">
      <c r="A78" s="226"/>
      <c r="B78" s="229" t="str">
        <f>IF(ISBLANK(CAprices!A82),"",CAprices!A82)</f>
        <v>W2142GD</v>
      </c>
      <c r="C78" s="230" t="str">
        <f>CAprices!B82</f>
        <v>One door wall glass door cabinets</v>
      </c>
      <c r="D78" s="345">
        <f>IF(B78="","",INDEX(CAprices!C82:H82,1,GroupCAindex))</f>
        <v>0</v>
      </c>
      <c r="E78" s="232" t="str">
        <f t="shared" si="1"/>
        <v>N/A</v>
      </c>
      <c r="F78" s="348"/>
    </row>
    <row r="79" spans="1:6" ht="15" customHeight="1" thickBot="1" x14ac:dyDescent="0.3">
      <c r="A79" s="226"/>
      <c r="B79" s="229" t="str">
        <f>IF(ISBLANK(CAprices!A83),"",CAprices!A83)</f>
        <v>W2430GD</v>
      </c>
      <c r="C79" s="230" t="str">
        <f>CAprices!B83</f>
        <v>Two door wall glass door cabinets</v>
      </c>
      <c r="D79" s="345">
        <f>IF(B79="","",INDEX(CAprices!C83:H83,1,GroupCAindex))</f>
        <v>0</v>
      </c>
      <c r="E79" s="232" t="str">
        <f t="shared" si="1"/>
        <v>N/A</v>
      </c>
      <c r="F79" s="348"/>
    </row>
    <row r="80" spans="1:6" ht="15" customHeight="1" thickBot="1" x14ac:dyDescent="0.3">
      <c r="A80" s="226"/>
      <c r="B80" s="229" t="str">
        <f>IF(ISBLANK(CAprices!A84),"",CAprices!A84)</f>
        <v>W2436GD</v>
      </c>
      <c r="C80" s="230" t="str">
        <f>CAprices!B84</f>
        <v>Two door wall glass door cabinets</v>
      </c>
      <c r="D80" s="345">
        <f>IF(B80="","",INDEX(CAprices!C84:H84,1,GroupCAindex))</f>
        <v>0</v>
      </c>
      <c r="E80" s="232" t="str">
        <f t="shared" si="1"/>
        <v>N/A</v>
      </c>
      <c r="F80" s="348"/>
    </row>
    <row r="81" spans="1:6" ht="15" customHeight="1" thickBot="1" x14ac:dyDescent="0.3">
      <c r="A81" s="226"/>
      <c r="B81" s="229" t="str">
        <f>IF(ISBLANK(CAprices!A85),"",CAprices!A85)</f>
        <v>W2442GD</v>
      </c>
      <c r="C81" s="230" t="str">
        <f>CAprices!B85</f>
        <v>Two door wall glass door cabinets</v>
      </c>
      <c r="D81" s="345">
        <f>IF(B81="","",INDEX(CAprices!C85:H85,1,GroupCAindex))</f>
        <v>0</v>
      </c>
      <c r="E81" s="232" t="str">
        <f t="shared" si="1"/>
        <v>N/A</v>
      </c>
      <c r="F81" s="348"/>
    </row>
    <row r="82" spans="1:6" ht="15" customHeight="1" thickBot="1" x14ac:dyDescent="0.3">
      <c r="A82" s="226"/>
      <c r="B82" s="229" t="str">
        <f>IF(ISBLANK(CAprices!A86),"",CAprices!A86)</f>
        <v>W3030GD</v>
      </c>
      <c r="C82" s="230" t="str">
        <f>CAprices!B86</f>
        <v>Two door wall glass door cabinets</v>
      </c>
      <c r="D82" s="345">
        <f>IF(B82="","",INDEX(CAprices!C86:H86,1,GroupCAindex))</f>
        <v>0</v>
      </c>
      <c r="E82" s="232" t="str">
        <f t="shared" si="1"/>
        <v>N/A</v>
      </c>
      <c r="F82" s="348"/>
    </row>
    <row r="83" spans="1:6" ht="15" customHeight="1" thickBot="1" x14ac:dyDescent="0.3">
      <c r="A83" s="226"/>
      <c r="B83" s="229" t="str">
        <f>IF(ISBLANK(CAprices!A87),"",CAprices!A87)</f>
        <v>W3036GD</v>
      </c>
      <c r="C83" s="230" t="str">
        <f>CAprices!B87</f>
        <v>Two door wall glass door cabinets</v>
      </c>
      <c r="D83" s="345">
        <f>IF(B83="","",INDEX(CAprices!C87:H87,1,GroupCAindex))</f>
        <v>0</v>
      </c>
      <c r="E83" s="232" t="str">
        <f t="shared" si="1"/>
        <v>N/A</v>
      </c>
      <c r="F83" s="348"/>
    </row>
    <row r="84" spans="1:6" ht="15" customHeight="1" thickBot="1" x14ac:dyDescent="0.3">
      <c r="A84" s="226"/>
      <c r="B84" s="229" t="str">
        <f>IF(ISBLANK(CAprices!A88),"",CAprices!A88)</f>
        <v>W3042GD</v>
      </c>
      <c r="C84" s="230" t="str">
        <f>CAprices!B88</f>
        <v>Two door wall glass door cabinets</v>
      </c>
      <c r="D84" s="345">
        <f>IF(B84="","",INDEX(CAprices!C88:H88,1,GroupCAindex))</f>
        <v>0</v>
      </c>
      <c r="E84" s="232" t="str">
        <f t="shared" si="1"/>
        <v>N/A</v>
      </c>
      <c r="F84" s="348"/>
    </row>
    <row r="85" spans="1:6" ht="15" customHeight="1" thickBot="1" x14ac:dyDescent="0.3">
      <c r="A85" s="226"/>
      <c r="B85" s="229" t="str">
        <f>IF(ISBLANK(CAprices!A89),"",CAprices!A89)</f>
        <v>W3630GD</v>
      </c>
      <c r="C85" s="230" t="str">
        <f>CAprices!B89</f>
        <v>Two door wall glass door cabinets</v>
      </c>
      <c r="D85" s="345">
        <f>IF(B85="","",INDEX(CAprices!C89:H89,1,GroupCAindex))</f>
        <v>0</v>
      </c>
      <c r="E85" s="232" t="str">
        <f t="shared" si="1"/>
        <v>N/A</v>
      </c>
      <c r="F85" s="348"/>
    </row>
    <row r="86" spans="1:6" ht="15" customHeight="1" thickBot="1" x14ac:dyDescent="0.3">
      <c r="A86" s="226"/>
      <c r="B86" s="229" t="str">
        <f>IF(ISBLANK(CAprices!A90),"",CAprices!A90)</f>
        <v>W3636GD</v>
      </c>
      <c r="C86" s="230" t="str">
        <f>CAprices!B90</f>
        <v>Two door wall glass door cabinets</v>
      </c>
      <c r="D86" s="345">
        <f>IF(B86="","",INDEX(CAprices!C90:H90,1,GroupCAindex))</f>
        <v>0</v>
      </c>
      <c r="E86" s="232" t="str">
        <f t="shared" si="1"/>
        <v>N/A</v>
      </c>
      <c r="F86" s="348"/>
    </row>
    <row r="87" spans="1:6" ht="15" customHeight="1" thickBot="1" x14ac:dyDescent="0.3">
      <c r="A87" s="226"/>
      <c r="B87" s="229" t="str">
        <f>IF(ISBLANK(CAprices!A91),"",CAprices!A91)</f>
        <v>W3642GD</v>
      </c>
      <c r="C87" s="230" t="str">
        <f>CAprices!B91</f>
        <v>Two door wall glass door cabinets</v>
      </c>
      <c r="D87" s="345">
        <f>IF(B87="","",INDEX(CAprices!C91:H91,1,GroupCAindex))</f>
        <v>0</v>
      </c>
      <c r="E87" s="232" t="str">
        <f t="shared" si="1"/>
        <v>N/A</v>
      </c>
      <c r="F87" s="348"/>
    </row>
    <row r="88" spans="1:6" ht="15" customHeight="1" thickBot="1" x14ac:dyDescent="0.3">
      <c r="A88" s="226"/>
      <c r="B88" s="229" t="str">
        <f>IF(ISBLANK(CAprices!A92),"",CAprices!A92)</f>
        <v>DCW2430GD</v>
      </c>
      <c r="C88" s="230" t="str">
        <f>CAprices!B92</f>
        <v>Diagonal corner mullion door only</v>
      </c>
      <c r="D88" s="345">
        <f>IF(B88="","",INDEX(CAprices!C92:H92,1,GroupCAindex))</f>
        <v>0</v>
      </c>
      <c r="E88" s="232" t="str">
        <f t="shared" si="1"/>
        <v>N/A</v>
      </c>
      <c r="F88" s="348"/>
    </row>
    <row r="89" spans="1:6" ht="15" customHeight="1" thickBot="1" x14ac:dyDescent="0.3">
      <c r="A89" s="226"/>
      <c r="B89" s="229" t="str">
        <f>IF(ISBLANK(CAprices!A93),"",CAprices!A93)</f>
        <v>DCW2436GD</v>
      </c>
      <c r="C89" s="230" t="str">
        <f>CAprices!B93</f>
        <v>Diagonal corner mullion door only</v>
      </c>
      <c r="D89" s="345">
        <f>IF(B89="","",INDEX(CAprices!C93:H93,1,GroupCAindex))</f>
        <v>0</v>
      </c>
      <c r="E89" s="232" t="str">
        <f t="shared" si="1"/>
        <v>N/A</v>
      </c>
      <c r="F89" s="348"/>
    </row>
    <row r="90" spans="1:6" ht="15" customHeight="1" thickBot="1" x14ac:dyDescent="0.3">
      <c r="A90" s="226"/>
      <c r="B90" s="229" t="str">
        <f>IF(ISBLANK(CAprices!A94),"",CAprices!A94)</f>
        <v>DCW2442GD</v>
      </c>
      <c r="C90" s="230" t="str">
        <f>CAprices!B94</f>
        <v>Diagonal corner mullion door only</v>
      </c>
      <c r="D90" s="345">
        <f>IF(B90="","",INDEX(CAprices!C94:H94,1,GroupCAindex))</f>
        <v>0</v>
      </c>
      <c r="E90" s="232" t="str">
        <f t="shared" si="1"/>
        <v>N/A</v>
      </c>
      <c r="F90" s="348"/>
    </row>
    <row r="91" spans="1:6" ht="15" customHeight="1" thickBot="1" x14ac:dyDescent="0.3">
      <c r="A91" s="226"/>
      <c r="B91" s="229" t="str">
        <f>IF(ISBLANK(CAprices!A95),"",CAprices!A95)</f>
        <v>W3012</v>
      </c>
      <c r="C91" s="230" t="str">
        <f>CAprices!B95</f>
        <v>30 inch wide bridge cabinets</v>
      </c>
      <c r="D91" s="345">
        <f>IF(B91="","",INDEX(CAprices!C95:H95,1,GroupCAindex))</f>
        <v>0</v>
      </c>
      <c r="E91" s="232" t="str">
        <f t="shared" si="1"/>
        <v>N/A</v>
      </c>
      <c r="F91" s="348"/>
    </row>
    <row r="92" spans="1:6" ht="15" customHeight="1" thickBot="1" x14ac:dyDescent="0.3">
      <c r="A92" s="226"/>
      <c r="B92" s="229" t="str">
        <f>IF(ISBLANK(CAprices!A96),"",CAprices!A96)</f>
        <v>W3015</v>
      </c>
      <c r="C92" s="230" t="str">
        <f>CAprices!B96</f>
        <v>30 inch wide bridge cabinets</v>
      </c>
      <c r="D92" s="345">
        <f>IF(B92="","",INDEX(CAprices!C96:H96,1,GroupCAindex))</f>
        <v>0</v>
      </c>
      <c r="E92" s="232" t="str">
        <f t="shared" si="1"/>
        <v>N/A</v>
      </c>
      <c r="F92" s="348"/>
    </row>
    <row r="93" spans="1:6" ht="15" customHeight="1" thickBot="1" x14ac:dyDescent="0.3">
      <c r="A93" s="226"/>
      <c r="B93" s="229" t="str">
        <f>IF(ISBLANK(CAprices!A97),"",CAprices!A97)</f>
        <v>W3018</v>
      </c>
      <c r="C93" s="230" t="str">
        <f>CAprices!B97</f>
        <v>30 inch wide bridge cabinets</v>
      </c>
      <c r="D93" s="345">
        <f>IF(B93="","",INDEX(CAprices!C97:H97,1,GroupCAindex))</f>
        <v>0</v>
      </c>
      <c r="E93" s="232" t="str">
        <f t="shared" si="1"/>
        <v>N/A</v>
      </c>
      <c r="F93" s="348"/>
    </row>
    <row r="94" spans="1:6" ht="15" customHeight="1" thickBot="1" x14ac:dyDescent="0.3">
      <c r="A94" s="226"/>
      <c r="B94" s="229" t="str">
        <f>IF(ISBLANK(CAprices!A98),"",CAprices!A98)</f>
        <v>W3021</v>
      </c>
      <c r="C94" s="230" t="str">
        <f>CAprices!B98</f>
        <v>30 inch wide bridge cabinets</v>
      </c>
      <c r="D94" s="345">
        <f>IF(B94="","",INDEX(CAprices!C98:H98,1,GroupCAindex))</f>
        <v>0</v>
      </c>
      <c r="E94" s="232" t="str">
        <f t="shared" si="1"/>
        <v>N/A</v>
      </c>
      <c r="F94" s="348"/>
    </row>
    <row r="95" spans="1:6" ht="15" customHeight="1" thickBot="1" x14ac:dyDescent="0.3">
      <c r="A95" s="226"/>
      <c r="B95" s="229" t="str">
        <f>IF(ISBLANK(CAprices!A99),"",CAprices!A99)</f>
        <v>W3024</v>
      </c>
      <c r="C95" s="230" t="str">
        <f>CAprices!B99</f>
        <v>30 inch wide bridge cabinets</v>
      </c>
      <c r="D95" s="345">
        <f>IF(B95="","",INDEX(CAprices!C99:H99,1,GroupCAindex))</f>
        <v>0</v>
      </c>
      <c r="E95" s="232" t="str">
        <f t="shared" si="1"/>
        <v>N/A</v>
      </c>
      <c r="F95" s="348"/>
    </row>
    <row r="96" spans="1:6" ht="15" customHeight="1" thickBot="1" x14ac:dyDescent="0.3">
      <c r="A96" s="226"/>
      <c r="B96" s="229" t="str">
        <f>IF(ISBLANK(CAprices!A100),"",CAprices!A100)</f>
        <v>W3612</v>
      </c>
      <c r="C96" s="230" t="str">
        <f>CAprices!B100</f>
        <v>36 inch wide bridge cabinets</v>
      </c>
      <c r="D96" s="345">
        <f>IF(B96="","",INDEX(CAprices!C100:H100,1,GroupCAindex))</f>
        <v>0</v>
      </c>
      <c r="E96" s="232" t="str">
        <f t="shared" si="1"/>
        <v>N/A</v>
      </c>
      <c r="F96" s="348"/>
    </row>
    <row r="97" spans="1:6" ht="15" customHeight="1" thickBot="1" x14ac:dyDescent="0.3">
      <c r="A97" s="226"/>
      <c r="B97" s="229" t="str">
        <f>IF(ISBLANK(CAprices!A101),"",CAprices!A101)</f>
        <v>W3615</v>
      </c>
      <c r="C97" s="230" t="str">
        <f>CAprices!B101</f>
        <v>36 inch wide bridge cabinets</v>
      </c>
      <c r="D97" s="345">
        <f>IF(B97="","",INDEX(CAprices!C101:H101,1,GroupCAindex))</f>
        <v>0</v>
      </c>
      <c r="E97" s="232" t="str">
        <f t="shared" si="1"/>
        <v>N/A</v>
      </c>
      <c r="F97" s="348"/>
    </row>
    <row r="98" spans="1:6" ht="15" customHeight="1" thickBot="1" x14ac:dyDescent="0.3">
      <c r="A98" s="226"/>
      <c r="B98" s="229" t="str">
        <f>IF(ISBLANK(CAprices!A102),"",CAprices!A102)</f>
        <v>W3618</v>
      </c>
      <c r="C98" s="230" t="str">
        <f>CAprices!B102</f>
        <v>36 inch wide bridge cabinets</v>
      </c>
      <c r="D98" s="345">
        <f>IF(B98="","",INDEX(CAprices!C102:H102,1,GroupCAindex))</f>
        <v>0</v>
      </c>
      <c r="E98" s="232" t="str">
        <f t="shared" si="1"/>
        <v>N/A</v>
      </c>
      <c r="F98" s="348"/>
    </row>
    <row r="99" spans="1:6" ht="15" customHeight="1" thickBot="1" x14ac:dyDescent="0.3">
      <c r="A99" s="226"/>
      <c r="B99" s="229" t="str">
        <f>IF(ISBLANK(CAprices!A103),"",CAprices!A103)</f>
        <v>W3621</v>
      </c>
      <c r="C99" s="230" t="str">
        <f>CAprices!B103</f>
        <v>36 inch wide bridge cabinets</v>
      </c>
      <c r="D99" s="345">
        <f>IF(B99="","",INDEX(CAprices!C103:H103,1,GroupCAindex))</f>
        <v>0</v>
      </c>
      <c r="E99" s="232" t="str">
        <f t="shared" si="1"/>
        <v>N/A</v>
      </c>
      <c r="F99" s="348"/>
    </row>
    <row r="100" spans="1:6" ht="15" customHeight="1" thickBot="1" x14ac:dyDescent="0.3">
      <c r="A100" s="226"/>
      <c r="B100" s="229" t="str">
        <f>IF(ISBLANK(CAprices!A104),"",CAprices!A104)</f>
        <v>W3624</v>
      </c>
      <c r="C100" s="230" t="str">
        <f>CAprices!B104</f>
        <v>36 inch wide bridge cabinets</v>
      </c>
      <c r="D100" s="345">
        <f>IF(B100="","",INDEX(CAprices!C104:H104,1,GroupCAindex))</f>
        <v>0</v>
      </c>
      <c r="E100" s="232" t="str">
        <f t="shared" si="1"/>
        <v>N/A</v>
      </c>
      <c r="F100" s="348"/>
    </row>
    <row r="101" spans="1:6" ht="15" customHeight="1" thickBot="1" x14ac:dyDescent="0.3">
      <c r="A101" s="226"/>
      <c r="B101" s="229" t="str">
        <f>IF(ISBLANK(CAprices!A105),"",CAprices!A105)</f>
        <v>W361224</v>
      </c>
      <c r="C101" s="230" t="str">
        <f>CAprices!B105</f>
        <v>36 inch wide refrigerator cabinets</v>
      </c>
      <c r="D101" s="345">
        <f>IF(B101="","",INDEX(CAprices!C105:H105,1,GroupCAindex))</f>
        <v>0</v>
      </c>
      <c r="E101" s="232" t="str">
        <f t="shared" si="1"/>
        <v>N/A</v>
      </c>
      <c r="F101" s="348"/>
    </row>
    <row r="102" spans="1:6" ht="15" customHeight="1" thickBot="1" x14ac:dyDescent="0.3">
      <c r="A102" s="226"/>
      <c r="B102" s="229" t="str">
        <f>IF(ISBLANK(CAprices!A106),"",CAprices!A106)</f>
        <v>W361524</v>
      </c>
      <c r="C102" s="230" t="str">
        <f>CAprices!B106</f>
        <v>36 inch wide refrigerator cabinets</v>
      </c>
      <c r="D102" s="345">
        <f>IF(B102="","",INDEX(CAprices!C106:H106,1,GroupCAindex))</f>
        <v>0</v>
      </c>
      <c r="E102" s="232" t="str">
        <f t="shared" si="1"/>
        <v>N/A</v>
      </c>
      <c r="F102" s="348"/>
    </row>
    <row r="103" spans="1:6" ht="15" customHeight="1" thickBot="1" x14ac:dyDescent="0.3">
      <c r="A103" s="226"/>
      <c r="B103" s="229" t="str">
        <f>IF(ISBLANK(CAprices!A107),"",CAprices!A107)</f>
        <v>W361824</v>
      </c>
      <c r="C103" s="230" t="str">
        <f>CAprices!B107</f>
        <v>36 inch wide refrigerator cabinets</v>
      </c>
      <c r="D103" s="345">
        <f>IF(B103="","",INDEX(CAprices!C107:H107,1,GroupCAindex))</f>
        <v>0</v>
      </c>
      <c r="E103" s="232" t="str">
        <f t="shared" si="1"/>
        <v>N/A</v>
      </c>
      <c r="F103" s="348"/>
    </row>
    <row r="104" spans="1:6" ht="15" customHeight="1" thickBot="1" x14ac:dyDescent="0.3">
      <c r="A104" s="226"/>
      <c r="B104" s="229" t="str">
        <f>IF(ISBLANK(CAprices!A108),"",CAprices!A108)</f>
        <v>W362124</v>
      </c>
      <c r="C104" s="230" t="str">
        <f>CAprices!B108</f>
        <v>36 inch wide refrigerator cabinets</v>
      </c>
      <c r="D104" s="345">
        <f>IF(B104="","",INDEX(CAprices!C108:H108,1,GroupCAindex))</f>
        <v>0</v>
      </c>
      <c r="E104" s="232" t="str">
        <f t="shared" si="1"/>
        <v>N/A</v>
      </c>
      <c r="F104" s="348"/>
    </row>
    <row r="105" spans="1:6" ht="15" customHeight="1" thickBot="1" x14ac:dyDescent="0.3">
      <c r="A105" s="226"/>
      <c r="B105" s="229" t="str">
        <f>IF(ISBLANK(CAprices!A109),"",CAprices!A109)</f>
        <v>W362424</v>
      </c>
      <c r="C105" s="230" t="str">
        <f>CAprices!B109</f>
        <v>36 inch wide refrigerator cabinets</v>
      </c>
      <c r="D105" s="345">
        <f>IF(B105="","",INDEX(CAprices!C109:H109,1,GroupCAindex))</f>
        <v>0</v>
      </c>
      <c r="E105" s="232" t="str">
        <f t="shared" si="1"/>
        <v>N/A</v>
      </c>
      <c r="F105" s="348"/>
    </row>
    <row r="106" spans="1:6" ht="15" customHeight="1" thickBot="1" x14ac:dyDescent="0.3">
      <c r="A106" s="226"/>
      <c r="B106" s="229" t="str">
        <f>IF(ISBLANK(CAprices!A110),"",CAprices!A110)</f>
        <v>WDC2430</v>
      </c>
      <c r="C106" s="230" t="str">
        <f>CAprices!B110</f>
        <v>Wall diagonal corner</v>
      </c>
      <c r="D106" s="345">
        <f>IF(B106="","",INDEX(CAprices!C110:H110,1,GroupCAindex))</f>
        <v>0</v>
      </c>
      <c r="E106" s="232" t="str">
        <f t="shared" si="1"/>
        <v>N/A</v>
      </c>
      <c r="F106" s="348"/>
    </row>
    <row r="107" spans="1:6" ht="15" customHeight="1" thickBot="1" x14ac:dyDescent="0.3">
      <c r="A107" s="226"/>
      <c r="B107" s="229" t="str">
        <f>IF(ISBLANK(CAprices!A111),"",CAprices!A111)</f>
        <v>WDC2436</v>
      </c>
      <c r="C107" s="230" t="str">
        <f>CAprices!B111</f>
        <v>Wall diagonal corner</v>
      </c>
      <c r="D107" s="345">
        <f>IF(B107="","",INDEX(CAprices!C111:H111,1,GroupCAindex))</f>
        <v>0</v>
      </c>
      <c r="E107" s="232" t="str">
        <f t="shared" si="1"/>
        <v>N/A</v>
      </c>
      <c r="F107" s="348"/>
    </row>
    <row r="108" spans="1:6" ht="15" customHeight="1" thickBot="1" x14ac:dyDescent="0.3">
      <c r="A108" s="226"/>
      <c r="B108" s="229" t="str">
        <f>IF(ISBLANK(CAprices!A112),"",CAprices!A112)</f>
        <v>WDC2442</v>
      </c>
      <c r="C108" s="230" t="str">
        <f>CAprices!B112</f>
        <v>Wall diagonal corner</v>
      </c>
      <c r="D108" s="345">
        <f>IF(B108="","",INDEX(CAprices!C112:H112,1,GroupCAindex))</f>
        <v>0</v>
      </c>
      <c r="E108" s="232" t="str">
        <f t="shared" si="1"/>
        <v>N/A</v>
      </c>
      <c r="F108" s="348"/>
    </row>
    <row r="109" spans="1:6" ht="15" customHeight="1" thickBot="1" x14ac:dyDescent="0.3">
      <c r="A109" s="226"/>
      <c r="B109" s="229" t="str">
        <f>IF(ISBLANK(CAprices!A113),"",CAprices!A113)</f>
        <v>WBC2730</v>
      </c>
      <c r="C109" s="230" t="str">
        <f>CAprices!B113</f>
        <v>Wall blind corner</v>
      </c>
      <c r="D109" s="345">
        <f>IF(B109="","",INDEX(CAprices!C113:H113,1,GroupCAindex))</f>
        <v>0</v>
      </c>
      <c r="E109" s="232" t="str">
        <f t="shared" si="1"/>
        <v>N/A</v>
      </c>
      <c r="F109" s="348"/>
    </row>
    <row r="110" spans="1:6" ht="15" customHeight="1" thickBot="1" x14ac:dyDescent="0.3">
      <c r="A110" s="226"/>
      <c r="B110" s="229" t="str">
        <f>IF(ISBLANK(CAprices!A114),"",CAprices!A114)</f>
        <v>WBC2736</v>
      </c>
      <c r="C110" s="230" t="str">
        <f>CAprices!B114</f>
        <v>Wall blind corner</v>
      </c>
      <c r="D110" s="345">
        <f>IF(B110="","",INDEX(CAprices!C114:H114,1,GroupCAindex))</f>
        <v>0</v>
      </c>
      <c r="E110" s="232" t="str">
        <f t="shared" si="1"/>
        <v>N/A</v>
      </c>
      <c r="F110" s="348"/>
    </row>
    <row r="111" spans="1:6" ht="15" customHeight="1" thickBot="1" x14ac:dyDescent="0.3">
      <c r="A111" s="226"/>
      <c r="B111" s="229" t="str">
        <f>IF(ISBLANK(CAprices!A115),"",CAprices!A115)</f>
        <v>WBC2742</v>
      </c>
      <c r="C111" s="230" t="str">
        <f>CAprices!B115</f>
        <v>Wall blind corner</v>
      </c>
      <c r="D111" s="345">
        <f>IF(B111="","",INDEX(CAprices!C115:H115,1,GroupCAindex))</f>
        <v>0</v>
      </c>
      <c r="E111" s="232" t="str">
        <f t="shared" si="1"/>
        <v>N/A</v>
      </c>
      <c r="F111" s="348"/>
    </row>
    <row r="112" spans="1:6" ht="15" customHeight="1" thickBot="1" x14ac:dyDescent="0.3">
      <c r="A112" s="226"/>
      <c r="B112" s="229" t="str">
        <f>IF(ISBLANK(CAprices!A116),"",CAprices!A116)</f>
        <v>WM303012</v>
      </c>
      <c r="C112" s="230" t="str">
        <f>CAprices!B116</f>
        <v>Wall microwave cabinet</v>
      </c>
      <c r="D112" s="345">
        <f>IF(B112="","",INDEX(CAprices!C116:H116,1,GroupCAindex))</f>
        <v>0</v>
      </c>
      <c r="E112" s="232" t="str">
        <f t="shared" si="1"/>
        <v>N/A</v>
      </c>
      <c r="F112" s="348"/>
    </row>
    <row r="113" spans="1:6" ht="15" customHeight="1" thickBot="1" x14ac:dyDescent="0.3">
      <c r="A113" s="226"/>
      <c r="B113" s="229" t="str">
        <f>IF(ISBLANK(CAprices!A117),"",CAprices!A117)</f>
        <v>WM303612</v>
      </c>
      <c r="C113" s="230" t="str">
        <f>CAprices!B117</f>
        <v>Wall microwave cabinet</v>
      </c>
      <c r="D113" s="345">
        <f>IF(B113="","",INDEX(CAprices!C117:H117,1,GroupCAindex))</f>
        <v>0</v>
      </c>
      <c r="E113" s="232" t="str">
        <f t="shared" si="1"/>
        <v>N/A</v>
      </c>
      <c r="F113" s="348"/>
    </row>
    <row r="114" spans="1:6" ht="15" customHeight="1" thickBot="1" x14ac:dyDescent="0.3">
      <c r="A114" s="226"/>
      <c r="B114" s="229" t="str">
        <f>IF(ISBLANK(CAprices!A118),"",CAprices!A118)</f>
        <v>WM304212</v>
      </c>
      <c r="C114" s="230" t="str">
        <f>CAprices!B118</f>
        <v>Wall microwave cabinet</v>
      </c>
      <c r="D114" s="345">
        <f>IF(B114="","",INDEX(CAprices!C118:H118,1,GroupCAindex))</f>
        <v>0</v>
      </c>
      <c r="E114" s="232" t="str">
        <f t="shared" si="1"/>
        <v>N/A</v>
      </c>
      <c r="F114" s="348"/>
    </row>
    <row r="115" spans="1:6" ht="15" customHeight="1" thickBot="1" x14ac:dyDescent="0.3">
      <c r="A115" s="226"/>
      <c r="B115" s="229" t="str">
        <f>IF(ISBLANK(CAprices!A119),"",CAprices!A119)</f>
        <v>WES1230K</v>
      </c>
      <c r="C115" s="230" t="str">
        <f>CAprices!B119</f>
        <v>Wall end shelf</v>
      </c>
      <c r="D115" s="345">
        <f>IF(B115="","",INDEX(CAprices!C119:H119,1,GroupCAindex))</f>
        <v>0</v>
      </c>
      <c r="E115" s="232" t="str">
        <f t="shared" si="1"/>
        <v>N/A</v>
      </c>
      <c r="F115" s="348"/>
    </row>
    <row r="116" spans="1:6" ht="15" customHeight="1" thickBot="1" x14ac:dyDescent="0.3">
      <c r="A116" s="226"/>
      <c r="B116" s="229" t="str">
        <f>IF(ISBLANK(CAprices!A120),"",CAprices!A120)</f>
        <v>WES1236K</v>
      </c>
      <c r="C116" s="230" t="str">
        <f>CAprices!B120</f>
        <v>Wall end shelf</v>
      </c>
      <c r="D116" s="345">
        <f>IF(B116="","",INDEX(CAprices!C120:H120,1,GroupCAindex))</f>
        <v>0</v>
      </c>
      <c r="E116" s="232" t="str">
        <f t="shared" si="1"/>
        <v>N/A</v>
      </c>
      <c r="F116" s="348"/>
    </row>
    <row r="117" spans="1:6" ht="15" customHeight="1" thickBot="1" x14ac:dyDescent="0.3">
      <c r="A117" s="226"/>
      <c r="B117" s="229" t="str">
        <f>IF(ISBLANK(CAprices!A121),"",CAprices!A121)</f>
        <v>WES1242K</v>
      </c>
      <c r="C117" s="230" t="str">
        <f>CAprices!B121</f>
        <v>Wall end shelf</v>
      </c>
      <c r="D117" s="345">
        <f>IF(B117="","",INDEX(CAprices!C121:H121,1,GroupCAindex))</f>
        <v>0</v>
      </c>
      <c r="E117" s="232" t="str">
        <f t="shared" si="1"/>
        <v>N/A</v>
      </c>
      <c r="F117" s="348"/>
    </row>
    <row r="118" spans="1:6" ht="15" customHeight="1" thickBot="1" x14ac:dyDescent="0.3">
      <c r="A118" s="226"/>
      <c r="B118" s="229" t="str">
        <f>IF(ISBLANK(CAprices!A122),"",CAprices!A122)</f>
        <v>3015WR</v>
      </c>
      <c r="C118" s="230" t="str">
        <f>CAprices!B122</f>
        <v>Wall wine rack</v>
      </c>
      <c r="D118" s="345">
        <f>IF(B118="","",INDEX(CAprices!C122:H122,1,GroupCAindex))</f>
        <v>0</v>
      </c>
      <c r="E118" s="232" t="str">
        <f t="shared" si="1"/>
        <v>N/A</v>
      </c>
      <c r="F118" s="348"/>
    </row>
    <row r="119" spans="1:6" ht="15" customHeight="1" thickBot="1" x14ac:dyDescent="0.3">
      <c r="A119" s="226"/>
      <c r="B119" s="229" t="str">
        <f>IF(ISBLANK(CAprices!A123),"",CAprices!A123)</f>
        <v>3615WR</v>
      </c>
      <c r="C119" s="230" t="str">
        <f>CAprices!B123</f>
        <v>Wall wine rack</v>
      </c>
      <c r="D119" s="345">
        <f>IF(B119="","",INDEX(CAprices!C123:H123,1,GroupCAindex))</f>
        <v>0</v>
      </c>
      <c r="E119" s="232" t="str">
        <f t="shared" si="1"/>
        <v>N/A</v>
      </c>
      <c r="F119" s="348"/>
    </row>
    <row r="120" spans="1:6" ht="15" customHeight="1" thickBot="1" x14ac:dyDescent="0.3">
      <c r="A120" s="226"/>
      <c r="B120" s="229" t="str">
        <f>IF(ISBLANK(CAprices!A124),"",CAprices!A124)</f>
        <v>GR30</v>
      </c>
      <c r="C120" s="230" t="str">
        <f>CAprices!B124</f>
        <v>Stem glass rack</v>
      </c>
      <c r="D120" s="345">
        <f>IF(B120="","",INDEX(CAprices!C124:H124,1,GroupCAindex))</f>
        <v>0</v>
      </c>
      <c r="E120" s="232" t="str">
        <f t="shared" si="1"/>
        <v>N/A</v>
      </c>
      <c r="F120" s="348"/>
    </row>
    <row r="121" spans="1:6" ht="15" customHeight="1" thickBot="1" x14ac:dyDescent="0.3">
      <c r="A121" s="226"/>
      <c r="B121" s="229" t="str">
        <f>IF(ISBLANK(CAprices!A125),"",CAprices!A125)</f>
        <v>GR36</v>
      </c>
      <c r="C121" s="230" t="str">
        <f>CAprices!B125</f>
        <v>Stem glass rack</v>
      </c>
      <c r="D121" s="345">
        <f>IF(B121="","",INDEX(CAprices!C125:H125,1,GroupCAindex))</f>
        <v>0</v>
      </c>
      <c r="E121" s="232" t="str">
        <f t="shared" si="1"/>
        <v>N/A</v>
      </c>
      <c r="F121" s="348"/>
    </row>
    <row r="122" spans="1:6" ht="15" customHeight="1" thickBot="1" x14ac:dyDescent="0.3">
      <c r="A122" s="226"/>
      <c r="B122" s="229" t="str">
        <f>IF(ISBLANK(CAprices!A126),"",CAprices!A126)</f>
        <v>RHE3024</v>
      </c>
      <c r="C122" s="230" t="str">
        <f>CAprices!B126</f>
        <v>Range hood</v>
      </c>
      <c r="D122" s="345">
        <f>IF(B122="","",INDEX(CAprices!C126:H126,1,GroupCAindex))</f>
        <v>0</v>
      </c>
      <c r="E122" s="232" t="str">
        <f t="shared" si="1"/>
        <v>N/A</v>
      </c>
      <c r="F122" s="348"/>
    </row>
    <row r="123" spans="1:6" ht="15" customHeight="1" thickBot="1" x14ac:dyDescent="0.3">
      <c r="A123" s="226"/>
      <c r="B123" s="229" t="str">
        <f>IF(ISBLANK(CAprices!A127),"",CAprices!A127)</f>
        <v>PC1884</v>
      </c>
      <c r="C123" s="230" t="str">
        <f>CAprices!B127</f>
        <v>Wall pantry - 2 doors</v>
      </c>
      <c r="D123" s="345">
        <f>IF(B123="","",INDEX(CAprices!C127:H127,1,GroupCAindex))</f>
        <v>0</v>
      </c>
      <c r="E123" s="232" t="str">
        <f t="shared" si="1"/>
        <v>N/A</v>
      </c>
      <c r="F123" s="348"/>
    </row>
    <row r="124" spans="1:6" ht="15" customHeight="1" thickBot="1" x14ac:dyDescent="0.3">
      <c r="A124" s="226"/>
      <c r="B124" s="229" t="str">
        <f>IF(ISBLANK(CAprices!A128),"",CAprices!A128)</f>
        <v>PC1890</v>
      </c>
      <c r="C124" s="230" t="str">
        <f>CAprices!B128</f>
        <v>Wall pantry - 2 doors</v>
      </c>
      <c r="D124" s="345">
        <f>IF(B124="","",INDEX(CAprices!C128:H128,1,GroupCAindex))</f>
        <v>0</v>
      </c>
      <c r="E124" s="232" t="str">
        <f t="shared" si="1"/>
        <v>N/A</v>
      </c>
      <c r="F124" s="348"/>
    </row>
    <row r="125" spans="1:6" ht="15" customHeight="1" thickBot="1" x14ac:dyDescent="0.3">
      <c r="A125" s="226"/>
      <c r="B125" s="229" t="str">
        <f>IF(ISBLANK(CAprices!A129),"",CAprices!A129)</f>
        <v>PC1896</v>
      </c>
      <c r="C125" s="230" t="str">
        <f>CAprices!B129</f>
        <v>Wall pantry - 2 doors</v>
      </c>
      <c r="D125" s="345">
        <f>IF(B125="","",INDEX(CAprices!C129:H129,1,GroupCAindex))</f>
        <v>0</v>
      </c>
      <c r="E125" s="232" t="str">
        <f t="shared" si="1"/>
        <v>N/A</v>
      </c>
      <c r="F125" s="348"/>
    </row>
    <row r="126" spans="1:6" ht="15" customHeight="1" thickBot="1" x14ac:dyDescent="0.3">
      <c r="A126" s="226"/>
      <c r="B126" s="229" t="str">
        <f>IF(ISBLANK(CAprices!A130),"",CAprices!A130)</f>
        <v>PC2484</v>
      </c>
      <c r="C126" s="230" t="str">
        <f>CAprices!B130</f>
        <v>Wall pantry - 4 doors</v>
      </c>
      <c r="D126" s="345">
        <f>IF(B126="","",INDEX(CAprices!C130:H130,1,GroupCAindex))</f>
        <v>0</v>
      </c>
      <c r="E126" s="232" t="str">
        <f t="shared" si="1"/>
        <v>N/A</v>
      </c>
      <c r="F126" s="348"/>
    </row>
    <row r="127" spans="1:6" ht="15" customHeight="1" thickBot="1" x14ac:dyDescent="0.3">
      <c r="A127" s="226"/>
      <c r="B127" s="229" t="str">
        <f>IF(ISBLANK(CAprices!A131),"",CAprices!A131)</f>
        <v>PC2490</v>
      </c>
      <c r="C127" s="230" t="str">
        <f>CAprices!B131</f>
        <v>Wall pantry - 4 doors</v>
      </c>
      <c r="D127" s="345">
        <f>IF(B127="","",INDEX(CAprices!C131:H131,1,GroupCAindex))</f>
        <v>0</v>
      </c>
      <c r="E127" s="232" t="str">
        <f t="shared" si="1"/>
        <v>N/A</v>
      </c>
      <c r="F127" s="348"/>
    </row>
    <row r="128" spans="1:6" ht="15" customHeight="1" thickBot="1" x14ac:dyDescent="0.3">
      <c r="A128" s="226"/>
      <c r="B128" s="229" t="str">
        <f>IF(ISBLANK(CAprices!A132),"",CAprices!A132)</f>
        <v>PC2496</v>
      </c>
      <c r="C128" s="230" t="str">
        <f>CAprices!B132</f>
        <v>Wall pantry - 4 doors</v>
      </c>
      <c r="D128" s="345">
        <f>IF(B128="","",INDEX(CAprices!C132:H132,1,GroupCAindex))</f>
        <v>0</v>
      </c>
      <c r="E128" s="232" t="str">
        <f t="shared" si="1"/>
        <v>N/A</v>
      </c>
      <c r="F128" s="348"/>
    </row>
    <row r="129" spans="1:6" ht="15" customHeight="1" thickBot="1" x14ac:dyDescent="0.3">
      <c r="A129" s="226"/>
      <c r="B129" s="229" t="str">
        <f>IF(ISBLANK(CAprices!A133),"",CAprices!A133)</f>
        <v>PC3084</v>
      </c>
      <c r="C129" s="230" t="str">
        <f>CAprices!B133</f>
        <v>Wall pantry - 4 doors</v>
      </c>
      <c r="D129" s="345">
        <f>IF(B129="","",INDEX(CAprices!C133:H133,1,GroupCAindex))</f>
        <v>0</v>
      </c>
      <c r="E129" s="232" t="str">
        <f t="shared" si="1"/>
        <v>N/A</v>
      </c>
      <c r="F129" s="348"/>
    </row>
    <row r="130" spans="1:6" ht="15" customHeight="1" thickBot="1" x14ac:dyDescent="0.3">
      <c r="A130" s="226"/>
      <c r="B130" s="229" t="str">
        <f>IF(ISBLANK(CAprices!A134),"",CAprices!A134)</f>
        <v>PC3090</v>
      </c>
      <c r="C130" s="230" t="str">
        <f>CAprices!B134</f>
        <v>Wall pantry - 4 doors</v>
      </c>
      <c r="D130" s="345">
        <f>IF(B130="","",INDEX(CAprices!C134:H134,1,GroupCAindex))</f>
        <v>0</v>
      </c>
      <c r="E130" s="232" t="str">
        <f t="shared" si="1"/>
        <v>N/A</v>
      </c>
      <c r="F130" s="348"/>
    </row>
    <row r="131" spans="1:6" ht="15" customHeight="1" thickBot="1" x14ac:dyDescent="0.3">
      <c r="A131" s="226"/>
      <c r="B131" s="229" t="str">
        <f>IF(ISBLANK(CAprices!A135),"",CAprices!A135)</f>
        <v>PC3096</v>
      </c>
      <c r="C131" s="230" t="str">
        <f>CAprices!B135</f>
        <v>Wall pantry - 4 doors</v>
      </c>
      <c r="D131" s="345">
        <f>IF(B131="","",INDEX(CAprices!C135:H135,1,GroupCAindex))</f>
        <v>0</v>
      </c>
      <c r="E131" s="232" t="str">
        <f t="shared" si="1"/>
        <v>N/A</v>
      </c>
      <c r="F131" s="348"/>
    </row>
    <row r="132" spans="1:6" ht="15" customHeight="1" thickBot="1" x14ac:dyDescent="0.3">
      <c r="A132" s="226"/>
      <c r="B132" s="229" t="str">
        <f>IF(ISBLANK(CAprices!A136),"",CAprices!A136)</f>
        <v>PC3684</v>
      </c>
      <c r="C132" s="230" t="str">
        <f>CAprices!B136</f>
        <v>Wall pantry - 4 doors</v>
      </c>
      <c r="D132" s="345">
        <f>IF(B132="","",INDEX(CAprices!C136:H136,1,GroupCAindex))</f>
        <v>0</v>
      </c>
      <c r="E132" s="232" t="str">
        <f t="shared" si="1"/>
        <v>N/A</v>
      </c>
      <c r="F132" s="348"/>
    </row>
    <row r="133" spans="1:6" ht="15" customHeight="1" thickBot="1" x14ac:dyDescent="0.3">
      <c r="A133" s="226"/>
      <c r="B133" s="229" t="str">
        <f>IF(ISBLANK(CAprices!A137),"",CAprices!A137)</f>
        <v>PC3690</v>
      </c>
      <c r="C133" s="230" t="str">
        <f>CAprices!B137</f>
        <v>Wall pantry - 4 doors</v>
      </c>
      <c r="D133" s="345">
        <f>IF(B133="","",INDEX(CAprices!C137:H137,1,GroupCAindex))</f>
        <v>0</v>
      </c>
      <c r="E133" s="232" t="str">
        <f t="shared" ref="E133:E196" si="2">IF(B133="","",IF(D133=0,NotAvailable,D133*A133))</f>
        <v>N/A</v>
      </c>
      <c r="F133" s="348"/>
    </row>
    <row r="134" spans="1:6" ht="15" customHeight="1" thickBot="1" x14ac:dyDescent="0.3">
      <c r="A134" s="226"/>
      <c r="B134" s="229" t="str">
        <f>IF(ISBLANK(CAprices!A138),"",CAprices!A138)</f>
        <v>PC3696</v>
      </c>
      <c r="C134" s="230" t="str">
        <f>CAprices!B138</f>
        <v>Wall pantry - 4 doors</v>
      </c>
      <c r="D134" s="345">
        <f>IF(B134="","",INDEX(CAprices!C138:H138,1,GroupCAindex))</f>
        <v>0</v>
      </c>
      <c r="E134" s="232" t="str">
        <f t="shared" si="2"/>
        <v>N/A</v>
      </c>
      <c r="F134" s="348"/>
    </row>
    <row r="135" spans="1:6" ht="15" customHeight="1" thickBot="1" x14ac:dyDescent="0.3">
      <c r="A135" s="226"/>
      <c r="B135" s="229" t="str">
        <f>IF(ISBLANK(CAprices!A139),"",CAprices!A139)</f>
        <v>OC3084U</v>
      </c>
      <c r="C135" s="230" t="str">
        <f>CAprices!B139</f>
        <v>Wall oven cabinet</v>
      </c>
      <c r="D135" s="345">
        <f>IF(B135="","",INDEX(CAprices!C139:H139,1,GroupCAindex))</f>
        <v>0</v>
      </c>
      <c r="E135" s="232" t="str">
        <f t="shared" si="2"/>
        <v>N/A</v>
      </c>
      <c r="F135" s="348"/>
    </row>
    <row r="136" spans="1:6" ht="15" customHeight="1" thickBot="1" x14ac:dyDescent="0.3">
      <c r="A136" s="226"/>
      <c r="B136" s="229" t="str">
        <f>IF(ISBLANK(CAprices!A140),"",CAprices!A140)</f>
        <v>OC3090U</v>
      </c>
      <c r="C136" s="230" t="str">
        <f>CAprices!B140</f>
        <v>Wall oven cabinet</v>
      </c>
      <c r="D136" s="345">
        <f>IF(B136="","",INDEX(CAprices!C140:H140,1,GroupCAindex))</f>
        <v>0</v>
      </c>
      <c r="E136" s="232" t="str">
        <f t="shared" si="2"/>
        <v>N/A</v>
      </c>
      <c r="F136" s="348"/>
    </row>
    <row r="137" spans="1:6" ht="15" customHeight="1" thickBot="1" x14ac:dyDescent="0.3">
      <c r="A137" s="226"/>
      <c r="B137" s="229" t="str">
        <f>IF(ISBLANK(CAprices!A141),"",CAprices!A141)</f>
        <v>OC3096U</v>
      </c>
      <c r="C137" s="230" t="str">
        <f>CAprices!B141</f>
        <v>Wall oven cabinet</v>
      </c>
      <c r="D137" s="345">
        <f>IF(B137="","",INDEX(CAprices!C141:H141,1,GroupCAindex))</f>
        <v>0</v>
      </c>
      <c r="E137" s="232" t="str">
        <f t="shared" si="2"/>
        <v>N/A</v>
      </c>
      <c r="F137" s="348"/>
    </row>
    <row r="138" spans="1:6" ht="15" customHeight="1" thickBot="1" x14ac:dyDescent="0.3">
      <c r="A138" s="226"/>
      <c r="B138" s="229" t="str">
        <f>IF(ISBLANK(CAprices!A142),"",CAprices!A142)</f>
        <v>OC3384U</v>
      </c>
      <c r="C138" s="230" t="str">
        <f>CAprices!B142</f>
        <v>Wall oven cabinet</v>
      </c>
      <c r="D138" s="345">
        <f>IF(B138="","",INDEX(CAprices!C142:H142,1,GroupCAindex))</f>
        <v>0</v>
      </c>
      <c r="E138" s="232" t="str">
        <f t="shared" si="2"/>
        <v>N/A</v>
      </c>
      <c r="F138" s="348"/>
    </row>
    <row r="139" spans="1:6" ht="15" customHeight="1" thickBot="1" x14ac:dyDescent="0.3">
      <c r="A139" s="226"/>
      <c r="B139" s="229" t="str">
        <f>IF(ISBLANK(CAprices!A143),"",CAprices!A143)</f>
        <v>OC3390U</v>
      </c>
      <c r="C139" s="230" t="str">
        <f>CAprices!B143</f>
        <v>Wall oven cabinet</v>
      </c>
      <c r="D139" s="345">
        <f>IF(B139="","",INDEX(CAprices!C143:H143,1,GroupCAindex))</f>
        <v>0</v>
      </c>
      <c r="E139" s="232" t="str">
        <f t="shared" si="2"/>
        <v>N/A</v>
      </c>
      <c r="F139" s="348"/>
    </row>
    <row r="140" spans="1:6" ht="15" customHeight="1" thickBot="1" x14ac:dyDescent="0.3">
      <c r="A140" s="226"/>
      <c r="B140" s="229" t="str">
        <f>IF(ISBLANK(CAprices!A144),"",CAprices!A144)</f>
        <v>OC3396U</v>
      </c>
      <c r="C140" s="230" t="str">
        <f>CAprices!B144</f>
        <v>Wall oven cabinet</v>
      </c>
      <c r="D140" s="345">
        <f>IF(B140="","",INDEX(CAprices!C144:H144,1,GroupCAindex))</f>
        <v>0</v>
      </c>
      <c r="E140" s="232" t="str">
        <f t="shared" si="2"/>
        <v>N/A</v>
      </c>
      <c r="F140" s="348"/>
    </row>
    <row r="141" spans="1:6" ht="15" customHeight="1" thickBot="1" x14ac:dyDescent="0.3">
      <c r="A141" s="226"/>
      <c r="B141" s="229" t="str">
        <f>IF(ISBLANK(CAprices!A145),"",CAprices!A145)</f>
        <v/>
      </c>
      <c r="C141" s="230" t="str">
        <f>CAprices!B145</f>
        <v>Vanity cabinets</v>
      </c>
      <c r="D141" s="345" t="str">
        <f>IF(B141="","",INDEX(CAprices!C145:H145,1,GroupCAindex))</f>
        <v/>
      </c>
      <c r="E141" s="232" t="str">
        <f t="shared" si="2"/>
        <v/>
      </c>
      <c r="F141" s="348"/>
    </row>
    <row r="142" spans="1:6" ht="15" customHeight="1" thickBot="1" x14ac:dyDescent="0.3">
      <c r="A142" s="226"/>
      <c r="B142" s="229" t="str">
        <f>IF(ISBLANK(CAprices!A146),"",CAprices!A146)</f>
        <v>V2421</v>
      </c>
      <c r="C142" s="230" t="str">
        <f>CAprices!B146</f>
        <v>Vanity - 2 doors</v>
      </c>
      <c r="D142" s="345">
        <f>IF(B142="","",INDEX(CAprices!C146:H146,1,GroupCAindex))</f>
        <v>0</v>
      </c>
      <c r="E142" s="232" t="str">
        <f t="shared" si="2"/>
        <v>N/A</v>
      </c>
      <c r="F142" s="348"/>
    </row>
    <row r="143" spans="1:6" ht="15" customHeight="1" thickBot="1" x14ac:dyDescent="0.3">
      <c r="A143" s="226"/>
      <c r="B143" s="229" t="str">
        <f>IF(ISBLANK(CAprices!A147),"",CAprices!A147)</f>
        <v>V2721</v>
      </c>
      <c r="C143" s="230" t="str">
        <f>CAprices!B147</f>
        <v>Vanity - 2 doors</v>
      </c>
      <c r="D143" s="345">
        <f>IF(B143="","",INDEX(CAprices!C147:H147,1,GroupCAindex))</f>
        <v>0</v>
      </c>
      <c r="E143" s="232" t="str">
        <f t="shared" si="2"/>
        <v>N/A</v>
      </c>
      <c r="F143" s="348"/>
    </row>
    <row r="144" spans="1:6" ht="15" customHeight="1" thickBot="1" x14ac:dyDescent="0.3">
      <c r="A144" s="226"/>
      <c r="B144" s="229" t="str">
        <f>IF(ISBLANK(CAprices!A148),"",CAprices!A148)</f>
        <v>V3021</v>
      </c>
      <c r="C144" s="230" t="str">
        <f>CAprices!B148</f>
        <v>Vanity - 2 doors</v>
      </c>
      <c r="D144" s="345">
        <f>IF(B144="","",INDEX(CAprices!C148:H148,1,GroupCAindex))</f>
        <v>0</v>
      </c>
      <c r="E144" s="232" t="str">
        <f t="shared" si="2"/>
        <v>N/A</v>
      </c>
      <c r="F144" s="348"/>
    </row>
    <row r="145" spans="1:6" ht="15" customHeight="1" thickBot="1" x14ac:dyDescent="0.3">
      <c r="A145" s="226"/>
      <c r="B145" s="229" t="str">
        <f>IF(ISBLANK(CAprices!A149),"",CAprices!A149)</f>
        <v>V3621</v>
      </c>
      <c r="C145" s="230" t="str">
        <f>CAprices!B149</f>
        <v>Vanity - 2 doors</v>
      </c>
      <c r="D145" s="345">
        <f>IF(B145="","",INDEX(CAprices!C149:H149,1,GroupCAindex))</f>
        <v>0</v>
      </c>
      <c r="E145" s="232" t="str">
        <f t="shared" si="2"/>
        <v>N/A</v>
      </c>
      <c r="F145" s="348"/>
    </row>
    <row r="146" spans="1:6" ht="15" customHeight="1" thickBot="1" x14ac:dyDescent="0.3">
      <c r="A146" s="226"/>
      <c r="B146" s="229" t="str">
        <f>IF(ISBLANK(CAprices!A150),"",CAprices!A150)</f>
        <v>3621DL</v>
      </c>
      <c r="C146" s="230" t="str">
        <f>CAprices!B150</f>
        <v>Vanity - 2 doors 3 drawers</v>
      </c>
      <c r="D146" s="345">
        <f>IF(B146="","",INDEX(CAprices!C150:H150,1,GroupCAindex))</f>
        <v>0</v>
      </c>
      <c r="E146" s="232" t="str">
        <f t="shared" si="2"/>
        <v>N/A</v>
      </c>
      <c r="F146" s="348"/>
    </row>
    <row r="147" spans="1:6" ht="15" customHeight="1" thickBot="1" x14ac:dyDescent="0.3">
      <c r="A147" s="226"/>
      <c r="B147" s="229" t="str">
        <f>IF(ISBLANK(CAprices!A151),"",CAprices!A151)</f>
        <v>3621DR</v>
      </c>
      <c r="C147" s="230" t="str">
        <f>CAprices!B151</f>
        <v>Vanity - 2 doors 3 drawers</v>
      </c>
      <c r="D147" s="345">
        <f>IF(B147="","",INDEX(CAprices!C151:H151,1,GroupCAindex))</f>
        <v>0</v>
      </c>
      <c r="E147" s="232" t="str">
        <f t="shared" si="2"/>
        <v>N/A</v>
      </c>
      <c r="F147" s="348"/>
    </row>
    <row r="148" spans="1:6" ht="15" customHeight="1" thickBot="1" x14ac:dyDescent="0.3">
      <c r="A148" s="226"/>
      <c r="B148" s="229" t="str">
        <f>IF(ISBLANK(CAprices!A152),"",CAprices!A152)</f>
        <v>4221DL</v>
      </c>
      <c r="C148" s="230" t="str">
        <f>CAprices!B152</f>
        <v>Vanity-2 doors 3 drawers</v>
      </c>
      <c r="D148" s="345">
        <f>IF(B148="","",INDEX(CAprices!C152:H152,1,GroupCAindex))</f>
        <v>0</v>
      </c>
      <c r="E148" s="232" t="str">
        <f t="shared" si="2"/>
        <v>N/A</v>
      </c>
      <c r="F148" s="348"/>
    </row>
    <row r="149" spans="1:6" ht="15" customHeight="1" thickBot="1" x14ac:dyDescent="0.3">
      <c r="A149" s="226"/>
      <c r="B149" s="229" t="str">
        <f>IF(ISBLANK(CAprices!A153),"",CAprices!A153)</f>
        <v>4221DR</v>
      </c>
      <c r="C149" s="230" t="str">
        <f>CAprices!B153</f>
        <v>Vanity-2 doors 3 drawers</v>
      </c>
      <c r="D149" s="345">
        <f>IF(B149="","",INDEX(CAprices!C153:H153,1,GroupCAindex))</f>
        <v>0</v>
      </c>
      <c r="E149" s="232" t="str">
        <f t="shared" si="2"/>
        <v>N/A</v>
      </c>
      <c r="F149" s="348"/>
    </row>
    <row r="150" spans="1:6" ht="15" customHeight="1" thickBot="1" x14ac:dyDescent="0.3">
      <c r="A150" s="226"/>
      <c r="B150" s="229" t="str">
        <f>IF(ISBLANK(CAprices!A154),"",CAprices!A154)</f>
        <v>4821D</v>
      </c>
      <c r="C150" s="230" t="str">
        <f>CAprices!B154</f>
        <v>Vanity - 2 doors 6 drawers</v>
      </c>
      <c r="D150" s="345">
        <f>IF(B150="","",INDEX(CAprices!C154:H154,1,GroupCAindex))</f>
        <v>0</v>
      </c>
      <c r="E150" s="232" t="str">
        <f t="shared" si="2"/>
        <v>N/A</v>
      </c>
      <c r="F150" s="348"/>
    </row>
    <row r="151" spans="1:6" ht="15" customHeight="1" thickBot="1" x14ac:dyDescent="0.3">
      <c r="A151" s="226"/>
      <c r="B151" s="229" t="str">
        <f>IF(ISBLANK(CAprices!A155),"",CAprices!A155)</f>
        <v>6021D</v>
      </c>
      <c r="C151" s="230" t="str">
        <f>CAprices!B155</f>
        <v>Vanity - 2 doors 6 drawers</v>
      </c>
      <c r="D151" s="345">
        <f>IF(B151="","",INDEX(CAprices!C155:H155,1,GroupCAindex))</f>
        <v>0</v>
      </c>
      <c r="E151" s="232" t="str">
        <f t="shared" si="2"/>
        <v>N/A</v>
      </c>
      <c r="F151" s="348"/>
    </row>
    <row r="152" spans="1:6" ht="15" customHeight="1" thickBot="1" x14ac:dyDescent="0.3">
      <c r="A152" s="226"/>
      <c r="B152" s="229" t="str">
        <f>IF(ISBLANK(CAprices!A156),"",CAprices!A156)</f>
        <v>6021DD</v>
      </c>
      <c r="C152" s="230" t="str">
        <f>CAprices!B156</f>
        <v>Vanity - 4 doors 3 drawers</v>
      </c>
      <c r="D152" s="345">
        <f>IF(B152="","",INDEX(CAprices!C156:H156,1,GroupCAindex))</f>
        <v>0</v>
      </c>
      <c r="E152" s="232" t="str">
        <f t="shared" si="2"/>
        <v>N/A</v>
      </c>
      <c r="F152" s="348"/>
    </row>
    <row r="153" spans="1:6" ht="15" customHeight="1" thickBot="1" x14ac:dyDescent="0.3">
      <c r="A153" s="226"/>
      <c r="B153" s="229" t="str">
        <f>IF(ISBLANK(CAprices!A157),"",CAprices!A157)</f>
        <v>VDB12-3</v>
      </c>
      <c r="C153" s="230" t="str">
        <f>CAprices!B157</f>
        <v>Vanity - 3 drawers</v>
      </c>
      <c r="D153" s="345">
        <f>IF(B153="","",INDEX(CAprices!C157:H157,1,GroupCAindex))</f>
        <v>0</v>
      </c>
      <c r="E153" s="232" t="str">
        <f t="shared" si="2"/>
        <v>N/A</v>
      </c>
      <c r="F153" s="348"/>
    </row>
    <row r="154" spans="1:6" ht="15" customHeight="1" thickBot="1" x14ac:dyDescent="0.3">
      <c r="A154" s="226"/>
      <c r="B154" s="229" t="str">
        <f>IF(ISBLANK(CAprices!A158),"",CAprices!A158)</f>
        <v>VDB15-3</v>
      </c>
      <c r="C154" s="230" t="str">
        <f>CAprices!B158</f>
        <v>Vanity - 3 drawers</v>
      </c>
      <c r="D154" s="345">
        <f>IF(B154="","",INDEX(CAprices!C158:H158,1,GroupCAindex))</f>
        <v>0</v>
      </c>
      <c r="E154" s="232" t="str">
        <f t="shared" si="2"/>
        <v>N/A</v>
      </c>
      <c r="F154" s="348"/>
    </row>
    <row r="155" spans="1:6" ht="15" customHeight="1" thickBot="1" x14ac:dyDescent="0.3">
      <c r="A155" s="226"/>
      <c r="B155" s="229" t="str">
        <f>IF(ISBLANK(CAprices!A159),"",CAprices!A159)</f>
        <v>VDB18-3</v>
      </c>
      <c r="C155" s="230" t="str">
        <f>CAprices!B159</f>
        <v>Vanity - 3 drawers</v>
      </c>
      <c r="D155" s="345">
        <f>IF(B155="","",INDEX(CAprices!C159:H159,1,GroupCAindex))</f>
        <v>0</v>
      </c>
      <c r="E155" s="232" t="str">
        <f t="shared" si="2"/>
        <v>N/A</v>
      </c>
      <c r="F155" s="348"/>
    </row>
    <row r="156" spans="1:6" ht="15" customHeight="1" thickBot="1" x14ac:dyDescent="0.3">
      <c r="A156" s="226"/>
      <c r="B156" s="229" t="str">
        <f>IF(ISBLANK(CAprices!A160),"",CAprices!A160)</f>
        <v>VDB21-3</v>
      </c>
      <c r="C156" s="230" t="str">
        <f>CAprices!B160</f>
        <v>Vanity - 3 drawers</v>
      </c>
      <c r="D156" s="345">
        <f>IF(B156="","",INDEX(CAprices!C160:H160,1,GroupCAindex))</f>
        <v>0</v>
      </c>
      <c r="E156" s="232" t="str">
        <f t="shared" si="2"/>
        <v>N/A</v>
      </c>
      <c r="F156" s="348"/>
    </row>
    <row r="157" spans="1:6" ht="15" customHeight="1" thickBot="1" x14ac:dyDescent="0.3">
      <c r="A157" s="226"/>
      <c r="B157" s="229" t="str">
        <f>IF(ISBLANK(CAprices!A161),"",CAprices!A161)</f>
        <v>VDB24-3</v>
      </c>
      <c r="C157" s="230" t="str">
        <f>CAprices!B161</f>
        <v>Vanity - 3 drawers</v>
      </c>
      <c r="D157" s="345">
        <f>IF(B157="","",INDEX(CAprices!C161:H161,1,GroupCAindex))</f>
        <v>0</v>
      </c>
      <c r="E157" s="232" t="str">
        <f t="shared" si="2"/>
        <v>N/A</v>
      </c>
      <c r="F157" s="348"/>
    </row>
    <row r="158" spans="1:6" ht="15" customHeight="1" thickBot="1" x14ac:dyDescent="0.3">
      <c r="A158" s="226"/>
      <c r="B158" s="229" t="str">
        <f>IF(ISBLANK(CAprices!A162),"",CAprices!A162)</f>
        <v/>
      </c>
      <c r="C158" s="230" t="str">
        <f>CAprices!B162</f>
        <v>Accessories</v>
      </c>
      <c r="D158" s="345" t="str">
        <f>IF(B158="","",INDEX(CAprices!C162:H162,1,GroupCAindex))</f>
        <v/>
      </c>
      <c r="E158" s="232" t="str">
        <f t="shared" si="2"/>
        <v/>
      </c>
      <c r="F158" s="348"/>
    </row>
    <row r="159" spans="1:6" ht="15" customHeight="1" thickBot="1" x14ac:dyDescent="0.3">
      <c r="A159" s="226"/>
      <c r="B159" s="229" t="str">
        <f>IF(ISBLANK(CAprices!A163),"",CAprices!A163)</f>
        <v>KD30</v>
      </c>
      <c r="C159" s="230" t="str">
        <f>CAprices!B163</f>
        <v>Knee drawer</v>
      </c>
      <c r="D159" s="345">
        <f>IF(B159="","",INDEX(CAprices!C163:H163,1,GroupCAindex))</f>
        <v>0</v>
      </c>
      <c r="E159" s="232" t="str">
        <f t="shared" si="2"/>
        <v>N/A</v>
      </c>
      <c r="F159" s="348"/>
    </row>
    <row r="160" spans="1:6" ht="15" customHeight="1" thickBot="1" x14ac:dyDescent="0.3">
      <c r="A160" s="226"/>
      <c r="B160" s="229" t="str">
        <f>IF(ISBLANK(CAprices!A164),"",CAprices!A164)</f>
        <v>MWEP1230</v>
      </c>
      <c r="C160" s="230" t="str">
        <f>CAprices!B164</f>
        <v>Wall decorative door</v>
      </c>
      <c r="D160" s="345">
        <f>IF(B160="","",INDEX(CAprices!C164:H164,1,GroupCAindex))</f>
        <v>0</v>
      </c>
      <c r="E160" s="232" t="str">
        <f t="shared" si="2"/>
        <v>N/A</v>
      </c>
      <c r="F160" s="348"/>
    </row>
    <row r="161" spans="1:6" ht="15" customHeight="1" thickBot="1" x14ac:dyDescent="0.3">
      <c r="A161" s="226"/>
      <c r="B161" s="229" t="str">
        <f>IF(ISBLANK(CAprices!A165),"",CAprices!A165)</f>
        <v>MWEP1236</v>
      </c>
      <c r="C161" s="230" t="str">
        <f>CAprices!B165</f>
        <v>Wall decorative door</v>
      </c>
      <c r="D161" s="345">
        <f>IF(B161="","",INDEX(CAprices!C165:H165,1,GroupCAindex))</f>
        <v>0</v>
      </c>
      <c r="E161" s="232" t="str">
        <f t="shared" si="2"/>
        <v>N/A</v>
      </c>
      <c r="F161" s="348"/>
    </row>
    <row r="162" spans="1:6" ht="15" customHeight="1" thickBot="1" x14ac:dyDescent="0.3">
      <c r="A162" s="226"/>
      <c r="B162" s="229" t="str">
        <f>IF(ISBLANK(CAprices!A166),"",CAprices!A166)</f>
        <v>MWEP1242</v>
      </c>
      <c r="C162" s="230" t="str">
        <f>CAprices!B166</f>
        <v>Wall decorative door</v>
      </c>
      <c r="D162" s="345">
        <f>IF(B162="","",INDEX(CAprices!C166:H166,1,GroupCAindex))</f>
        <v>0</v>
      </c>
      <c r="E162" s="232" t="str">
        <f t="shared" si="2"/>
        <v>N/A</v>
      </c>
      <c r="F162" s="348"/>
    </row>
    <row r="163" spans="1:6" ht="15" customHeight="1" thickBot="1" x14ac:dyDescent="0.3">
      <c r="A163" s="226"/>
      <c r="B163" s="229" t="str">
        <f>IF(ISBLANK(CAprices!A167),"",CAprices!A167)</f>
        <v>MBEP24</v>
      </c>
      <c r="C163" s="230" t="str">
        <f>CAprices!B167</f>
        <v>Base decorative door</v>
      </c>
      <c r="D163" s="345">
        <f>IF(B163="","",INDEX(CAprices!C167:H167,1,GroupCAindex))</f>
        <v>0</v>
      </c>
      <c r="E163" s="232" t="str">
        <f t="shared" si="2"/>
        <v>N/A</v>
      </c>
      <c r="F163" s="348"/>
    </row>
    <row r="164" spans="1:6" ht="15" customHeight="1" thickBot="1" x14ac:dyDescent="0.3">
      <c r="A164" s="226"/>
      <c r="B164" s="229" t="str">
        <f>IF(ISBLANK(CAprices!A168),"",CAprices!A168)</f>
        <v>BF336</v>
      </c>
      <c r="C164" s="230" t="str">
        <f>CAprices!B168</f>
        <v>Base cabinet fillers</v>
      </c>
      <c r="D164" s="345">
        <f>IF(B164="","",INDEX(CAprices!C168:H168,1,GroupCAindex))</f>
        <v>0</v>
      </c>
      <c r="E164" s="232" t="str">
        <f t="shared" si="2"/>
        <v>N/A</v>
      </c>
      <c r="F164" s="348"/>
    </row>
    <row r="165" spans="1:6" ht="15" customHeight="1" thickBot="1" x14ac:dyDescent="0.3">
      <c r="A165" s="226"/>
      <c r="B165" s="229" t="str">
        <f>IF(ISBLANK(CAprices!A169),"",CAprices!A169)</f>
        <v>BF636</v>
      </c>
      <c r="C165" s="230" t="str">
        <f>CAprices!B169</f>
        <v>Base cabinet fillers</v>
      </c>
      <c r="D165" s="345">
        <f>IF(B165="","",INDEX(CAprices!C169:H169,1,GroupCAindex))</f>
        <v>0</v>
      </c>
      <c r="E165" s="232" t="str">
        <f t="shared" si="2"/>
        <v>N/A</v>
      </c>
      <c r="F165" s="348"/>
    </row>
    <row r="166" spans="1:6" ht="15" customHeight="1" thickBot="1" x14ac:dyDescent="0.3">
      <c r="A166" s="226"/>
      <c r="B166" s="229" t="str">
        <f>IF(ISBLANK(CAprices!A170),"",CAprices!A170)</f>
        <v>WF330</v>
      </c>
      <c r="C166" s="230" t="str">
        <f>CAprices!B170</f>
        <v>Wall filler</v>
      </c>
      <c r="D166" s="345">
        <f>IF(B166="","",INDEX(CAprices!C170:H170,1,GroupCAindex))</f>
        <v>0</v>
      </c>
      <c r="E166" s="232" t="str">
        <f t="shared" si="2"/>
        <v>N/A</v>
      </c>
      <c r="F166" s="348"/>
    </row>
    <row r="167" spans="1:6" ht="15" customHeight="1" thickBot="1" x14ac:dyDescent="0.3">
      <c r="A167" s="226"/>
      <c r="B167" s="229" t="str">
        <f>IF(ISBLANK(CAprices!A171),"",CAprices!A171)</f>
        <v>WF336</v>
      </c>
      <c r="C167" s="230" t="str">
        <f>CAprices!B171</f>
        <v>Wall filler</v>
      </c>
      <c r="D167" s="345">
        <f>IF(B167="","",INDEX(CAprices!C171:H171,1,GroupCAindex))</f>
        <v>0</v>
      </c>
      <c r="E167" s="232" t="str">
        <f t="shared" si="2"/>
        <v>N/A</v>
      </c>
      <c r="F167" s="348"/>
    </row>
    <row r="168" spans="1:6" ht="15" customHeight="1" thickBot="1" x14ac:dyDescent="0.3">
      <c r="A168" s="226"/>
      <c r="B168" s="229" t="str">
        <f>IF(ISBLANK(CAprices!A172),"",CAprices!A172)</f>
        <v>WF342</v>
      </c>
      <c r="C168" s="230" t="str">
        <f>CAprices!B172</f>
        <v>Wall filler</v>
      </c>
      <c r="D168" s="345">
        <f>IF(B168="","",INDEX(CAprices!C172:H172,1,GroupCAindex))</f>
        <v>0</v>
      </c>
      <c r="E168" s="232" t="str">
        <f t="shared" si="2"/>
        <v>N/A</v>
      </c>
      <c r="F168" s="348"/>
    </row>
    <row r="169" spans="1:6" ht="15" customHeight="1" thickBot="1" x14ac:dyDescent="0.3">
      <c r="A169" s="226"/>
      <c r="B169" s="229" t="str">
        <f>IF(ISBLANK(CAprices!A173),"",CAprices!A173)</f>
        <v>WF396</v>
      </c>
      <c r="C169" s="230" t="str">
        <f>CAprices!B173</f>
        <v>Wall filler</v>
      </c>
      <c r="D169" s="345">
        <f>IF(B169="","",INDEX(CAprices!C173:H173,1,GroupCAindex))</f>
        <v>0</v>
      </c>
      <c r="E169" s="232" t="str">
        <f t="shared" si="2"/>
        <v>N/A</v>
      </c>
      <c r="F169" s="348"/>
    </row>
    <row r="170" spans="1:6" ht="15" customHeight="1" thickBot="1" x14ac:dyDescent="0.3">
      <c r="A170" s="226"/>
      <c r="B170" s="229" t="str">
        <f>IF(ISBLANK(CAprices!A174),"",CAprices!A174)</f>
        <v>WF642</v>
      </c>
      <c r="C170" s="230" t="str">
        <f>CAprices!B174</f>
        <v>Wall filler</v>
      </c>
      <c r="D170" s="345">
        <f>IF(B170="","",INDEX(CAprices!C174:H174,1,GroupCAindex))</f>
        <v>0</v>
      </c>
      <c r="E170" s="232" t="str">
        <f t="shared" si="2"/>
        <v>N/A</v>
      </c>
      <c r="F170" s="348"/>
    </row>
    <row r="171" spans="1:6" ht="15" customHeight="1" thickBot="1" x14ac:dyDescent="0.3">
      <c r="A171" s="226"/>
      <c r="B171" s="229" t="str">
        <f>IF(ISBLANK(CAprices!A175),"",CAprices!A175)</f>
        <v>WF696</v>
      </c>
      <c r="C171" s="230" t="str">
        <f>CAprices!B175</f>
        <v>Wall filler</v>
      </c>
      <c r="D171" s="345">
        <f>IF(B171="","",INDEX(CAprices!C175:H175,1,GroupCAindex))</f>
        <v>0</v>
      </c>
      <c r="E171" s="232" t="str">
        <f t="shared" si="2"/>
        <v>N/A</v>
      </c>
      <c r="F171" s="348"/>
    </row>
    <row r="172" spans="1:6" ht="15" customHeight="1" thickBot="1" x14ac:dyDescent="0.3">
      <c r="A172" s="226"/>
      <c r="B172" s="229" t="str">
        <f>IF(ISBLANK(CAprices!A176),"",CAprices!A176)</f>
        <v>WFF336</v>
      </c>
      <c r="C172" s="230" t="str">
        <f>CAprices!B176</f>
        <v>Fluted filler</v>
      </c>
      <c r="D172" s="345">
        <f>IF(B172="","",INDEX(CAprices!C176:H176,1,GroupCAindex))</f>
        <v>0</v>
      </c>
      <c r="E172" s="232" t="str">
        <f t="shared" si="2"/>
        <v>N/A</v>
      </c>
      <c r="F172" s="348"/>
    </row>
    <row r="173" spans="1:6" ht="15" customHeight="1" thickBot="1" x14ac:dyDescent="0.3">
      <c r="A173" s="226"/>
      <c r="B173" s="229" t="str">
        <f>IF(ISBLANK(CAprices!A177),"",CAprices!A177)</f>
        <v>WFF342</v>
      </c>
      <c r="C173" s="230" t="str">
        <f>CAprices!B177</f>
        <v>Fluted filler</v>
      </c>
      <c r="D173" s="345">
        <f>IF(B173="","",INDEX(CAprices!C177:H177,1,GroupCAindex))</f>
        <v>0</v>
      </c>
      <c r="E173" s="232" t="str">
        <f t="shared" si="2"/>
        <v>N/A</v>
      </c>
      <c r="F173" s="348"/>
    </row>
    <row r="174" spans="1:6" ht="15" customHeight="1" thickBot="1" x14ac:dyDescent="0.3">
      <c r="A174" s="226"/>
      <c r="B174" s="229" t="str">
        <f>IF(ISBLANK(CAprices!A178),"",CAprices!A178)</f>
        <v>WFF396</v>
      </c>
      <c r="C174" s="230" t="str">
        <f>CAprices!B178</f>
        <v>Fluted filler</v>
      </c>
      <c r="D174" s="345">
        <f>IF(B174="","",INDEX(CAprices!C178:H178,1,GroupCAindex))</f>
        <v>0</v>
      </c>
      <c r="E174" s="232" t="str">
        <f t="shared" si="2"/>
        <v>N/A</v>
      </c>
      <c r="F174" s="348"/>
    </row>
    <row r="175" spans="1:6" ht="15" customHeight="1" thickBot="1" x14ac:dyDescent="0.3">
      <c r="A175" s="226"/>
      <c r="B175" s="229" t="str">
        <f>IF(ISBLANK(CAprices!A179),"",CAprices!A179)</f>
        <v>WFF642</v>
      </c>
      <c r="C175" s="230" t="str">
        <f>CAprices!B179</f>
        <v>Fluted filler</v>
      </c>
      <c r="D175" s="345">
        <f>IF(B175="","",INDEX(CAprices!C179:H179,1,GroupCAindex))</f>
        <v>0</v>
      </c>
      <c r="E175" s="232" t="str">
        <f t="shared" si="2"/>
        <v>N/A</v>
      </c>
      <c r="F175" s="348"/>
    </row>
    <row r="176" spans="1:6" ht="15" customHeight="1" thickBot="1" x14ac:dyDescent="0.3">
      <c r="A176" s="226"/>
      <c r="B176" s="229" t="str">
        <f>IF(ISBLANK(CAprices!A180),"",CAprices!A180)</f>
        <v>WFF696</v>
      </c>
      <c r="C176" s="230" t="str">
        <f>CAprices!B180</f>
        <v>Fluted filler</v>
      </c>
      <c r="D176" s="345">
        <f>IF(B176="","",INDEX(CAprices!C180:H180,1,GroupCAindex))</f>
        <v>0</v>
      </c>
      <c r="E176" s="232" t="str">
        <f t="shared" si="2"/>
        <v>N/A</v>
      </c>
      <c r="F176" s="348"/>
    </row>
    <row r="177" spans="1:6" ht="15" customHeight="1" thickBot="1" x14ac:dyDescent="0.3">
      <c r="A177" s="226"/>
      <c r="B177" s="229" t="str">
        <f>IF(ISBLANK(CAprices!A181),"",CAprices!A181)</f>
        <v>TK8</v>
      </c>
      <c r="C177" s="230" t="str">
        <f>CAprices!B181</f>
        <v>Toe kick</v>
      </c>
      <c r="D177" s="345">
        <f>IF(B177="","",INDEX(CAprices!C181:H181,1,GroupCAindex))</f>
        <v>0</v>
      </c>
      <c r="E177" s="232" t="str">
        <f t="shared" si="2"/>
        <v>N/A</v>
      </c>
      <c r="F177" s="348"/>
    </row>
    <row r="178" spans="1:6" ht="15" customHeight="1" thickBot="1" x14ac:dyDescent="0.3">
      <c r="A178" s="226"/>
      <c r="B178" s="229" t="str">
        <f>IF(ISBLANK(CAprices!A182),"",CAprices!A182)</f>
        <v>OCM8</v>
      </c>
      <c r="C178" s="230" t="str">
        <f>CAprices!B182</f>
        <v>Outside corner molding</v>
      </c>
      <c r="D178" s="345">
        <f>IF(B178="","",INDEX(CAprices!C182:H182,1,GroupCAindex))</f>
        <v>0</v>
      </c>
      <c r="E178" s="232" t="str">
        <f t="shared" si="2"/>
        <v>N/A</v>
      </c>
      <c r="F178" s="348"/>
    </row>
    <row r="179" spans="1:6" ht="15" customHeight="1" thickBot="1" x14ac:dyDescent="0.3">
      <c r="A179" s="226"/>
      <c r="B179" s="229" t="str">
        <f>IF(ISBLANK(CAprices!A183),"",CAprices!A183)</f>
        <v>CM1-5/8</v>
      </c>
      <c r="C179" s="230" t="str">
        <f>CAprices!B183</f>
        <v>Crown molding</v>
      </c>
      <c r="D179" s="345">
        <f>IF(B179="","",INDEX(CAprices!C183:H183,1,GroupCAindex))</f>
        <v>0</v>
      </c>
      <c r="E179" s="232" t="str">
        <f t="shared" si="2"/>
        <v>N/A</v>
      </c>
      <c r="F179" s="348"/>
    </row>
    <row r="180" spans="1:6" ht="15" customHeight="1" thickBot="1" x14ac:dyDescent="0.3">
      <c r="A180" s="226"/>
      <c r="B180" s="229" t="str">
        <f>IF(ISBLANK(CAprices!A184),"",CAprices!A184)</f>
        <v>CM2-1/2"</v>
      </c>
      <c r="C180" s="230" t="str">
        <f>CAprices!B184</f>
        <v>Crown molding</v>
      </c>
      <c r="D180" s="345">
        <f>IF(B180="","",INDEX(CAprices!C184:H184,1,GroupCAindex))</f>
        <v>0</v>
      </c>
      <c r="E180" s="232" t="str">
        <f t="shared" si="2"/>
        <v>N/A</v>
      </c>
      <c r="F180" s="348"/>
    </row>
    <row r="181" spans="1:6" ht="15" customHeight="1" thickBot="1" x14ac:dyDescent="0.3">
      <c r="A181" s="226"/>
      <c r="B181" s="229" t="str">
        <f>IF(ISBLANK(CAprices!A185),"",CAprices!A185)</f>
        <v>CM4</v>
      </c>
      <c r="C181" s="230" t="str">
        <f>CAprices!B185</f>
        <v>Crown molding</v>
      </c>
      <c r="D181" s="345">
        <f>IF(B181="","",INDEX(CAprices!C185:H185,1,GroupCAindex))</f>
        <v>0</v>
      </c>
      <c r="E181" s="232" t="str">
        <f t="shared" si="2"/>
        <v>N/A</v>
      </c>
      <c r="F181" s="348"/>
    </row>
    <row r="182" spans="1:6" ht="15" customHeight="1" thickBot="1" x14ac:dyDescent="0.3">
      <c r="A182" s="226"/>
      <c r="B182" s="229" t="str">
        <f>IF(ISBLANK(CAprices!A186),"",CAprices!A186)</f>
        <v>CM4R</v>
      </c>
      <c r="C182" s="230" t="str">
        <f>CAprices!B186</f>
        <v>Crown molding</v>
      </c>
      <c r="D182" s="345">
        <f>IF(B182="","",INDEX(CAprices!C186:H186,1,GroupCAindex))</f>
        <v>0</v>
      </c>
      <c r="E182" s="232" t="str">
        <f t="shared" si="2"/>
        <v>N/A</v>
      </c>
      <c r="F182" s="348"/>
    </row>
    <row r="183" spans="1:6" ht="15" customHeight="1" thickBot="1" x14ac:dyDescent="0.3">
      <c r="A183" s="226"/>
      <c r="B183" s="229" t="str">
        <f>IF(ISBLANK(CAprices!A187),"",CAprices!A187)</f>
        <v>SM8</v>
      </c>
      <c r="C183" s="230" t="str">
        <f>CAprices!B187</f>
        <v>Scribe moulding</v>
      </c>
      <c r="D183" s="345">
        <f>IF(B183="","",INDEX(CAprices!C187:H187,1,GroupCAindex))</f>
        <v>0</v>
      </c>
      <c r="E183" s="232" t="str">
        <f t="shared" si="2"/>
        <v>N/A</v>
      </c>
      <c r="F183" s="348"/>
    </row>
    <row r="184" spans="1:6" ht="15" customHeight="1" thickBot="1" x14ac:dyDescent="0.3">
      <c r="A184" s="226"/>
      <c r="B184" s="229" t="str">
        <f>IF(ISBLANK(CAprices!A188),"",CAprices!A188)</f>
        <v>ICM</v>
      </c>
      <c r="C184" s="230" t="str">
        <f>CAprices!B188</f>
        <v>Inside corner moulding</v>
      </c>
      <c r="D184" s="345">
        <f>IF(B184="","",INDEX(CAprices!C188:H188,1,GroupCAindex))</f>
        <v>0</v>
      </c>
      <c r="E184" s="232" t="str">
        <f t="shared" si="2"/>
        <v>N/A</v>
      </c>
      <c r="F184" s="348"/>
    </row>
    <row r="185" spans="1:6" ht="15" customHeight="1" thickBot="1" x14ac:dyDescent="0.3">
      <c r="A185" s="226"/>
      <c r="B185" s="229" t="str">
        <f>IF(ISBLANK(CAprices!A189),"",CAprices!A189)</f>
        <v>FMB</v>
      </c>
      <c r="C185" s="230" t="str">
        <f>CAprices!B189</f>
        <v>Furniture base moulding</v>
      </c>
      <c r="D185" s="345">
        <f>IF(B185="","",INDEX(CAprices!C189:H189,1,GroupCAindex))</f>
        <v>0</v>
      </c>
      <c r="E185" s="232" t="str">
        <f t="shared" si="2"/>
        <v>N/A</v>
      </c>
      <c r="F185" s="348"/>
    </row>
    <row r="186" spans="1:6" ht="15" customHeight="1" thickBot="1" x14ac:dyDescent="0.3">
      <c r="A186" s="226"/>
      <c r="B186" s="229" t="str">
        <f>IF(ISBLANK(CAprices!A190),"",CAprices!A190)</f>
        <v>LM(LRM8)</v>
      </c>
      <c r="C186" s="230" t="str">
        <f>CAprices!B190</f>
        <v>Traditional light rail</v>
      </c>
      <c r="D186" s="345">
        <f>IF(B186="","",INDEX(CAprices!C190:H190,1,GroupCAindex))</f>
        <v>0</v>
      </c>
      <c r="E186" s="232" t="str">
        <f t="shared" si="2"/>
        <v>N/A</v>
      </c>
      <c r="F186" s="348"/>
    </row>
    <row r="187" spans="1:6" ht="15" customHeight="1" thickBot="1" x14ac:dyDescent="0.3">
      <c r="A187" s="226"/>
      <c r="B187" s="229" t="str">
        <f>IF(ISBLANK(CAprices!A191),"",CAprices!A191)</f>
        <v>VAL36</v>
      </c>
      <c r="C187" s="230" t="str">
        <f>CAprices!B191</f>
        <v>Valance</v>
      </c>
      <c r="D187" s="345">
        <f>IF(B187="","",INDEX(CAprices!C191:H191,1,GroupCAindex))</f>
        <v>0</v>
      </c>
      <c r="E187" s="232" t="str">
        <f t="shared" si="2"/>
        <v>N/A</v>
      </c>
      <c r="F187" s="348"/>
    </row>
    <row r="188" spans="1:6" ht="15" customHeight="1" thickBot="1" x14ac:dyDescent="0.3">
      <c r="A188" s="226"/>
      <c r="B188" s="229" t="str">
        <f>IF(ISBLANK(CAprices!A192),"",CAprices!A192)</f>
        <v>VAL48</v>
      </c>
      <c r="C188" s="230" t="str">
        <f>CAprices!B192</f>
        <v>Valance</v>
      </c>
      <c r="D188" s="345">
        <f>IF(B188="","",INDEX(CAprices!C192:H192,1,GroupCAindex))</f>
        <v>0</v>
      </c>
      <c r="E188" s="232" t="str">
        <f t="shared" si="2"/>
        <v>N/A</v>
      </c>
      <c r="F188" s="348"/>
    </row>
    <row r="189" spans="1:6" ht="15" customHeight="1" thickBot="1" x14ac:dyDescent="0.3">
      <c r="A189" s="226"/>
      <c r="B189" s="229" t="str">
        <f>IF(ISBLANK(CAprices!A193),"",CAprices!A193)</f>
        <v>VAL60</v>
      </c>
      <c r="C189" s="230" t="str">
        <f>CAprices!B193</f>
        <v>Valance</v>
      </c>
      <c r="D189" s="345">
        <f>IF(B189="","",INDEX(CAprices!C193:H193,1,GroupCAindex))</f>
        <v>0</v>
      </c>
      <c r="E189" s="232" t="str">
        <f t="shared" si="2"/>
        <v>N/A</v>
      </c>
      <c r="F189" s="348"/>
    </row>
    <row r="190" spans="1:6" ht="15" customHeight="1" thickBot="1" x14ac:dyDescent="0.3">
      <c r="A190" s="226"/>
      <c r="B190" s="229" t="str">
        <f>IF(ISBLANK(CAprices!A194),"",CAprices!A194)</f>
        <v>VAL72</v>
      </c>
      <c r="C190" s="230" t="str">
        <f>CAprices!B194</f>
        <v>Valance</v>
      </c>
      <c r="D190" s="345">
        <f>IF(B190="","",INDEX(CAprices!C194:H194,1,GroupCAindex))</f>
        <v>0</v>
      </c>
      <c r="E190" s="232" t="str">
        <f t="shared" si="2"/>
        <v>N/A</v>
      </c>
      <c r="F190" s="348"/>
    </row>
    <row r="191" spans="1:6" ht="15" customHeight="1" thickBot="1" x14ac:dyDescent="0.3">
      <c r="A191" s="226"/>
      <c r="B191" s="229" t="str">
        <f>IF(ISBLANK(CAprices!A195),"",CAprices!A195)</f>
        <v>CB9X9</v>
      </c>
      <c r="C191" s="230" t="str">
        <f>CAprices!B195</f>
        <v>Corbel</v>
      </c>
      <c r="D191" s="345">
        <f>IF(B191="","",INDEX(CAprices!C195:H195,1,GroupCAindex))</f>
        <v>0</v>
      </c>
      <c r="E191" s="232" t="str">
        <f t="shared" si="2"/>
        <v>N/A</v>
      </c>
      <c r="F191" s="348"/>
    </row>
    <row r="192" spans="1:6" ht="15" customHeight="1" thickBot="1" x14ac:dyDescent="0.3">
      <c r="A192" s="226"/>
      <c r="B192" s="229" t="str">
        <f>IF(ISBLANK(CAprices!A196),"",CAprices!A196)</f>
        <v>CBL11</v>
      </c>
      <c r="C192" s="230" t="str">
        <f>CAprices!B196</f>
        <v>Corbel</v>
      </c>
      <c r="D192" s="345">
        <f>IF(B192="","",INDEX(CAprices!C196:H196,1,GroupCAindex))</f>
        <v>0</v>
      </c>
      <c r="E192" s="232" t="str">
        <f t="shared" si="2"/>
        <v>N/A</v>
      </c>
      <c r="F192" s="348"/>
    </row>
    <row r="193" spans="1:6" ht="15" customHeight="1" thickBot="1" x14ac:dyDescent="0.3">
      <c r="A193" s="226"/>
      <c r="B193" s="229" t="str">
        <f>IF(ISBLANK(CAprices!A197),"",CAprices!A197)</f>
        <v>CBL21</v>
      </c>
      <c r="C193" s="230" t="str">
        <f>CAprices!B197</f>
        <v>Corbel</v>
      </c>
      <c r="D193" s="345">
        <f>IF(B193="","",INDEX(CAprices!C197:H197,1,GroupCAindex))</f>
        <v>0</v>
      </c>
      <c r="E193" s="232" t="str">
        <f t="shared" si="2"/>
        <v>N/A</v>
      </c>
      <c r="F193" s="348"/>
    </row>
    <row r="194" spans="1:6" ht="15" customHeight="1" thickBot="1" x14ac:dyDescent="0.3">
      <c r="A194" s="226"/>
      <c r="B194" s="229" t="str">
        <f>IF(ISBLANK(CAprices!A198),"",CAprices!A198)</f>
        <v>ROT15</v>
      </c>
      <c r="C194" s="230" t="str">
        <f>CAprices!B198</f>
        <v>Roll shelf</v>
      </c>
      <c r="D194" s="345">
        <f>IF(B194="","",INDEX(CAprices!C198:H198,1,GroupCAindex))</f>
        <v>0</v>
      </c>
      <c r="E194" s="232" t="str">
        <f t="shared" si="2"/>
        <v>N/A</v>
      </c>
      <c r="F194" s="348"/>
    </row>
    <row r="195" spans="1:6" ht="15" customHeight="1" thickBot="1" x14ac:dyDescent="0.3">
      <c r="A195" s="226"/>
      <c r="B195" s="229" t="str">
        <f>IF(ISBLANK(CAprices!A199),"",CAprices!A199)</f>
        <v>ROT18</v>
      </c>
      <c r="C195" s="230" t="str">
        <f>CAprices!B199</f>
        <v>Roll shelf</v>
      </c>
      <c r="D195" s="345">
        <f>IF(B195="","",INDEX(CAprices!C199:H199,1,GroupCAindex))</f>
        <v>0</v>
      </c>
      <c r="E195" s="232" t="str">
        <f t="shared" si="2"/>
        <v>N/A</v>
      </c>
      <c r="F195" s="348"/>
    </row>
    <row r="196" spans="1:6" ht="15" customHeight="1" thickBot="1" x14ac:dyDescent="0.3">
      <c r="A196" s="226"/>
      <c r="B196" s="229" t="str">
        <f>IF(ISBLANK(CAprices!A200),"",CAprices!A200)</f>
        <v>ROT21</v>
      </c>
      <c r="C196" s="230" t="str">
        <f>CAprices!B200</f>
        <v>Roll shelf</v>
      </c>
      <c r="D196" s="345">
        <f>IF(B196="","",INDEX(CAprices!C200:H200,1,GroupCAindex))</f>
        <v>0</v>
      </c>
      <c r="E196" s="232" t="str">
        <f t="shared" si="2"/>
        <v>N/A</v>
      </c>
      <c r="F196" s="348"/>
    </row>
    <row r="197" spans="1:6" ht="15" customHeight="1" thickBot="1" x14ac:dyDescent="0.3">
      <c r="A197" s="226"/>
      <c r="B197" s="229" t="str">
        <f>IF(ISBLANK(CAprices!A201),"",CAprices!A201)</f>
        <v>ROT24</v>
      </c>
      <c r="C197" s="230" t="str">
        <f>CAprices!B201</f>
        <v>Roll shelf</v>
      </c>
      <c r="D197" s="345">
        <f>IF(B197="","",INDEX(CAprices!C201:H201,1,GroupCAindex))</f>
        <v>0</v>
      </c>
      <c r="E197" s="232" t="str">
        <f t="shared" ref="E197:E207" si="3">IF(B197="","",IF(D197=0,NotAvailable,D197*A197))</f>
        <v>N/A</v>
      </c>
      <c r="F197" s="348"/>
    </row>
    <row r="198" spans="1:6" ht="15" customHeight="1" thickBot="1" x14ac:dyDescent="0.3">
      <c r="A198" s="226"/>
      <c r="B198" s="229" t="str">
        <f>IF(ISBLANK(CAprices!A202),"",CAprices!A202)</f>
        <v>ROT27</v>
      </c>
      <c r="C198" s="230" t="str">
        <f>CAprices!B202</f>
        <v>Roll shelf</v>
      </c>
      <c r="D198" s="345">
        <f>IF(B198="","",INDEX(CAprices!C202:H202,1,GroupCAindex))</f>
        <v>0</v>
      </c>
      <c r="E198" s="232" t="str">
        <f t="shared" si="3"/>
        <v>N/A</v>
      </c>
      <c r="F198" s="348"/>
    </row>
    <row r="199" spans="1:6" ht="15" customHeight="1" thickBot="1" x14ac:dyDescent="0.3">
      <c r="A199" s="226"/>
      <c r="B199" s="229" t="str">
        <f>IF(ISBLANK(CAprices!A203),"",CAprices!A203)</f>
        <v>ROT30</v>
      </c>
      <c r="C199" s="230" t="str">
        <f>CAprices!B203</f>
        <v>Roll shelf</v>
      </c>
      <c r="D199" s="345">
        <f>IF(B199="","",INDEX(CAprices!C203:H203,1,GroupCAindex))</f>
        <v>0</v>
      </c>
      <c r="E199" s="232" t="str">
        <f t="shared" si="3"/>
        <v>N/A</v>
      </c>
      <c r="F199" s="348"/>
    </row>
    <row r="200" spans="1:6" ht="15" customHeight="1" thickBot="1" x14ac:dyDescent="0.3">
      <c r="A200" s="226"/>
      <c r="B200" s="229" t="str">
        <f>IF(ISBLANK(CAprices!A204),"",CAprices!A204)</f>
        <v>ROT33</v>
      </c>
      <c r="C200" s="230" t="str">
        <f>CAprices!B204</f>
        <v>Roll shelf</v>
      </c>
      <c r="D200" s="345">
        <f>IF(B200="","",INDEX(CAprices!C204:H204,1,GroupCAindex))</f>
        <v>0</v>
      </c>
      <c r="E200" s="232" t="str">
        <f t="shared" si="3"/>
        <v>N/A</v>
      </c>
      <c r="F200" s="348"/>
    </row>
    <row r="201" spans="1:6" ht="15" customHeight="1" thickBot="1" x14ac:dyDescent="0.3">
      <c r="A201" s="226"/>
      <c r="B201" s="229" t="str">
        <f>IF(ISBLANK(CAprices!A205),"",CAprices!A205)</f>
        <v>ROT36</v>
      </c>
      <c r="C201" s="230" t="str">
        <f>CAprices!B205</f>
        <v>Roll shelf</v>
      </c>
      <c r="D201" s="345">
        <f>IF(B201="","",INDEX(CAprices!C205:H205,1,GroupCAindex))</f>
        <v>0</v>
      </c>
      <c r="E201" s="232" t="str">
        <f t="shared" si="3"/>
        <v>N/A</v>
      </c>
      <c r="F201" s="348"/>
    </row>
    <row r="202" spans="1:6" ht="15" customHeight="1" thickBot="1" x14ac:dyDescent="0.3">
      <c r="A202" s="226"/>
      <c r="B202" s="229" t="str">
        <f>IF(ISBLANK(CAprices!A206),"",CAprices!A206)</f>
        <v>RRP96</v>
      </c>
      <c r="C202" s="230" t="str">
        <f>CAprices!B206</f>
        <v>Refrigerator end panel</v>
      </c>
      <c r="D202" s="345">
        <f>IF(B202="","",INDEX(CAprices!C206:H206,1,GroupCAindex))</f>
        <v>0</v>
      </c>
      <c r="E202" s="232" t="str">
        <f t="shared" si="3"/>
        <v>N/A</v>
      </c>
      <c r="F202" s="348"/>
    </row>
    <row r="203" spans="1:6" ht="15" customHeight="1" thickBot="1" x14ac:dyDescent="0.3">
      <c r="A203" s="226"/>
      <c r="B203" s="229" t="str">
        <f>IF(ISBLANK(CAprices!A207),"",CAprices!A207)</f>
        <v>BP9624-1/4"</v>
      </c>
      <c r="C203" s="230" t="str">
        <f>CAprices!B207</f>
        <v>Tall skin panel</v>
      </c>
      <c r="D203" s="345">
        <f>IF(B203="","",INDEX(CAprices!C207:H207,1,GroupCAindex))</f>
        <v>0</v>
      </c>
      <c r="E203" s="232" t="str">
        <f t="shared" si="3"/>
        <v>N/A</v>
      </c>
      <c r="F203" s="348"/>
    </row>
    <row r="204" spans="1:6" ht="15" customHeight="1" thickBot="1" x14ac:dyDescent="0.3">
      <c r="A204" s="226"/>
      <c r="B204" s="229" t="str">
        <f>IF(ISBLANK(CAprices!A208),"",CAprices!A208)</f>
        <v>BP9636-1/4"</v>
      </c>
      <c r="C204" s="230" t="str">
        <f>CAprices!B208</f>
        <v>Tall skin panel</v>
      </c>
      <c r="D204" s="345">
        <f>IF(B204="","",INDEX(CAprices!C208:H208,1,GroupCAindex))</f>
        <v>0</v>
      </c>
      <c r="E204" s="232" t="str">
        <f t="shared" si="3"/>
        <v>N/A</v>
      </c>
      <c r="F204" s="348"/>
    </row>
    <row r="205" spans="1:6" ht="15" customHeight="1" thickBot="1" x14ac:dyDescent="0.3">
      <c r="A205" s="226"/>
      <c r="B205" s="229" t="str">
        <f>IF(ISBLANK(CAprices!A209),"",CAprices!A209)</f>
        <v>BSV42</v>
      </c>
      <c r="C205" s="230" t="str">
        <f>CAprices!B209</f>
        <v>Base skin panel</v>
      </c>
      <c r="D205" s="345">
        <f>IF(B205="","",INDEX(CAprices!C209:H209,1,GroupCAindex))</f>
        <v>0</v>
      </c>
      <c r="E205" s="232" t="str">
        <f t="shared" si="3"/>
        <v>N/A</v>
      </c>
      <c r="F205" s="348"/>
    </row>
    <row r="206" spans="1:6" ht="15" customHeight="1" thickBot="1" x14ac:dyDescent="0.3">
      <c r="A206" s="226"/>
      <c r="B206" s="229" t="str">
        <f>IF(ISBLANK(CAprices!A210),"",CAprices!A210)</f>
        <v>WSV42</v>
      </c>
      <c r="C206" s="230" t="str">
        <f>CAprices!B210</f>
        <v>Wall skin panel</v>
      </c>
      <c r="D206" s="345">
        <f>IF(B206="","",INDEX(CAprices!C210:H210,1,GroupCAindex))</f>
        <v>0</v>
      </c>
      <c r="E206" s="232" t="str">
        <f t="shared" si="3"/>
        <v>N/A</v>
      </c>
      <c r="F206" s="348"/>
    </row>
    <row r="207" spans="1:6" ht="15" customHeight="1" thickBot="1" x14ac:dyDescent="0.3">
      <c r="A207" s="226"/>
      <c r="B207" s="234" t="str">
        <f>IF(ISBLANK(CAprices!A211),"",CAprices!A211)</f>
        <v>DWR</v>
      </c>
      <c r="C207" s="235" t="str">
        <f>CAprices!B211</f>
        <v>Dish washer end panel</v>
      </c>
      <c r="D207" s="349">
        <f>IF(B207="","",INDEX(CAprices!C211:H211,1,GroupCAindex))</f>
        <v>0</v>
      </c>
      <c r="E207" s="237" t="str">
        <f t="shared" si="3"/>
        <v>N/A</v>
      </c>
      <c r="F207" s="350"/>
    </row>
    <row r="208" spans="1:6" ht="0.95" customHeight="1" x14ac:dyDescent="0.2">
      <c r="A208" s="261"/>
      <c r="B208" s="261"/>
      <c r="C208" s="261"/>
      <c r="D208" s="261"/>
      <c r="E208" s="261"/>
      <c r="F208" s="261"/>
    </row>
    <row r="209" spans="1:6" ht="15" customHeight="1" x14ac:dyDescent="0.25">
      <c r="A209" s="248">
        <f>SUM(A4:A207)</f>
        <v>0</v>
      </c>
      <c r="B209" s="249" t="s">
        <v>916</v>
      </c>
      <c r="C209" s="249"/>
      <c r="D209" s="249"/>
      <c r="E209" s="249"/>
      <c r="F209" s="250"/>
    </row>
    <row r="210" spans="1:6" ht="15" x14ac:dyDescent="0.25">
      <c r="A210" s="251">
        <f>CAprices!I212</f>
        <v>0</v>
      </c>
      <c r="B210" s="168" t="s">
        <v>917</v>
      </c>
      <c r="C210" s="168"/>
      <c r="D210" s="168"/>
      <c r="E210" s="168"/>
      <c r="F210" s="252"/>
    </row>
    <row r="211" spans="1:6" ht="15" x14ac:dyDescent="0.25">
      <c r="A211" s="253">
        <f>CAprices!K212</f>
        <v>0</v>
      </c>
      <c r="B211" s="254" t="s">
        <v>918</v>
      </c>
      <c r="C211" s="254"/>
      <c r="D211" s="254"/>
      <c r="E211" s="254"/>
      <c r="F211" s="255"/>
    </row>
    <row r="212" spans="1:6" ht="20.100000000000001" customHeight="1" x14ac:dyDescent="0.25">
      <c r="A212" s="248"/>
      <c r="B212" s="359" t="s">
        <v>919</v>
      </c>
      <c r="C212" s="249"/>
      <c r="D212" s="249"/>
      <c r="E212" s="184">
        <f>SUM(E4:E211)</f>
        <v>0</v>
      </c>
      <c r="F212" s="250"/>
    </row>
    <row r="213" spans="1:6" ht="5.0999999999999996" customHeight="1" thickBot="1" x14ac:dyDescent="0.3">
      <c r="A213" s="251"/>
      <c r="B213" s="168"/>
      <c r="C213" s="168"/>
      <c r="D213" s="168"/>
      <c r="E213" s="146"/>
      <c r="F213" s="252"/>
    </row>
    <row r="214" spans="1:6" ht="15" customHeight="1" thickTop="1" x14ac:dyDescent="0.25">
      <c r="A214" s="251"/>
      <c r="B214" s="168" t="s">
        <v>2379</v>
      </c>
      <c r="C214" s="168"/>
      <c r="D214" s="168"/>
      <c r="E214" s="164"/>
      <c r="F214" s="252"/>
    </row>
    <row r="215" spans="1:6" s="1" customFormat="1" ht="5.0999999999999996" customHeight="1" thickBot="1" x14ac:dyDescent="0.3">
      <c r="A215" s="185"/>
      <c r="B215" s="146"/>
      <c r="C215" s="146"/>
      <c r="D215" s="146"/>
      <c r="E215" s="146"/>
      <c r="F215" s="186"/>
    </row>
    <row r="216" spans="1:6" s="134" customFormat="1" ht="15" customHeight="1" thickTop="1" x14ac:dyDescent="0.25">
      <c r="A216" s="153"/>
      <c r="B216" s="168" t="s">
        <v>3546</v>
      </c>
      <c r="C216" s="148"/>
      <c r="D216" s="146"/>
      <c r="E216" s="164"/>
      <c r="F216" s="187"/>
    </row>
    <row r="217" spans="1:6" ht="5.0999999999999996" customHeight="1" thickBot="1" x14ac:dyDescent="0.4">
      <c r="A217" s="251"/>
      <c r="B217" s="168"/>
      <c r="C217" s="168"/>
      <c r="D217" s="168"/>
      <c r="E217" s="145"/>
      <c r="F217" s="252"/>
    </row>
    <row r="218" spans="1:6" ht="15" customHeight="1" thickTop="1" x14ac:dyDescent="0.25">
      <c r="A218" s="251"/>
      <c r="B218" s="168" t="s">
        <v>2387</v>
      </c>
      <c r="C218" s="168"/>
      <c r="D218" s="168"/>
      <c r="E218" s="164"/>
      <c r="F218" s="252"/>
    </row>
    <row r="219" spans="1:6" ht="20.100000000000001" customHeight="1" x14ac:dyDescent="0.25">
      <c r="A219" s="251"/>
      <c r="B219" s="168" t="s">
        <v>2388</v>
      </c>
      <c r="C219" s="168"/>
      <c r="D219" s="168"/>
      <c r="E219" s="167">
        <f>CAprices!A2*ROUND(CAprices!J212,2)*AssemblyFactor</f>
        <v>0</v>
      </c>
      <c r="F219" s="252"/>
    </row>
    <row r="220" spans="1:6" ht="20.100000000000001" customHeight="1" x14ac:dyDescent="0.25">
      <c r="A220" s="253"/>
      <c r="B220" s="360" t="s">
        <v>2001</v>
      </c>
      <c r="C220" s="254"/>
      <c r="D220" s="191" t="str">
        <f>IF(E218=0,"Freight Not Included","")</f>
        <v>Freight Not Included</v>
      </c>
      <c r="E220" s="192">
        <f>SUM(E212:E219)</f>
        <v>0</v>
      </c>
      <c r="F220" s="255"/>
    </row>
    <row r="221" spans="1:6" ht="9.9499999999999993" customHeight="1" thickBot="1" x14ac:dyDescent="0.3">
      <c r="A221" s="366"/>
      <c r="B221" s="366"/>
      <c r="C221" s="366"/>
      <c r="D221" s="261"/>
      <c r="E221" s="261"/>
      <c r="F221" s="261"/>
    </row>
    <row r="222" spans="1:6" ht="15" customHeight="1" thickTop="1" x14ac:dyDescent="0.25">
      <c r="A222" s="261"/>
      <c r="B222" s="399" t="s">
        <v>198</v>
      </c>
      <c r="C222" s="367">
        <f ca="1">TODAY()</f>
        <v>43200</v>
      </c>
      <c r="D222" s="261"/>
      <c r="E222" s="261"/>
      <c r="F222" s="261"/>
    </row>
    <row r="223" spans="1:6" ht="5.0999999999999996" customHeight="1" thickBot="1" x14ac:dyDescent="0.3">
      <c r="A223" s="261"/>
      <c r="B223" s="262"/>
      <c r="C223" s="368"/>
      <c r="D223" s="261"/>
      <c r="E223" s="261"/>
      <c r="F223" s="261"/>
    </row>
    <row r="224" spans="1:6" ht="15" customHeight="1" thickTop="1" x14ac:dyDescent="0.25">
      <c r="A224" s="261"/>
      <c r="B224" s="399" t="s">
        <v>200</v>
      </c>
      <c r="C224" s="369" t="str">
        <f>IF(ISBLANK(Information!C$9),"",Information!C$9)</f>
        <v/>
      </c>
      <c r="D224" s="261"/>
      <c r="E224" s="261"/>
      <c r="F224" s="261"/>
    </row>
    <row r="225" spans="1:6" ht="5.0999999999999996" customHeight="1" thickBot="1" x14ac:dyDescent="0.3">
      <c r="A225" s="261"/>
      <c r="B225" s="262"/>
      <c r="C225" s="368"/>
      <c r="D225" s="261"/>
      <c r="E225" s="261"/>
      <c r="F225" s="261"/>
    </row>
    <row r="226" spans="1:6" ht="15" customHeight="1" thickTop="1" x14ac:dyDescent="0.25">
      <c r="A226" s="261"/>
      <c r="B226" s="399" t="s">
        <v>202</v>
      </c>
      <c r="C226" s="369" t="str">
        <f>IF(ISBLANK(Information!C$10),"",Information!C$10)</f>
        <v/>
      </c>
      <c r="D226" s="261"/>
      <c r="E226" s="261"/>
      <c r="F226" s="261"/>
    </row>
    <row r="227" spans="1:6" ht="5.0999999999999996" customHeight="1" thickBot="1" x14ac:dyDescent="0.3">
      <c r="A227" s="261"/>
      <c r="B227" s="262"/>
      <c r="C227" s="368"/>
      <c r="D227" s="261"/>
      <c r="E227" s="261"/>
      <c r="F227" s="261"/>
    </row>
    <row r="228" spans="1:6" ht="15" customHeight="1" thickTop="1" x14ac:dyDescent="0.25">
      <c r="A228" s="261"/>
      <c r="B228" s="262"/>
      <c r="C228" s="369" t="str">
        <f>IF(ISBLANK(Information!C$11),"",Information!C$11)</f>
        <v/>
      </c>
      <c r="D228" s="261"/>
      <c r="E228" s="261"/>
      <c r="F228" s="261"/>
    </row>
    <row r="229" spans="1:6" ht="5.0999999999999996" customHeight="1" thickBot="1" x14ac:dyDescent="0.3">
      <c r="A229" s="261"/>
      <c r="B229" s="262"/>
      <c r="C229" s="368"/>
      <c r="D229" s="261"/>
      <c r="E229" s="261"/>
      <c r="F229" s="261"/>
    </row>
    <row r="230" spans="1:6" ht="15" customHeight="1" thickTop="1" x14ac:dyDescent="0.25">
      <c r="A230" s="261"/>
      <c r="B230" s="399" t="s">
        <v>203</v>
      </c>
      <c r="C230" s="369" t="str">
        <f>IF(ISBLANK(Information!C$12),"",Information!C$12)</f>
        <v/>
      </c>
      <c r="D230" s="261"/>
      <c r="E230" s="261"/>
      <c r="F230" s="261"/>
    </row>
    <row r="231" spans="1:6" ht="9.9499999999999993" customHeight="1" thickBot="1" x14ac:dyDescent="0.3">
      <c r="A231" s="261"/>
      <c r="B231" s="262"/>
      <c r="C231" s="368"/>
      <c r="D231" s="261"/>
      <c r="E231" s="261"/>
      <c r="F231" s="261"/>
    </row>
    <row r="232" spans="1:6" ht="15" customHeight="1" thickTop="1" x14ac:dyDescent="0.25">
      <c r="A232" s="261"/>
      <c r="B232" s="399" t="s">
        <v>204</v>
      </c>
      <c r="C232" s="369" t="str">
        <f>IF(ISBLANK(Information!C$13),"",Information!C$13)</f>
        <v/>
      </c>
      <c r="D232" s="261"/>
      <c r="E232" s="261"/>
      <c r="F232" s="261"/>
    </row>
    <row r="233" spans="1:6" ht="5.0999999999999996" customHeight="1" thickBot="1" x14ac:dyDescent="0.3">
      <c r="A233" s="261"/>
      <c r="B233" s="244"/>
      <c r="C233" s="366"/>
      <c r="D233" s="261"/>
      <c r="E233" s="261"/>
      <c r="F233" s="261"/>
    </row>
    <row r="234" spans="1:6" ht="15" customHeight="1" thickTop="1" x14ac:dyDescent="0.25">
      <c r="A234" s="261"/>
      <c r="B234" s="401" t="s">
        <v>199</v>
      </c>
      <c r="C234" s="369"/>
      <c r="D234" s="261"/>
      <c r="E234" s="261"/>
      <c r="F234" s="261"/>
    </row>
    <row r="235" spans="1:6" ht="5.0999999999999996" customHeight="1" thickBot="1" x14ac:dyDescent="0.3">
      <c r="A235" s="261"/>
      <c r="B235" s="389"/>
      <c r="C235" s="368"/>
      <c r="D235" s="261"/>
      <c r="E235" s="261"/>
      <c r="F235" s="261"/>
    </row>
    <row r="236" spans="1:6" ht="15" customHeight="1" thickTop="1" x14ac:dyDescent="0.25">
      <c r="A236" s="261"/>
      <c r="B236" s="401" t="s">
        <v>201</v>
      </c>
      <c r="C236" s="369" t="str">
        <f>IF(ISBLANK(Information!C$15),"",Information!C$15)</f>
        <v/>
      </c>
      <c r="D236" s="261"/>
      <c r="E236" s="261"/>
      <c r="F236" s="261"/>
    </row>
    <row r="237" spans="1:6" ht="5.0999999999999996" customHeight="1" thickBot="1" x14ac:dyDescent="0.3">
      <c r="A237" s="261"/>
      <c r="B237" s="389"/>
      <c r="C237" s="368"/>
      <c r="D237" s="261"/>
      <c r="E237" s="261"/>
      <c r="F237" s="261"/>
    </row>
    <row r="238" spans="1:6" ht="15" customHeight="1" thickTop="1" x14ac:dyDescent="0.25">
      <c r="A238" s="261"/>
      <c r="B238" s="401" t="s">
        <v>202</v>
      </c>
      <c r="C238" s="369" t="str">
        <f>IF(ISBLANK(Information!C$16),"",Information!C$16)</f>
        <v/>
      </c>
      <c r="D238" s="261"/>
      <c r="E238" s="261"/>
      <c r="F238" s="261"/>
    </row>
    <row r="239" spans="1:6" ht="5.0999999999999996" customHeight="1" thickBot="1" x14ac:dyDescent="0.3">
      <c r="A239" s="261"/>
      <c r="B239" s="389"/>
      <c r="C239" s="368"/>
      <c r="D239" s="261"/>
      <c r="E239" s="261"/>
      <c r="F239" s="261"/>
    </row>
    <row r="240" spans="1:6" ht="15" customHeight="1" thickTop="1" x14ac:dyDescent="0.25">
      <c r="A240" s="261"/>
      <c r="B240" s="389"/>
      <c r="C240" s="369" t="str">
        <f>IF(ISBLANK(Information!C$17),"",Information!C$17)</f>
        <v/>
      </c>
      <c r="D240" s="261"/>
      <c r="E240" s="261"/>
      <c r="F240" s="261"/>
    </row>
    <row r="241" spans="1:6" ht="5.0999999999999996" customHeight="1" thickBot="1" x14ac:dyDescent="0.3">
      <c r="A241" s="261"/>
      <c r="B241" s="389"/>
      <c r="C241" s="368"/>
      <c r="D241" s="261"/>
      <c r="E241" s="261"/>
      <c r="F241" s="261"/>
    </row>
    <row r="242" spans="1:6" ht="15" customHeight="1" thickTop="1" x14ac:dyDescent="0.25">
      <c r="A242" s="261"/>
      <c r="B242" s="401" t="s">
        <v>203</v>
      </c>
      <c r="C242" s="369" t="str">
        <f>IF(ISBLANK(Information!C$18),"",Information!C$18)</f>
        <v/>
      </c>
      <c r="D242" s="261"/>
      <c r="E242" s="261"/>
      <c r="F242" s="261"/>
    </row>
    <row r="243" spans="1:6" ht="5.0999999999999996" customHeight="1" thickBot="1" x14ac:dyDescent="0.3">
      <c r="A243" s="261"/>
      <c r="B243" s="389"/>
      <c r="C243" s="368"/>
      <c r="D243" s="261"/>
      <c r="E243" s="261"/>
      <c r="F243" s="261"/>
    </row>
    <row r="244" spans="1:6" ht="15" customHeight="1" thickTop="1" x14ac:dyDescent="0.25">
      <c r="A244" s="261"/>
      <c r="B244" s="401" t="s">
        <v>204</v>
      </c>
      <c r="C244" s="369" t="str">
        <f>IF(ISBLANK(Information!C$19),"",Information!C$19)</f>
        <v/>
      </c>
      <c r="D244" s="261"/>
      <c r="E244" s="261"/>
      <c r="F244" s="261"/>
    </row>
  </sheetData>
  <sheetProtection password="D824" sheet="1" objects="1" scenarios="1" formatRows="0" selectLockedCells="1" autoFilter="0"/>
  <autoFilter ref="A3:A207"/>
  <conditionalFormatting sqref="B5:E207">
    <cfRule type="expression" dxfId="2" priority="3">
      <formula>($B5="")</formula>
    </cfRule>
  </conditionalFormatting>
  <dataValidations count="4">
    <dataValidation allowBlank="1" showInputMessage="1" showErrorMessage="1" prompt="Mailing Address" sqref="C226"/>
    <dataValidation allowBlank="1" showInputMessage="1" showErrorMessage="1" prompt="Street Address" sqref="C238"/>
    <dataValidation allowBlank="1" showInputMessage="1" showErrorMessage="1" prompt="City, State, Zip" sqref="C240 C228"/>
    <dataValidation type="decimal" operator="greaterThanOrEqual" allowBlank="1" showInputMessage="1" showErrorMessage="1" sqref="E216">
      <formula1>0</formula1>
    </dataValidation>
  </dataValidations>
  <pageMargins left="0.25" right="0.25" top="0.25" bottom="0.25" header="0.3" footer="0.3"/>
  <pageSetup scale="84"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3733" r:id="rId4" name="Check Box 5">
              <controlPr locked="0" defaultSize="0" autoFill="0" autoLine="0" autoPict="0" altText="If assembly required mark box with a check mark.">
                <anchor moveWithCells="1">
                  <from>
                    <xdr:col>0</xdr:col>
                    <xdr:colOff>104775</xdr:colOff>
                    <xdr:row>218</xdr:row>
                    <xdr:rowOff>66675</xdr:rowOff>
                  </from>
                  <to>
                    <xdr:col>0</xdr:col>
                    <xdr:colOff>285750</xdr:colOff>
                    <xdr:row>219</xdr:row>
                    <xdr:rowOff>0</xdr:rowOff>
                  </to>
                </anchor>
              </controlPr>
            </control>
          </mc:Choice>
        </mc:AlternateContent>
        <mc:AlternateContent xmlns:mc="http://schemas.openxmlformats.org/markup-compatibility/2006">
          <mc:Choice Requires="x14">
            <control shapeId="73735" r:id="rId5" name="Drop Down 7">
              <controlPr defaultSize="0" print="0" autoLine="0" autoPict="0">
                <anchor moveWithCells="1">
                  <from>
                    <xdr:col>2</xdr:col>
                    <xdr:colOff>5172075</xdr:colOff>
                    <xdr:row>0</xdr:row>
                    <xdr:rowOff>0</xdr:rowOff>
                  </from>
                  <to>
                    <xdr:col>5</xdr:col>
                    <xdr:colOff>95250</xdr:colOff>
                    <xdr:row>0</xdr:row>
                    <xdr:rowOff>219075</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dimension ref="A1:K212"/>
  <sheetViews>
    <sheetView showGridLines="0" showRowColHeaders="0" workbookViewId="0">
      <pane ySplit="7" topLeftCell="A8" activePane="bottomLeft" state="frozen"/>
      <selection activeCell="A5" sqref="A5"/>
      <selection pane="bottomLeft" activeCell="A8" sqref="A8"/>
    </sheetView>
  </sheetViews>
  <sheetFormatPr defaultRowHeight="12.75" x14ac:dyDescent="0.2"/>
  <cols>
    <col min="1" max="1" width="12.28515625" bestFit="1" customWidth="1"/>
  </cols>
  <sheetData>
    <row r="1" spans="1:11" ht="12.75" customHeight="1" x14ac:dyDescent="0.2">
      <c r="A1" s="22">
        <v>1</v>
      </c>
      <c r="B1" t="str">
        <f t="shared" ref="B1:B6" si="0">INDEX($7:$7,1,ROW()+2)</f>
        <v>Please select door style</v>
      </c>
    </row>
    <row r="2" spans="1:11" ht="12.75" customHeight="1" x14ac:dyDescent="0.25">
      <c r="A2" s="48" t="b">
        <v>0</v>
      </c>
      <c r="B2" t="str">
        <f t="shared" si="0"/>
        <v>Antique White</v>
      </c>
    </row>
    <row r="3" spans="1:11" ht="12.75" customHeight="1" x14ac:dyDescent="0.2">
      <c r="B3" t="str">
        <f t="shared" si="0"/>
        <v>Bristol Saddle</v>
      </c>
    </row>
    <row r="4" spans="1:11" ht="12.75" customHeight="1" x14ac:dyDescent="0.25">
      <c r="A4" s="48"/>
      <c r="B4" t="str">
        <f t="shared" si="0"/>
        <v>Shaker White</v>
      </c>
    </row>
    <row r="5" spans="1:11" ht="12.75" customHeight="1" x14ac:dyDescent="0.25">
      <c r="A5" s="48"/>
      <c r="B5" t="str">
        <f t="shared" si="0"/>
        <v>Shaker Espresso</v>
      </c>
    </row>
    <row r="6" spans="1:11" ht="12.75" customHeight="1" x14ac:dyDescent="0.25">
      <c r="B6" s="119" t="str">
        <f t="shared" si="0"/>
        <v>Shaker Grey</v>
      </c>
    </row>
    <row r="7" spans="1:11" ht="25.5" x14ac:dyDescent="0.2">
      <c r="C7" t="s">
        <v>3315</v>
      </c>
      <c r="D7" s="103" t="s">
        <v>2392</v>
      </c>
      <c r="E7" s="103" t="s">
        <v>2613</v>
      </c>
      <c r="F7" s="103" t="s">
        <v>767</v>
      </c>
      <c r="G7" s="103" t="s">
        <v>1376</v>
      </c>
      <c r="H7" s="103" t="s">
        <v>1377</v>
      </c>
      <c r="I7" s="46" t="s">
        <v>1040</v>
      </c>
      <c r="J7" s="46" t="s">
        <v>1041</v>
      </c>
      <c r="K7" s="47" t="s">
        <v>1042</v>
      </c>
    </row>
    <row r="8" spans="1:11" x14ac:dyDescent="0.2">
      <c r="B8" t="s">
        <v>2393</v>
      </c>
    </row>
    <row r="9" spans="1:11" x14ac:dyDescent="0.2">
      <c r="A9" t="s">
        <v>2394</v>
      </c>
      <c r="B9" t="s">
        <v>2395</v>
      </c>
      <c r="C9">
        <v>0</v>
      </c>
      <c r="D9">
        <v>77.040000000000006</v>
      </c>
      <c r="E9">
        <v>84.49</v>
      </c>
      <c r="F9">
        <v>77.040000000000006</v>
      </c>
      <c r="G9">
        <v>77.040000000000006</v>
      </c>
      <c r="H9">
        <v>0</v>
      </c>
      <c r="I9">
        <v>1</v>
      </c>
      <c r="J9">
        <v>1</v>
      </c>
      <c r="K9">
        <v>37</v>
      </c>
    </row>
    <row r="10" spans="1:11" x14ac:dyDescent="0.2">
      <c r="A10" t="s">
        <v>687</v>
      </c>
      <c r="B10" t="s">
        <v>2530</v>
      </c>
      <c r="C10">
        <v>0</v>
      </c>
      <c r="D10">
        <v>82.52</v>
      </c>
      <c r="E10">
        <v>90.51</v>
      </c>
      <c r="F10">
        <v>82.52</v>
      </c>
      <c r="G10">
        <v>82.52</v>
      </c>
      <c r="H10">
        <v>0</v>
      </c>
      <c r="I10">
        <v>1</v>
      </c>
      <c r="J10">
        <v>1</v>
      </c>
      <c r="K10">
        <v>37</v>
      </c>
    </row>
    <row r="11" spans="1:11" x14ac:dyDescent="0.2">
      <c r="A11" t="s">
        <v>80</v>
      </c>
      <c r="B11" t="s">
        <v>2530</v>
      </c>
      <c r="C11">
        <v>0</v>
      </c>
      <c r="D11">
        <v>97.21</v>
      </c>
      <c r="E11">
        <v>106.61</v>
      </c>
      <c r="F11">
        <v>97.21</v>
      </c>
      <c r="G11">
        <v>97.21</v>
      </c>
      <c r="H11">
        <v>0</v>
      </c>
      <c r="I11">
        <v>1</v>
      </c>
      <c r="J11">
        <v>1</v>
      </c>
      <c r="K11">
        <v>46</v>
      </c>
    </row>
    <row r="12" spans="1:11" x14ac:dyDescent="0.2">
      <c r="A12" t="s">
        <v>81</v>
      </c>
      <c r="B12" t="s">
        <v>2530</v>
      </c>
      <c r="C12">
        <v>0</v>
      </c>
      <c r="D12">
        <v>102.7</v>
      </c>
      <c r="E12">
        <v>112.63</v>
      </c>
      <c r="F12">
        <v>102.7</v>
      </c>
      <c r="G12">
        <v>102.7</v>
      </c>
      <c r="H12">
        <v>0</v>
      </c>
      <c r="I12">
        <v>1</v>
      </c>
      <c r="J12">
        <v>1</v>
      </c>
      <c r="K12">
        <v>50</v>
      </c>
    </row>
    <row r="13" spans="1:11" x14ac:dyDescent="0.2">
      <c r="A13" t="s">
        <v>82</v>
      </c>
      <c r="B13" t="s">
        <v>2530</v>
      </c>
      <c r="C13">
        <v>0</v>
      </c>
      <c r="D13">
        <v>108.2</v>
      </c>
      <c r="E13">
        <v>118.67</v>
      </c>
      <c r="F13">
        <v>108.2</v>
      </c>
      <c r="G13">
        <v>108.2</v>
      </c>
      <c r="H13">
        <v>0</v>
      </c>
      <c r="I13">
        <v>1</v>
      </c>
      <c r="J13">
        <v>1</v>
      </c>
      <c r="K13">
        <v>56</v>
      </c>
    </row>
    <row r="14" spans="1:11" x14ac:dyDescent="0.2">
      <c r="A14" t="s">
        <v>83</v>
      </c>
      <c r="B14" t="s">
        <v>2530</v>
      </c>
      <c r="C14">
        <v>0</v>
      </c>
      <c r="D14">
        <v>117.38</v>
      </c>
      <c r="E14">
        <v>128.72999999999999</v>
      </c>
      <c r="F14">
        <v>117.38</v>
      </c>
      <c r="G14">
        <v>117.38</v>
      </c>
      <c r="H14">
        <v>0</v>
      </c>
      <c r="I14">
        <v>1</v>
      </c>
      <c r="J14">
        <v>1</v>
      </c>
      <c r="K14">
        <v>59</v>
      </c>
    </row>
    <row r="15" spans="1:11" x14ac:dyDescent="0.2">
      <c r="A15" t="s">
        <v>84</v>
      </c>
      <c r="B15" t="s">
        <v>2531</v>
      </c>
      <c r="C15">
        <v>0</v>
      </c>
      <c r="D15">
        <v>132.05000000000001</v>
      </c>
      <c r="E15">
        <v>144.83000000000001</v>
      </c>
      <c r="F15">
        <v>132.05000000000001</v>
      </c>
      <c r="G15">
        <v>132.05000000000001</v>
      </c>
      <c r="H15">
        <v>0</v>
      </c>
      <c r="I15">
        <v>1</v>
      </c>
      <c r="J15">
        <v>1</v>
      </c>
      <c r="K15">
        <v>63</v>
      </c>
    </row>
    <row r="16" spans="1:11" x14ac:dyDescent="0.2">
      <c r="A16" t="s">
        <v>85</v>
      </c>
      <c r="B16" t="s">
        <v>2531</v>
      </c>
      <c r="C16">
        <v>0</v>
      </c>
      <c r="D16">
        <v>141.21</v>
      </c>
      <c r="E16">
        <v>154.88</v>
      </c>
      <c r="F16">
        <v>141.21</v>
      </c>
      <c r="G16">
        <v>141.21</v>
      </c>
      <c r="H16">
        <v>0</v>
      </c>
      <c r="I16">
        <v>1</v>
      </c>
      <c r="J16">
        <v>1</v>
      </c>
      <c r="K16">
        <v>71</v>
      </c>
    </row>
    <row r="17" spans="1:11" x14ac:dyDescent="0.2">
      <c r="A17" t="s">
        <v>86</v>
      </c>
      <c r="B17" t="s">
        <v>2531</v>
      </c>
      <c r="C17">
        <v>0</v>
      </c>
      <c r="D17">
        <v>148.55000000000001</v>
      </c>
      <c r="E17">
        <v>162.91</v>
      </c>
      <c r="F17">
        <v>148.55000000000001</v>
      </c>
      <c r="G17">
        <v>148.55000000000001</v>
      </c>
      <c r="H17">
        <v>0</v>
      </c>
      <c r="I17">
        <v>1</v>
      </c>
      <c r="J17">
        <v>1</v>
      </c>
      <c r="K17">
        <v>80</v>
      </c>
    </row>
    <row r="18" spans="1:11" x14ac:dyDescent="0.2">
      <c r="A18" t="s">
        <v>87</v>
      </c>
      <c r="B18" t="s">
        <v>2532</v>
      </c>
      <c r="C18">
        <v>0</v>
      </c>
      <c r="D18">
        <v>187.06</v>
      </c>
      <c r="E18">
        <v>205.16</v>
      </c>
      <c r="F18">
        <v>187.06</v>
      </c>
      <c r="G18">
        <v>187.06</v>
      </c>
      <c r="H18">
        <v>0</v>
      </c>
      <c r="I18">
        <v>1</v>
      </c>
      <c r="J18">
        <v>1</v>
      </c>
      <c r="K18">
        <v>85</v>
      </c>
    </row>
    <row r="19" spans="1:11" x14ac:dyDescent="0.2">
      <c r="A19" t="s">
        <v>88</v>
      </c>
      <c r="B19" t="s">
        <v>2532</v>
      </c>
      <c r="C19">
        <v>0</v>
      </c>
      <c r="D19">
        <v>194.39</v>
      </c>
      <c r="E19">
        <v>213.21</v>
      </c>
      <c r="F19">
        <v>194.39</v>
      </c>
      <c r="G19">
        <v>194.39</v>
      </c>
      <c r="H19">
        <v>0</v>
      </c>
      <c r="I19">
        <v>1</v>
      </c>
      <c r="J19">
        <v>1</v>
      </c>
      <c r="K19">
        <v>90</v>
      </c>
    </row>
    <row r="20" spans="1:11" x14ac:dyDescent="0.2">
      <c r="A20" t="s">
        <v>465</v>
      </c>
      <c r="B20" t="s">
        <v>2532</v>
      </c>
      <c r="C20">
        <v>0</v>
      </c>
      <c r="D20">
        <v>0</v>
      </c>
      <c r="E20">
        <v>0</v>
      </c>
      <c r="F20">
        <v>211.26</v>
      </c>
      <c r="G20">
        <v>211.26</v>
      </c>
      <c r="H20">
        <v>0</v>
      </c>
      <c r="I20">
        <v>1</v>
      </c>
      <c r="J20">
        <v>1</v>
      </c>
      <c r="K20">
        <v>95</v>
      </c>
    </row>
    <row r="21" spans="1:11" x14ac:dyDescent="0.2">
      <c r="A21" t="s">
        <v>89</v>
      </c>
      <c r="B21" t="s">
        <v>2532</v>
      </c>
      <c r="C21">
        <v>0</v>
      </c>
      <c r="D21">
        <v>0</v>
      </c>
      <c r="E21">
        <v>0</v>
      </c>
      <c r="F21">
        <v>224.56</v>
      </c>
      <c r="G21">
        <v>224.56</v>
      </c>
      <c r="H21">
        <v>0</v>
      </c>
      <c r="I21">
        <v>1</v>
      </c>
      <c r="J21">
        <v>1</v>
      </c>
      <c r="K21">
        <v>100</v>
      </c>
    </row>
    <row r="22" spans="1:11" x14ac:dyDescent="0.2">
      <c r="A22" t="s">
        <v>787</v>
      </c>
      <c r="B22" t="s">
        <v>2533</v>
      </c>
      <c r="C22">
        <v>0</v>
      </c>
      <c r="D22">
        <v>146.71</v>
      </c>
      <c r="E22">
        <v>160.91</v>
      </c>
      <c r="F22">
        <v>146.71</v>
      </c>
      <c r="G22">
        <v>146.71</v>
      </c>
      <c r="H22">
        <v>0</v>
      </c>
      <c r="I22">
        <v>1</v>
      </c>
      <c r="J22">
        <v>1</v>
      </c>
      <c r="K22">
        <v>75</v>
      </c>
    </row>
    <row r="23" spans="1:11" x14ac:dyDescent="0.2">
      <c r="A23" t="s">
        <v>788</v>
      </c>
      <c r="B23" t="s">
        <v>2533</v>
      </c>
      <c r="C23">
        <v>0</v>
      </c>
      <c r="D23">
        <v>157.72</v>
      </c>
      <c r="E23">
        <v>172.99</v>
      </c>
      <c r="F23">
        <v>157.72</v>
      </c>
      <c r="G23">
        <v>157.72</v>
      </c>
      <c r="H23">
        <v>0</v>
      </c>
      <c r="I23">
        <v>1</v>
      </c>
      <c r="J23">
        <v>1</v>
      </c>
      <c r="K23">
        <v>80</v>
      </c>
    </row>
    <row r="24" spans="1:11" x14ac:dyDescent="0.2">
      <c r="A24" t="s">
        <v>789</v>
      </c>
      <c r="B24" t="s">
        <v>2533</v>
      </c>
      <c r="C24">
        <v>0</v>
      </c>
      <c r="D24">
        <v>190.73</v>
      </c>
      <c r="E24">
        <v>209.2</v>
      </c>
      <c r="F24">
        <v>190.73</v>
      </c>
      <c r="G24">
        <v>190.73</v>
      </c>
      <c r="H24">
        <v>0</v>
      </c>
      <c r="I24">
        <v>1</v>
      </c>
      <c r="J24">
        <v>1</v>
      </c>
      <c r="K24">
        <v>85</v>
      </c>
    </row>
    <row r="25" spans="1:11" x14ac:dyDescent="0.2">
      <c r="A25" t="s">
        <v>790</v>
      </c>
      <c r="B25" t="s">
        <v>2533</v>
      </c>
      <c r="C25">
        <v>0</v>
      </c>
      <c r="D25">
        <v>203.57</v>
      </c>
      <c r="E25">
        <v>223.27</v>
      </c>
      <c r="F25">
        <v>203.57</v>
      </c>
      <c r="G25">
        <v>203.57</v>
      </c>
      <c r="H25">
        <v>0</v>
      </c>
      <c r="I25">
        <v>1</v>
      </c>
      <c r="J25">
        <v>1</v>
      </c>
      <c r="K25">
        <v>90</v>
      </c>
    </row>
    <row r="26" spans="1:11" x14ac:dyDescent="0.2">
      <c r="A26" t="s">
        <v>792</v>
      </c>
      <c r="B26" t="s">
        <v>2533</v>
      </c>
      <c r="C26">
        <v>0</v>
      </c>
      <c r="D26">
        <v>216.39</v>
      </c>
      <c r="E26">
        <v>237.34</v>
      </c>
      <c r="F26">
        <v>216.39</v>
      </c>
      <c r="G26">
        <v>216.39</v>
      </c>
      <c r="H26">
        <v>0</v>
      </c>
      <c r="I26">
        <v>1</v>
      </c>
      <c r="J26">
        <v>1</v>
      </c>
      <c r="K26">
        <v>95</v>
      </c>
    </row>
    <row r="27" spans="1:11" x14ac:dyDescent="0.2">
      <c r="A27" t="s">
        <v>793</v>
      </c>
      <c r="B27" t="s">
        <v>2533</v>
      </c>
      <c r="C27">
        <v>0</v>
      </c>
      <c r="D27">
        <v>221.9</v>
      </c>
      <c r="E27">
        <v>243.38</v>
      </c>
      <c r="F27">
        <v>221.9</v>
      </c>
      <c r="G27">
        <v>221.9</v>
      </c>
      <c r="H27">
        <v>0</v>
      </c>
      <c r="I27">
        <v>1</v>
      </c>
      <c r="J27">
        <v>2</v>
      </c>
      <c r="K27">
        <v>110</v>
      </c>
    </row>
    <row r="28" spans="1:11" x14ac:dyDescent="0.2">
      <c r="A28" t="s">
        <v>2008</v>
      </c>
      <c r="B28" t="s">
        <v>2533</v>
      </c>
      <c r="C28">
        <v>0</v>
      </c>
      <c r="D28">
        <v>0</v>
      </c>
      <c r="E28">
        <v>0</v>
      </c>
      <c r="F28">
        <v>237.87</v>
      </c>
      <c r="G28">
        <v>237.87</v>
      </c>
      <c r="H28">
        <v>0</v>
      </c>
      <c r="I28">
        <v>1</v>
      </c>
      <c r="J28">
        <v>2</v>
      </c>
      <c r="K28">
        <v>120</v>
      </c>
    </row>
    <row r="29" spans="1:11" x14ac:dyDescent="0.2">
      <c r="A29" t="s">
        <v>795</v>
      </c>
      <c r="B29" t="s">
        <v>2533</v>
      </c>
      <c r="C29">
        <v>0</v>
      </c>
      <c r="D29">
        <v>243.91</v>
      </c>
      <c r="E29">
        <v>267.52</v>
      </c>
      <c r="F29">
        <v>243.91</v>
      </c>
      <c r="G29">
        <v>243.91</v>
      </c>
      <c r="H29">
        <v>0</v>
      </c>
      <c r="I29">
        <v>1</v>
      </c>
      <c r="J29">
        <v>2</v>
      </c>
      <c r="K29">
        <v>125</v>
      </c>
    </row>
    <row r="30" spans="1:11" x14ac:dyDescent="0.2">
      <c r="A30" t="s">
        <v>104</v>
      </c>
      <c r="B30" t="s">
        <v>2534</v>
      </c>
      <c r="C30">
        <v>0</v>
      </c>
      <c r="D30">
        <v>148.55000000000001</v>
      </c>
      <c r="E30">
        <v>162.91</v>
      </c>
      <c r="F30">
        <v>148.55000000000001</v>
      </c>
      <c r="G30">
        <v>148.55000000000001</v>
      </c>
      <c r="H30">
        <v>0</v>
      </c>
      <c r="I30">
        <v>1</v>
      </c>
      <c r="J30">
        <v>1</v>
      </c>
      <c r="K30">
        <v>80</v>
      </c>
    </row>
    <row r="31" spans="1:11" x14ac:dyDescent="0.2">
      <c r="A31" t="s">
        <v>106</v>
      </c>
      <c r="B31" t="s">
        <v>2534</v>
      </c>
      <c r="C31">
        <v>0</v>
      </c>
      <c r="D31">
        <v>154.05000000000001</v>
      </c>
      <c r="E31">
        <v>168.95</v>
      </c>
      <c r="F31">
        <v>154.05000000000001</v>
      </c>
      <c r="G31">
        <v>154.05000000000001</v>
      </c>
      <c r="H31">
        <v>0</v>
      </c>
      <c r="I31">
        <v>1</v>
      </c>
      <c r="J31">
        <v>1</v>
      </c>
      <c r="K31">
        <v>85</v>
      </c>
    </row>
    <row r="32" spans="1:11" x14ac:dyDescent="0.2">
      <c r="A32" t="s">
        <v>107</v>
      </c>
      <c r="B32" t="s">
        <v>2535</v>
      </c>
      <c r="C32">
        <v>0</v>
      </c>
      <c r="D32">
        <v>161.38</v>
      </c>
      <c r="E32">
        <v>177</v>
      </c>
      <c r="F32">
        <v>161.38</v>
      </c>
      <c r="G32">
        <v>161.38</v>
      </c>
      <c r="H32">
        <v>0</v>
      </c>
      <c r="I32">
        <v>1</v>
      </c>
      <c r="J32">
        <v>1</v>
      </c>
      <c r="K32">
        <v>90</v>
      </c>
    </row>
    <row r="33" spans="1:11" x14ac:dyDescent="0.2">
      <c r="A33" t="s">
        <v>470</v>
      </c>
      <c r="B33" t="s">
        <v>2535</v>
      </c>
      <c r="C33">
        <v>0</v>
      </c>
      <c r="D33">
        <v>0</v>
      </c>
      <c r="E33">
        <v>0</v>
      </c>
      <c r="F33">
        <v>179.65</v>
      </c>
      <c r="G33">
        <v>179.65</v>
      </c>
      <c r="H33">
        <v>0</v>
      </c>
      <c r="I33">
        <v>1</v>
      </c>
      <c r="J33">
        <v>1</v>
      </c>
      <c r="K33">
        <v>95</v>
      </c>
    </row>
    <row r="34" spans="1:11" x14ac:dyDescent="0.2">
      <c r="A34" t="s">
        <v>2536</v>
      </c>
      <c r="B34" t="s">
        <v>2537</v>
      </c>
      <c r="C34">
        <v>0</v>
      </c>
      <c r="D34">
        <v>0</v>
      </c>
      <c r="E34">
        <v>0</v>
      </c>
      <c r="F34">
        <v>150.91</v>
      </c>
      <c r="G34">
        <v>150.91</v>
      </c>
      <c r="H34">
        <v>0</v>
      </c>
      <c r="I34">
        <v>1</v>
      </c>
      <c r="J34">
        <v>1</v>
      </c>
      <c r="K34">
        <v>95</v>
      </c>
    </row>
    <row r="35" spans="1:11" x14ac:dyDescent="0.2">
      <c r="A35" t="s">
        <v>2009</v>
      </c>
      <c r="B35" t="s">
        <v>2396</v>
      </c>
      <c r="C35">
        <v>0</v>
      </c>
      <c r="D35">
        <v>267.74</v>
      </c>
      <c r="E35">
        <v>293.66000000000003</v>
      </c>
      <c r="F35">
        <v>267.74</v>
      </c>
      <c r="G35">
        <v>267.74</v>
      </c>
      <c r="H35">
        <v>0</v>
      </c>
      <c r="I35">
        <v>1</v>
      </c>
      <c r="J35">
        <v>2</v>
      </c>
      <c r="K35">
        <v>100</v>
      </c>
    </row>
    <row r="36" spans="1:11" x14ac:dyDescent="0.2">
      <c r="A36" t="s">
        <v>2010</v>
      </c>
      <c r="B36" t="s">
        <v>2396</v>
      </c>
      <c r="C36">
        <v>0</v>
      </c>
      <c r="D36">
        <v>278.76</v>
      </c>
      <c r="E36">
        <v>305.73</v>
      </c>
      <c r="F36">
        <v>278.76</v>
      </c>
      <c r="G36">
        <v>278.76</v>
      </c>
      <c r="H36">
        <v>0</v>
      </c>
      <c r="I36">
        <v>1</v>
      </c>
      <c r="J36">
        <v>2</v>
      </c>
      <c r="K36">
        <v>110</v>
      </c>
    </row>
    <row r="37" spans="1:11" x14ac:dyDescent="0.2">
      <c r="A37" t="s">
        <v>2397</v>
      </c>
      <c r="B37" t="s">
        <v>2398</v>
      </c>
      <c r="C37">
        <v>0</v>
      </c>
      <c r="D37">
        <v>132.05000000000001</v>
      </c>
      <c r="E37">
        <v>144.83000000000001</v>
      </c>
      <c r="F37">
        <v>132.05000000000001</v>
      </c>
      <c r="G37">
        <v>132.05000000000001</v>
      </c>
      <c r="H37">
        <v>0</v>
      </c>
      <c r="I37">
        <v>1</v>
      </c>
      <c r="J37">
        <v>1</v>
      </c>
      <c r="K37">
        <v>50</v>
      </c>
    </row>
    <row r="38" spans="1:11" x14ac:dyDescent="0.2">
      <c r="A38" t="s">
        <v>2399</v>
      </c>
      <c r="B38" t="s">
        <v>2398</v>
      </c>
      <c r="C38">
        <v>0</v>
      </c>
      <c r="D38">
        <v>172.39</v>
      </c>
      <c r="E38">
        <v>189.07</v>
      </c>
      <c r="F38">
        <v>172.39</v>
      </c>
      <c r="G38">
        <v>172.39</v>
      </c>
      <c r="H38">
        <v>0</v>
      </c>
      <c r="I38">
        <v>1</v>
      </c>
      <c r="J38">
        <v>1</v>
      </c>
      <c r="K38">
        <v>56</v>
      </c>
    </row>
    <row r="39" spans="1:11" x14ac:dyDescent="0.2">
      <c r="A39" t="s">
        <v>2400</v>
      </c>
      <c r="B39" t="s">
        <v>2555</v>
      </c>
      <c r="C39">
        <v>0</v>
      </c>
      <c r="D39">
        <v>257.83</v>
      </c>
      <c r="E39">
        <v>282.77999999999997</v>
      </c>
      <c r="F39">
        <v>257.83</v>
      </c>
      <c r="G39">
        <v>257.83</v>
      </c>
      <c r="H39">
        <v>0</v>
      </c>
      <c r="I39">
        <v>1</v>
      </c>
      <c r="J39">
        <v>1</v>
      </c>
      <c r="K39">
        <v>50</v>
      </c>
    </row>
    <row r="40" spans="1:11" x14ac:dyDescent="0.2">
      <c r="A40" t="s">
        <v>2401</v>
      </c>
      <c r="B40" t="s">
        <v>2556</v>
      </c>
      <c r="C40">
        <v>0</v>
      </c>
      <c r="D40">
        <v>291.10000000000002</v>
      </c>
      <c r="E40">
        <v>319.27</v>
      </c>
      <c r="F40">
        <v>291.10000000000002</v>
      </c>
      <c r="G40">
        <v>291.10000000000002</v>
      </c>
      <c r="H40">
        <v>0</v>
      </c>
      <c r="I40">
        <v>1</v>
      </c>
      <c r="J40">
        <v>1</v>
      </c>
      <c r="K40">
        <v>56</v>
      </c>
    </row>
    <row r="41" spans="1:11" x14ac:dyDescent="0.2">
      <c r="A41" t="s">
        <v>2402</v>
      </c>
      <c r="B41" t="s">
        <v>2552</v>
      </c>
      <c r="C41">
        <v>0</v>
      </c>
      <c r="D41">
        <v>148.55000000000001</v>
      </c>
      <c r="E41">
        <v>162.91</v>
      </c>
      <c r="F41">
        <v>148.55000000000001</v>
      </c>
      <c r="G41">
        <v>148.55000000000001</v>
      </c>
      <c r="H41">
        <v>0</v>
      </c>
      <c r="I41">
        <v>1</v>
      </c>
      <c r="J41">
        <v>1</v>
      </c>
      <c r="K41">
        <v>90</v>
      </c>
    </row>
    <row r="42" spans="1:11" x14ac:dyDescent="0.2">
      <c r="A42" t="s">
        <v>2538</v>
      </c>
      <c r="B42" t="s">
        <v>2539</v>
      </c>
      <c r="C42">
        <v>0</v>
      </c>
      <c r="D42">
        <v>0</v>
      </c>
      <c r="E42">
        <v>0</v>
      </c>
      <c r="F42">
        <v>129.74</v>
      </c>
      <c r="G42">
        <v>129.74</v>
      </c>
      <c r="H42">
        <v>0</v>
      </c>
      <c r="I42">
        <v>1</v>
      </c>
      <c r="J42">
        <v>1</v>
      </c>
      <c r="K42">
        <v>85</v>
      </c>
    </row>
    <row r="43" spans="1:11" x14ac:dyDescent="0.2">
      <c r="A43" t="s">
        <v>2540</v>
      </c>
      <c r="B43" t="s">
        <v>2541</v>
      </c>
      <c r="C43">
        <v>0</v>
      </c>
      <c r="D43">
        <v>0</v>
      </c>
      <c r="E43">
        <v>0</v>
      </c>
      <c r="F43">
        <v>174.66</v>
      </c>
      <c r="G43">
        <v>174.66</v>
      </c>
      <c r="H43">
        <v>0</v>
      </c>
      <c r="I43">
        <v>1</v>
      </c>
      <c r="J43">
        <v>2</v>
      </c>
      <c r="K43">
        <v>80</v>
      </c>
    </row>
    <row r="44" spans="1:11" x14ac:dyDescent="0.2">
      <c r="A44" t="s">
        <v>2403</v>
      </c>
      <c r="B44" t="s">
        <v>2542</v>
      </c>
      <c r="C44">
        <v>0</v>
      </c>
      <c r="D44">
        <v>111.88</v>
      </c>
      <c r="E44">
        <v>122.7</v>
      </c>
      <c r="F44">
        <v>111.88</v>
      </c>
      <c r="G44">
        <v>111.88</v>
      </c>
      <c r="H44">
        <v>0</v>
      </c>
      <c r="I44">
        <v>1</v>
      </c>
      <c r="J44">
        <v>1</v>
      </c>
      <c r="K44">
        <v>37</v>
      </c>
    </row>
    <row r="45" spans="1:11" x14ac:dyDescent="0.2">
      <c r="A45" t="s">
        <v>2404</v>
      </c>
      <c r="B45" t="s">
        <v>2542</v>
      </c>
      <c r="C45">
        <v>0</v>
      </c>
      <c r="D45">
        <v>111.88</v>
      </c>
      <c r="E45">
        <v>122.7</v>
      </c>
      <c r="F45">
        <v>111.88</v>
      </c>
      <c r="G45">
        <v>111.88</v>
      </c>
      <c r="H45">
        <v>0</v>
      </c>
      <c r="I45">
        <v>1</v>
      </c>
      <c r="J45">
        <v>1</v>
      </c>
      <c r="K45">
        <v>37</v>
      </c>
    </row>
    <row r="46" spans="1:11" x14ac:dyDescent="0.2">
      <c r="B46" t="s">
        <v>2405</v>
      </c>
    </row>
    <row r="47" spans="1:11" x14ac:dyDescent="0.2">
      <c r="A47" t="s">
        <v>247</v>
      </c>
      <c r="B47" t="s">
        <v>2503</v>
      </c>
      <c r="C47">
        <v>0</v>
      </c>
      <c r="D47">
        <v>58.68</v>
      </c>
      <c r="E47">
        <v>64.37</v>
      </c>
      <c r="F47">
        <v>58.68</v>
      </c>
      <c r="G47">
        <v>58.68</v>
      </c>
      <c r="H47">
        <v>0</v>
      </c>
      <c r="I47">
        <v>1</v>
      </c>
      <c r="J47">
        <v>1</v>
      </c>
      <c r="K47">
        <v>20</v>
      </c>
    </row>
    <row r="48" spans="1:11" x14ac:dyDescent="0.2">
      <c r="A48" t="s">
        <v>22</v>
      </c>
      <c r="B48" t="s">
        <v>2503</v>
      </c>
      <c r="C48">
        <v>0</v>
      </c>
      <c r="D48">
        <v>64.2</v>
      </c>
      <c r="E48">
        <v>70.400000000000006</v>
      </c>
      <c r="F48">
        <v>64.2</v>
      </c>
      <c r="G48">
        <v>64.2</v>
      </c>
      <c r="H48">
        <v>0</v>
      </c>
      <c r="I48">
        <v>1</v>
      </c>
      <c r="J48">
        <v>1</v>
      </c>
      <c r="K48">
        <v>23</v>
      </c>
    </row>
    <row r="49" spans="1:11" x14ac:dyDescent="0.2">
      <c r="A49" t="s">
        <v>23</v>
      </c>
      <c r="B49" t="s">
        <v>2503</v>
      </c>
      <c r="C49">
        <v>0</v>
      </c>
      <c r="D49">
        <v>75.180000000000007</v>
      </c>
      <c r="E49">
        <v>82.46</v>
      </c>
      <c r="F49">
        <v>75.180000000000007</v>
      </c>
      <c r="G49">
        <v>75.180000000000007</v>
      </c>
      <c r="H49">
        <v>0</v>
      </c>
      <c r="I49">
        <v>1</v>
      </c>
      <c r="J49">
        <v>1</v>
      </c>
      <c r="K49">
        <v>27</v>
      </c>
    </row>
    <row r="50" spans="1:11" x14ac:dyDescent="0.2">
      <c r="A50" t="s">
        <v>24</v>
      </c>
      <c r="B50" t="s">
        <v>2503</v>
      </c>
      <c r="C50">
        <v>0</v>
      </c>
      <c r="D50">
        <v>80.7</v>
      </c>
      <c r="E50">
        <v>88.5</v>
      </c>
      <c r="F50">
        <v>80.7</v>
      </c>
      <c r="G50">
        <v>80.7</v>
      </c>
      <c r="H50">
        <v>0</v>
      </c>
      <c r="I50">
        <v>1</v>
      </c>
      <c r="J50">
        <v>1</v>
      </c>
      <c r="K50">
        <v>30</v>
      </c>
    </row>
    <row r="51" spans="1:11" x14ac:dyDescent="0.2">
      <c r="A51" t="s">
        <v>25</v>
      </c>
      <c r="B51" t="s">
        <v>2503</v>
      </c>
      <c r="C51">
        <v>0</v>
      </c>
      <c r="D51">
        <v>89.85</v>
      </c>
      <c r="E51">
        <v>98.55</v>
      </c>
      <c r="F51">
        <v>89.85</v>
      </c>
      <c r="G51">
        <v>89.85</v>
      </c>
      <c r="H51">
        <v>0</v>
      </c>
      <c r="I51">
        <v>1</v>
      </c>
      <c r="J51">
        <v>1</v>
      </c>
      <c r="K51">
        <v>35</v>
      </c>
    </row>
    <row r="52" spans="1:11" x14ac:dyDescent="0.2">
      <c r="A52" t="s">
        <v>260</v>
      </c>
      <c r="B52" t="s">
        <v>2504</v>
      </c>
      <c r="C52">
        <v>0</v>
      </c>
      <c r="D52">
        <v>62.35</v>
      </c>
      <c r="E52">
        <v>68.38</v>
      </c>
      <c r="F52">
        <v>62.35</v>
      </c>
      <c r="G52">
        <v>62.35</v>
      </c>
      <c r="H52">
        <v>0</v>
      </c>
      <c r="I52">
        <v>1</v>
      </c>
      <c r="J52">
        <v>1</v>
      </c>
      <c r="K52">
        <v>23</v>
      </c>
    </row>
    <row r="53" spans="1:11" x14ac:dyDescent="0.2">
      <c r="A53" t="s">
        <v>38</v>
      </c>
      <c r="B53" t="s">
        <v>2504</v>
      </c>
      <c r="C53">
        <v>0</v>
      </c>
      <c r="D53">
        <v>75.180000000000007</v>
      </c>
      <c r="E53">
        <v>82.46</v>
      </c>
      <c r="F53">
        <v>75.180000000000007</v>
      </c>
      <c r="G53">
        <v>75.180000000000007</v>
      </c>
      <c r="H53">
        <v>0</v>
      </c>
      <c r="I53">
        <v>1</v>
      </c>
      <c r="J53">
        <v>1</v>
      </c>
      <c r="K53">
        <v>27</v>
      </c>
    </row>
    <row r="54" spans="1:11" x14ac:dyDescent="0.2">
      <c r="A54" t="s">
        <v>39</v>
      </c>
      <c r="B54" t="s">
        <v>2504</v>
      </c>
      <c r="C54">
        <v>0</v>
      </c>
      <c r="D54">
        <v>78.87</v>
      </c>
      <c r="E54">
        <v>86.49</v>
      </c>
      <c r="F54">
        <v>78.87</v>
      </c>
      <c r="G54">
        <v>78.87</v>
      </c>
      <c r="H54">
        <v>0</v>
      </c>
      <c r="I54">
        <v>1</v>
      </c>
      <c r="J54">
        <v>1</v>
      </c>
      <c r="K54">
        <v>30</v>
      </c>
    </row>
    <row r="55" spans="1:11" x14ac:dyDescent="0.2">
      <c r="A55" t="s">
        <v>40</v>
      </c>
      <c r="B55" t="s">
        <v>2504</v>
      </c>
      <c r="C55">
        <v>0</v>
      </c>
      <c r="D55">
        <v>88.02</v>
      </c>
      <c r="E55">
        <v>96.55</v>
      </c>
      <c r="F55">
        <v>88.02</v>
      </c>
      <c r="G55">
        <v>88.02</v>
      </c>
      <c r="H55">
        <v>0</v>
      </c>
      <c r="I55">
        <v>1</v>
      </c>
      <c r="J55">
        <v>1</v>
      </c>
      <c r="K55">
        <v>34</v>
      </c>
    </row>
    <row r="56" spans="1:11" x14ac:dyDescent="0.2">
      <c r="A56" t="s">
        <v>41</v>
      </c>
      <c r="B56" t="s">
        <v>2504</v>
      </c>
      <c r="C56">
        <v>0</v>
      </c>
      <c r="D56">
        <v>97.21</v>
      </c>
      <c r="E56">
        <v>106.61</v>
      </c>
      <c r="F56">
        <v>97.21</v>
      </c>
      <c r="G56">
        <v>97.21</v>
      </c>
      <c r="H56">
        <v>0</v>
      </c>
      <c r="I56">
        <v>1</v>
      </c>
      <c r="J56">
        <v>1</v>
      </c>
      <c r="K56">
        <v>39</v>
      </c>
    </row>
    <row r="57" spans="1:11" x14ac:dyDescent="0.2">
      <c r="A57" t="s">
        <v>267</v>
      </c>
      <c r="B57" t="s">
        <v>2505</v>
      </c>
      <c r="C57">
        <v>0</v>
      </c>
      <c r="D57">
        <v>71.52</v>
      </c>
      <c r="E57">
        <v>78.45</v>
      </c>
      <c r="F57">
        <v>71.52</v>
      </c>
      <c r="G57">
        <v>71.52</v>
      </c>
      <c r="H57">
        <v>0</v>
      </c>
      <c r="I57">
        <v>1</v>
      </c>
      <c r="J57">
        <v>1</v>
      </c>
      <c r="K57">
        <v>27</v>
      </c>
    </row>
    <row r="58" spans="1:11" x14ac:dyDescent="0.2">
      <c r="A58" t="s">
        <v>52</v>
      </c>
      <c r="B58" t="s">
        <v>2505</v>
      </c>
      <c r="C58">
        <v>0</v>
      </c>
      <c r="D58">
        <v>78.87</v>
      </c>
      <c r="E58">
        <v>86.49</v>
      </c>
      <c r="F58">
        <v>78.87</v>
      </c>
      <c r="G58">
        <v>78.87</v>
      </c>
      <c r="H58">
        <v>0</v>
      </c>
      <c r="I58">
        <v>1</v>
      </c>
      <c r="J58">
        <v>1</v>
      </c>
      <c r="K58">
        <v>32</v>
      </c>
    </row>
    <row r="59" spans="1:11" x14ac:dyDescent="0.2">
      <c r="A59" t="s">
        <v>53</v>
      </c>
      <c r="B59" t="s">
        <v>2505</v>
      </c>
      <c r="C59">
        <v>0</v>
      </c>
      <c r="D59">
        <v>88.02</v>
      </c>
      <c r="E59">
        <v>96.55</v>
      </c>
      <c r="F59">
        <v>88.02</v>
      </c>
      <c r="G59">
        <v>88.02</v>
      </c>
      <c r="H59">
        <v>0</v>
      </c>
      <c r="I59">
        <v>1</v>
      </c>
      <c r="J59">
        <v>1</v>
      </c>
      <c r="K59">
        <v>35</v>
      </c>
    </row>
    <row r="60" spans="1:11" x14ac:dyDescent="0.2">
      <c r="A60" t="s">
        <v>54</v>
      </c>
      <c r="B60" t="s">
        <v>2505</v>
      </c>
      <c r="C60">
        <v>0</v>
      </c>
      <c r="D60">
        <v>93.52</v>
      </c>
      <c r="E60">
        <v>102.59</v>
      </c>
      <c r="F60">
        <v>93.52</v>
      </c>
      <c r="G60">
        <v>93.52</v>
      </c>
      <c r="H60">
        <v>0</v>
      </c>
      <c r="I60">
        <v>1</v>
      </c>
      <c r="J60">
        <v>1</v>
      </c>
      <c r="K60">
        <v>41</v>
      </c>
    </row>
    <row r="61" spans="1:11" x14ac:dyDescent="0.2">
      <c r="A61" t="s">
        <v>55</v>
      </c>
      <c r="B61" t="s">
        <v>2505</v>
      </c>
      <c r="C61">
        <v>0</v>
      </c>
      <c r="D61">
        <v>108.2</v>
      </c>
      <c r="E61">
        <v>118.67</v>
      </c>
      <c r="F61">
        <v>108.2</v>
      </c>
      <c r="G61">
        <v>108.2</v>
      </c>
      <c r="H61">
        <v>0</v>
      </c>
      <c r="I61">
        <v>1</v>
      </c>
      <c r="J61">
        <v>1</v>
      </c>
      <c r="K61">
        <v>45</v>
      </c>
    </row>
    <row r="62" spans="1:11" x14ac:dyDescent="0.2">
      <c r="A62" t="s">
        <v>252</v>
      </c>
      <c r="B62" t="s">
        <v>2506</v>
      </c>
      <c r="C62">
        <v>0</v>
      </c>
      <c r="D62">
        <v>95.35</v>
      </c>
      <c r="E62">
        <v>104.59</v>
      </c>
      <c r="F62">
        <v>95.35</v>
      </c>
      <c r="G62">
        <v>95.35</v>
      </c>
      <c r="H62">
        <v>0</v>
      </c>
      <c r="I62">
        <v>1</v>
      </c>
      <c r="J62">
        <v>1</v>
      </c>
      <c r="K62">
        <v>39</v>
      </c>
    </row>
    <row r="63" spans="1:11" x14ac:dyDescent="0.2">
      <c r="A63" t="s">
        <v>28</v>
      </c>
      <c r="B63" t="s">
        <v>2506</v>
      </c>
      <c r="C63">
        <v>0</v>
      </c>
      <c r="D63">
        <v>100.87</v>
      </c>
      <c r="E63">
        <v>110.62</v>
      </c>
      <c r="F63">
        <v>100.87</v>
      </c>
      <c r="G63">
        <v>100.87</v>
      </c>
      <c r="H63">
        <v>0</v>
      </c>
      <c r="I63">
        <v>1</v>
      </c>
      <c r="J63">
        <v>1</v>
      </c>
      <c r="K63">
        <v>43</v>
      </c>
    </row>
    <row r="64" spans="1:11" x14ac:dyDescent="0.2">
      <c r="A64" t="s">
        <v>29</v>
      </c>
      <c r="B64" t="s">
        <v>2506</v>
      </c>
      <c r="C64">
        <v>0</v>
      </c>
      <c r="D64">
        <v>106.37</v>
      </c>
      <c r="E64">
        <v>116.66</v>
      </c>
      <c r="F64">
        <v>106.37</v>
      </c>
      <c r="G64">
        <v>106.37</v>
      </c>
      <c r="H64">
        <v>0</v>
      </c>
      <c r="I64">
        <v>1</v>
      </c>
      <c r="J64">
        <v>1</v>
      </c>
      <c r="K64">
        <v>44</v>
      </c>
    </row>
    <row r="65" spans="1:11" x14ac:dyDescent="0.2">
      <c r="A65" t="s">
        <v>30</v>
      </c>
      <c r="B65" t="s">
        <v>2506</v>
      </c>
      <c r="C65">
        <v>0</v>
      </c>
      <c r="D65">
        <v>119.21</v>
      </c>
      <c r="E65">
        <v>130.74</v>
      </c>
      <c r="F65">
        <v>119.21</v>
      </c>
      <c r="G65">
        <v>119.21</v>
      </c>
      <c r="H65">
        <v>0</v>
      </c>
      <c r="I65">
        <v>1</v>
      </c>
      <c r="J65">
        <v>1</v>
      </c>
      <c r="K65">
        <v>49</v>
      </c>
    </row>
    <row r="66" spans="1:11" x14ac:dyDescent="0.2">
      <c r="A66" t="s">
        <v>31</v>
      </c>
      <c r="B66" t="s">
        <v>2506</v>
      </c>
      <c r="C66">
        <v>0</v>
      </c>
      <c r="D66">
        <v>124.71</v>
      </c>
      <c r="E66">
        <v>136.78</v>
      </c>
      <c r="F66">
        <v>124.71</v>
      </c>
      <c r="G66">
        <v>124.71</v>
      </c>
      <c r="H66">
        <v>0</v>
      </c>
      <c r="I66">
        <v>1</v>
      </c>
      <c r="J66">
        <v>1</v>
      </c>
      <c r="K66">
        <v>52</v>
      </c>
    </row>
    <row r="67" spans="1:11" x14ac:dyDescent="0.2">
      <c r="A67" t="s">
        <v>262</v>
      </c>
      <c r="B67" t="s">
        <v>2507</v>
      </c>
      <c r="C67">
        <v>0</v>
      </c>
      <c r="D67">
        <v>108.2</v>
      </c>
      <c r="E67">
        <v>118.67</v>
      </c>
      <c r="F67">
        <v>108.2</v>
      </c>
      <c r="G67">
        <v>108.2</v>
      </c>
      <c r="H67">
        <v>0</v>
      </c>
      <c r="I67">
        <v>1</v>
      </c>
      <c r="J67">
        <v>1</v>
      </c>
      <c r="K67">
        <v>44</v>
      </c>
    </row>
    <row r="68" spans="1:11" x14ac:dyDescent="0.2">
      <c r="A68" t="s">
        <v>43</v>
      </c>
      <c r="B68" t="s">
        <v>2507</v>
      </c>
      <c r="C68">
        <v>0</v>
      </c>
      <c r="D68">
        <v>119.21</v>
      </c>
      <c r="E68">
        <v>130.74</v>
      </c>
      <c r="F68">
        <v>119.21</v>
      </c>
      <c r="G68">
        <v>119.21</v>
      </c>
      <c r="H68">
        <v>0</v>
      </c>
      <c r="I68">
        <v>1</v>
      </c>
      <c r="J68">
        <v>1</v>
      </c>
      <c r="K68">
        <v>50</v>
      </c>
    </row>
    <row r="69" spans="1:11" x14ac:dyDescent="0.2">
      <c r="A69" t="s">
        <v>44</v>
      </c>
      <c r="B69" t="s">
        <v>2507</v>
      </c>
      <c r="C69">
        <v>0</v>
      </c>
      <c r="D69">
        <v>124.71</v>
      </c>
      <c r="E69">
        <v>136.78</v>
      </c>
      <c r="F69">
        <v>124.71</v>
      </c>
      <c r="G69">
        <v>124.71</v>
      </c>
      <c r="H69">
        <v>0</v>
      </c>
      <c r="I69">
        <v>1</v>
      </c>
      <c r="J69">
        <v>1</v>
      </c>
      <c r="K69">
        <v>52</v>
      </c>
    </row>
    <row r="70" spans="1:11" x14ac:dyDescent="0.2">
      <c r="A70" t="s">
        <v>45</v>
      </c>
      <c r="B70" t="s">
        <v>2507</v>
      </c>
      <c r="C70">
        <v>0</v>
      </c>
      <c r="D70">
        <v>133.88</v>
      </c>
      <c r="E70">
        <v>146.83000000000001</v>
      </c>
      <c r="F70">
        <v>133.88</v>
      </c>
      <c r="G70">
        <v>133.88</v>
      </c>
      <c r="H70">
        <v>0</v>
      </c>
      <c r="I70">
        <v>1</v>
      </c>
      <c r="J70">
        <v>1</v>
      </c>
      <c r="K70">
        <v>57</v>
      </c>
    </row>
    <row r="71" spans="1:11" x14ac:dyDescent="0.2">
      <c r="A71" t="s">
        <v>46</v>
      </c>
      <c r="B71" t="s">
        <v>2507</v>
      </c>
      <c r="C71">
        <v>0</v>
      </c>
      <c r="D71">
        <v>150.38999999999999</v>
      </c>
      <c r="E71">
        <v>164.94</v>
      </c>
      <c r="F71">
        <v>150.38999999999999</v>
      </c>
      <c r="G71">
        <v>150.38999999999999</v>
      </c>
      <c r="H71">
        <v>0</v>
      </c>
      <c r="I71">
        <v>1</v>
      </c>
      <c r="J71">
        <v>1</v>
      </c>
      <c r="K71">
        <v>59</v>
      </c>
    </row>
    <row r="72" spans="1:11" x14ac:dyDescent="0.2">
      <c r="A72" t="s">
        <v>56</v>
      </c>
      <c r="B72" t="s">
        <v>2508</v>
      </c>
      <c r="C72">
        <v>0</v>
      </c>
      <c r="D72">
        <v>121.04</v>
      </c>
      <c r="E72">
        <v>132.74</v>
      </c>
      <c r="F72">
        <v>121.04</v>
      </c>
      <c r="G72">
        <v>121.04</v>
      </c>
      <c r="H72">
        <v>0</v>
      </c>
      <c r="I72">
        <v>1</v>
      </c>
      <c r="J72">
        <v>1</v>
      </c>
      <c r="K72">
        <v>51</v>
      </c>
    </row>
    <row r="73" spans="1:11" x14ac:dyDescent="0.2">
      <c r="A73" t="s">
        <v>57</v>
      </c>
      <c r="B73" t="s">
        <v>2508</v>
      </c>
      <c r="C73">
        <v>0</v>
      </c>
      <c r="D73">
        <v>132.05000000000001</v>
      </c>
      <c r="E73">
        <v>144.83000000000001</v>
      </c>
      <c r="F73">
        <v>132.05000000000001</v>
      </c>
      <c r="G73">
        <v>132.05000000000001</v>
      </c>
      <c r="H73">
        <v>0</v>
      </c>
      <c r="I73">
        <v>1</v>
      </c>
      <c r="J73">
        <v>1</v>
      </c>
      <c r="K73">
        <v>54</v>
      </c>
    </row>
    <row r="74" spans="1:11" x14ac:dyDescent="0.2">
      <c r="A74" t="s">
        <v>58</v>
      </c>
      <c r="B74" t="s">
        <v>2508</v>
      </c>
      <c r="C74">
        <v>0</v>
      </c>
      <c r="D74">
        <v>137.55000000000001</v>
      </c>
      <c r="E74">
        <v>150.87</v>
      </c>
      <c r="F74">
        <v>137.55000000000001</v>
      </c>
      <c r="G74">
        <v>137.55000000000001</v>
      </c>
      <c r="H74">
        <v>0</v>
      </c>
      <c r="I74">
        <v>1</v>
      </c>
      <c r="J74">
        <v>1</v>
      </c>
      <c r="K74">
        <v>41</v>
      </c>
    </row>
    <row r="75" spans="1:11" x14ac:dyDescent="0.2">
      <c r="A75" t="s">
        <v>59</v>
      </c>
      <c r="B75" t="s">
        <v>2508</v>
      </c>
      <c r="C75">
        <v>0</v>
      </c>
      <c r="D75">
        <v>159.55000000000001</v>
      </c>
      <c r="E75">
        <v>174.99</v>
      </c>
      <c r="F75">
        <v>159.55000000000001</v>
      </c>
      <c r="G75">
        <v>159.55000000000001</v>
      </c>
      <c r="H75">
        <v>0</v>
      </c>
      <c r="I75">
        <v>1</v>
      </c>
      <c r="J75">
        <v>1</v>
      </c>
      <c r="K75">
        <v>64</v>
      </c>
    </row>
    <row r="76" spans="1:11" x14ac:dyDescent="0.2">
      <c r="A76" t="s">
        <v>60</v>
      </c>
      <c r="B76" t="s">
        <v>2508</v>
      </c>
      <c r="C76">
        <v>0</v>
      </c>
      <c r="D76">
        <v>174.22</v>
      </c>
      <c r="E76">
        <v>191.09</v>
      </c>
      <c r="F76">
        <v>174.22</v>
      </c>
      <c r="G76">
        <v>174.22</v>
      </c>
      <c r="H76">
        <v>0</v>
      </c>
      <c r="I76">
        <v>1</v>
      </c>
      <c r="J76">
        <v>1</v>
      </c>
      <c r="K76">
        <v>65</v>
      </c>
    </row>
    <row r="77" spans="1:11" x14ac:dyDescent="0.2">
      <c r="A77" t="s">
        <v>2406</v>
      </c>
      <c r="B77" t="s">
        <v>2407</v>
      </c>
      <c r="C77">
        <v>0</v>
      </c>
      <c r="D77">
        <v>106.46</v>
      </c>
      <c r="E77">
        <v>129.96</v>
      </c>
      <c r="F77">
        <v>106.46</v>
      </c>
      <c r="G77">
        <v>106.46</v>
      </c>
      <c r="H77">
        <v>0</v>
      </c>
      <c r="I77">
        <v>1</v>
      </c>
      <c r="J77">
        <v>1</v>
      </c>
      <c r="K77">
        <v>30</v>
      </c>
    </row>
    <row r="78" spans="1:11" x14ac:dyDescent="0.2">
      <c r="A78" t="s">
        <v>2408</v>
      </c>
      <c r="B78" t="s">
        <v>2407</v>
      </c>
      <c r="C78">
        <v>0</v>
      </c>
      <c r="D78">
        <v>113.11</v>
      </c>
      <c r="E78">
        <v>138.01</v>
      </c>
      <c r="F78">
        <v>113.11</v>
      </c>
      <c r="G78">
        <v>113.11</v>
      </c>
      <c r="H78">
        <v>0</v>
      </c>
      <c r="I78">
        <v>1</v>
      </c>
      <c r="J78">
        <v>1</v>
      </c>
      <c r="K78">
        <v>35</v>
      </c>
    </row>
    <row r="79" spans="1:11" x14ac:dyDescent="0.2">
      <c r="A79" t="s">
        <v>2409</v>
      </c>
      <c r="B79" t="s">
        <v>2407</v>
      </c>
      <c r="C79">
        <v>0</v>
      </c>
      <c r="D79">
        <v>118.1</v>
      </c>
      <c r="E79">
        <v>144.05000000000001</v>
      </c>
      <c r="F79">
        <v>118.1</v>
      </c>
      <c r="G79">
        <v>118.1</v>
      </c>
      <c r="H79">
        <v>0</v>
      </c>
      <c r="I79">
        <v>1</v>
      </c>
      <c r="J79">
        <v>1</v>
      </c>
      <c r="K79">
        <v>40</v>
      </c>
    </row>
    <row r="80" spans="1:11" x14ac:dyDescent="0.2">
      <c r="A80" t="s">
        <v>2410</v>
      </c>
      <c r="B80" t="s">
        <v>2407</v>
      </c>
      <c r="C80">
        <v>0</v>
      </c>
      <c r="D80">
        <v>114.78</v>
      </c>
      <c r="E80">
        <v>98.55</v>
      </c>
      <c r="F80">
        <v>114.78</v>
      </c>
      <c r="G80">
        <v>114.78</v>
      </c>
      <c r="H80">
        <v>0</v>
      </c>
      <c r="I80">
        <v>1</v>
      </c>
      <c r="J80">
        <v>1</v>
      </c>
      <c r="K80">
        <v>35</v>
      </c>
    </row>
    <row r="81" spans="1:11" x14ac:dyDescent="0.2">
      <c r="A81" t="s">
        <v>2411</v>
      </c>
      <c r="B81" t="s">
        <v>2407</v>
      </c>
      <c r="C81">
        <v>0</v>
      </c>
      <c r="D81">
        <v>121.43</v>
      </c>
      <c r="E81">
        <v>160.13</v>
      </c>
      <c r="F81">
        <v>121.43</v>
      </c>
      <c r="G81">
        <v>121.43</v>
      </c>
      <c r="H81">
        <v>0</v>
      </c>
      <c r="I81">
        <v>1</v>
      </c>
      <c r="J81">
        <v>1</v>
      </c>
      <c r="K81">
        <v>40</v>
      </c>
    </row>
    <row r="82" spans="1:11" x14ac:dyDescent="0.2">
      <c r="A82" t="s">
        <v>2412</v>
      </c>
      <c r="B82" t="s">
        <v>2407</v>
      </c>
      <c r="C82">
        <v>0</v>
      </c>
      <c r="D82">
        <v>133.07</v>
      </c>
      <c r="E82">
        <v>160.13</v>
      </c>
      <c r="F82">
        <v>133.07</v>
      </c>
      <c r="G82">
        <v>133.07</v>
      </c>
      <c r="H82">
        <v>0</v>
      </c>
      <c r="I82">
        <v>1</v>
      </c>
      <c r="J82">
        <v>1</v>
      </c>
      <c r="K82">
        <v>45</v>
      </c>
    </row>
    <row r="83" spans="1:11" x14ac:dyDescent="0.2">
      <c r="A83" t="s">
        <v>253</v>
      </c>
      <c r="B83" t="s">
        <v>2413</v>
      </c>
      <c r="C83">
        <v>0</v>
      </c>
      <c r="D83">
        <v>128.54</v>
      </c>
      <c r="E83">
        <v>146.05000000000001</v>
      </c>
      <c r="F83">
        <v>128.54</v>
      </c>
      <c r="G83">
        <v>128.54</v>
      </c>
      <c r="H83">
        <v>0</v>
      </c>
      <c r="I83">
        <v>1</v>
      </c>
      <c r="J83">
        <v>1</v>
      </c>
      <c r="K83">
        <v>39</v>
      </c>
    </row>
    <row r="84" spans="1:11" x14ac:dyDescent="0.2">
      <c r="A84" t="s">
        <v>263</v>
      </c>
      <c r="B84" t="s">
        <v>2413</v>
      </c>
      <c r="C84">
        <v>0</v>
      </c>
      <c r="D84">
        <v>133.07</v>
      </c>
      <c r="E84">
        <v>160.13</v>
      </c>
      <c r="F84">
        <v>133.07</v>
      </c>
      <c r="G84">
        <v>133.07</v>
      </c>
      <c r="H84">
        <v>0</v>
      </c>
      <c r="I84">
        <v>1</v>
      </c>
      <c r="J84">
        <v>1</v>
      </c>
      <c r="K84">
        <v>44</v>
      </c>
    </row>
    <row r="85" spans="1:11" x14ac:dyDescent="0.2">
      <c r="A85" t="s">
        <v>272</v>
      </c>
      <c r="B85" t="s">
        <v>2413</v>
      </c>
      <c r="C85">
        <v>0</v>
      </c>
      <c r="D85">
        <v>146.38</v>
      </c>
      <c r="E85">
        <v>174.21</v>
      </c>
      <c r="F85">
        <v>146.38</v>
      </c>
      <c r="G85">
        <v>146.38</v>
      </c>
      <c r="H85">
        <v>0</v>
      </c>
      <c r="I85">
        <v>1</v>
      </c>
      <c r="J85">
        <v>1</v>
      </c>
      <c r="K85">
        <v>49</v>
      </c>
    </row>
    <row r="86" spans="1:11" x14ac:dyDescent="0.2">
      <c r="A86" t="s">
        <v>257</v>
      </c>
      <c r="B86" t="s">
        <v>2413</v>
      </c>
      <c r="C86">
        <v>0</v>
      </c>
      <c r="D86">
        <v>131.41</v>
      </c>
      <c r="E86">
        <v>158.12</v>
      </c>
      <c r="F86">
        <v>131.41</v>
      </c>
      <c r="G86">
        <v>131.41</v>
      </c>
      <c r="H86">
        <v>0</v>
      </c>
      <c r="I86">
        <v>1</v>
      </c>
      <c r="J86">
        <v>1</v>
      </c>
      <c r="K86">
        <v>44</v>
      </c>
    </row>
    <row r="87" spans="1:11" x14ac:dyDescent="0.2">
      <c r="A87" t="s">
        <v>264</v>
      </c>
      <c r="B87" t="s">
        <v>2413</v>
      </c>
      <c r="C87">
        <v>0</v>
      </c>
      <c r="D87">
        <v>149.71</v>
      </c>
      <c r="E87">
        <v>178.24</v>
      </c>
      <c r="F87">
        <v>149.71</v>
      </c>
      <c r="G87">
        <v>149.71</v>
      </c>
      <c r="H87">
        <v>0</v>
      </c>
      <c r="I87">
        <v>1</v>
      </c>
      <c r="J87">
        <v>1</v>
      </c>
      <c r="K87">
        <v>49</v>
      </c>
    </row>
    <row r="88" spans="1:11" x14ac:dyDescent="0.2">
      <c r="A88" t="s">
        <v>274</v>
      </c>
      <c r="B88" t="s">
        <v>2413</v>
      </c>
      <c r="C88">
        <v>0</v>
      </c>
      <c r="D88">
        <v>163.01</v>
      </c>
      <c r="E88">
        <v>192.33</v>
      </c>
      <c r="F88">
        <v>163.01</v>
      </c>
      <c r="G88">
        <v>163.01</v>
      </c>
      <c r="H88">
        <v>0</v>
      </c>
      <c r="I88">
        <v>1</v>
      </c>
      <c r="J88">
        <v>1</v>
      </c>
      <c r="K88">
        <v>54</v>
      </c>
    </row>
    <row r="89" spans="1:11" x14ac:dyDescent="0.2">
      <c r="A89" t="s">
        <v>2414</v>
      </c>
      <c r="B89" t="s">
        <v>2413</v>
      </c>
      <c r="C89">
        <v>0</v>
      </c>
      <c r="D89">
        <v>149.71</v>
      </c>
      <c r="E89">
        <v>178.24</v>
      </c>
      <c r="F89">
        <v>149.71</v>
      </c>
      <c r="G89">
        <v>149.71</v>
      </c>
      <c r="H89">
        <v>0</v>
      </c>
      <c r="I89">
        <v>1</v>
      </c>
      <c r="J89">
        <v>1</v>
      </c>
      <c r="K89">
        <v>52</v>
      </c>
    </row>
    <row r="90" spans="1:11" x14ac:dyDescent="0.2">
      <c r="A90" t="s">
        <v>2415</v>
      </c>
      <c r="B90" t="s">
        <v>2413</v>
      </c>
      <c r="C90">
        <v>0</v>
      </c>
      <c r="D90">
        <v>174.66</v>
      </c>
      <c r="E90">
        <v>206.4</v>
      </c>
      <c r="F90">
        <v>174.66</v>
      </c>
      <c r="G90">
        <v>174.66</v>
      </c>
      <c r="H90">
        <v>0</v>
      </c>
      <c r="I90">
        <v>1</v>
      </c>
      <c r="J90">
        <v>1</v>
      </c>
      <c r="K90">
        <v>57</v>
      </c>
    </row>
    <row r="91" spans="1:11" x14ac:dyDescent="0.2">
      <c r="A91" t="s">
        <v>2416</v>
      </c>
      <c r="B91" t="s">
        <v>2413</v>
      </c>
      <c r="C91">
        <v>0</v>
      </c>
      <c r="D91">
        <v>199.61</v>
      </c>
      <c r="E91">
        <v>232.55</v>
      </c>
      <c r="F91">
        <v>199.61</v>
      </c>
      <c r="G91">
        <v>199.61</v>
      </c>
      <c r="H91">
        <v>0</v>
      </c>
      <c r="I91">
        <v>1</v>
      </c>
      <c r="J91">
        <v>1</v>
      </c>
      <c r="K91">
        <v>62</v>
      </c>
    </row>
    <row r="92" spans="1:11" x14ac:dyDescent="0.2">
      <c r="A92" t="s">
        <v>278</v>
      </c>
      <c r="B92" t="s">
        <v>2417</v>
      </c>
      <c r="C92">
        <v>0</v>
      </c>
      <c r="D92">
        <v>164.68</v>
      </c>
      <c r="E92">
        <v>194.33</v>
      </c>
      <c r="F92">
        <v>164.68</v>
      </c>
      <c r="G92">
        <v>164.68</v>
      </c>
      <c r="H92">
        <v>0</v>
      </c>
      <c r="I92">
        <v>1</v>
      </c>
      <c r="J92">
        <v>2</v>
      </c>
      <c r="K92">
        <v>45</v>
      </c>
    </row>
    <row r="93" spans="1:11" x14ac:dyDescent="0.2">
      <c r="A93" t="s">
        <v>283</v>
      </c>
      <c r="B93" t="s">
        <v>2417</v>
      </c>
      <c r="C93">
        <v>0</v>
      </c>
      <c r="D93">
        <v>187.96</v>
      </c>
      <c r="E93">
        <v>220.46</v>
      </c>
      <c r="F93">
        <v>187.96</v>
      </c>
      <c r="G93">
        <v>187.96</v>
      </c>
      <c r="H93">
        <v>0</v>
      </c>
      <c r="I93">
        <v>1</v>
      </c>
      <c r="J93">
        <v>2</v>
      </c>
      <c r="K93">
        <v>50</v>
      </c>
    </row>
    <row r="94" spans="1:11" x14ac:dyDescent="0.2">
      <c r="A94" t="s">
        <v>289</v>
      </c>
      <c r="B94" t="s">
        <v>2417</v>
      </c>
      <c r="C94">
        <v>0</v>
      </c>
      <c r="D94">
        <v>206.27</v>
      </c>
      <c r="E94">
        <v>240.59</v>
      </c>
      <c r="F94">
        <v>206.27</v>
      </c>
      <c r="G94">
        <v>206.27</v>
      </c>
      <c r="H94">
        <v>0</v>
      </c>
      <c r="I94">
        <v>1</v>
      </c>
      <c r="J94">
        <v>2</v>
      </c>
      <c r="K94">
        <v>57</v>
      </c>
    </row>
    <row r="95" spans="1:11" x14ac:dyDescent="0.2">
      <c r="A95" t="s">
        <v>8</v>
      </c>
      <c r="B95" t="s">
        <v>2418</v>
      </c>
      <c r="C95">
        <v>0</v>
      </c>
      <c r="D95">
        <v>64.2</v>
      </c>
      <c r="E95">
        <v>70.400000000000006</v>
      </c>
      <c r="F95">
        <v>64.2</v>
      </c>
      <c r="G95">
        <v>64.2</v>
      </c>
      <c r="H95">
        <v>0</v>
      </c>
      <c r="I95">
        <v>1</v>
      </c>
      <c r="J95">
        <v>1</v>
      </c>
      <c r="K95">
        <v>20</v>
      </c>
    </row>
    <row r="96" spans="1:11" x14ac:dyDescent="0.2">
      <c r="A96" t="s">
        <v>11</v>
      </c>
      <c r="B96" t="s">
        <v>2418</v>
      </c>
      <c r="C96">
        <v>0</v>
      </c>
      <c r="D96">
        <v>75.180000000000007</v>
      </c>
      <c r="E96">
        <v>82.46</v>
      </c>
      <c r="F96">
        <v>75.180000000000007</v>
      </c>
      <c r="G96">
        <v>75.180000000000007</v>
      </c>
      <c r="H96">
        <v>0</v>
      </c>
      <c r="I96">
        <v>1</v>
      </c>
      <c r="J96">
        <v>1</v>
      </c>
      <c r="K96">
        <v>25</v>
      </c>
    </row>
    <row r="97" spans="1:11" x14ac:dyDescent="0.2">
      <c r="A97" t="s">
        <v>14</v>
      </c>
      <c r="B97" t="s">
        <v>2418</v>
      </c>
      <c r="C97">
        <v>0</v>
      </c>
      <c r="D97">
        <v>80.7</v>
      </c>
      <c r="E97">
        <v>88.5</v>
      </c>
      <c r="F97">
        <v>80.7</v>
      </c>
      <c r="G97">
        <v>80.7</v>
      </c>
      <c r="H97">
        <v>0</v>
      </c>
      <c r="I97">
        <v>1</v>
      </c>
      <c r="J97">
        <v>1</v>
      </c>
      <c r="K97">
        <v>29</v>
      </c>
    </row>
    <row r="98" spans="1:11" x14ac:dyDescent="0.2">
      <c r="A98" t="s">
        <v>653</v>
      </c>
      <c r="B98" t="s">
        <v>2418</v>
      </c>
      <c r="C98">
        <v>0</v>
      </c>
      <c r="D98">
        <v>89.85</v>
      </c>
      <c r="E98">
        <v>98.55</v>
      </c>
      <c r="F98">
        <v>89.85</v>
      </c>
      <c r="G98">
        <v>89.85</v>
      </c>
      <c r="H98">
        <v>0</v>
      </c>
      <c r="I98">
        <v>1</v>
      </c>
      <c r="J98">
        <v>1</v>
      </c>
      <c r="K98">
        <v>33</v>
      </c>
    </row>
    <row r="99" spans="1:11" x14ac:dyDescent="0.2">
      <c r="A99" t="s">
        <v>17</v>
      </c>
      <c r="B99" t="s">
        <v>2418</v>
      </c>
      <c r="C99">
        <v>0</v>
      </c>
      <c r="D99">
        <v>95.35</v>
      </c>
      <c r="E99">
        <v>104.59</v>
      </c>
      <c r="F99">
        <v>95.35</v>
      </c>
      <c r="G99">
        <v>95.35</v>
      </c>
      <c r="H99">
        <v>0</v>
      </c>
      <c r="I99">
        <v>1</v>
      </c>
      <c r="J99">
        <v>1</v>
      </c>
      <c r="K99">
        <v>37</v>
      </c>
    </row>
    <row r="100" spans="1:11" x14ac:dyDescent="0.2">
      <c r="A100" t="s">
        <v>10</v>
      </c>
      <c r="B100" t="s">
        <v>2419</v>
      </c>
      <c r="C100">
        <v>0</v>
      </c>
      <c r="D100">
        <v>75.2</v>
      </c>
      <c r="E100">
        <v>82.46</v>
      </c>
      <c r="F100">
        <v>75.2</v>
      </c>
      <c r="G100">
        <v>75.2</v>
      </c>
      <c r="H100">
        <v>0</v>
      </c>
      <c r="I100">
        <v>1</v>
      </c>
      <c r="J100">
        <v>1</v>
      </c>
      <c r="K100">
        <v>26</v>
      </c>
    </row>
    <row r="101" spans="1:11" x14ac:dyDescent="0.2">
      <c r="A101" t="s">
        <v>13</v>
      </c>
      <c r="B101" t="s">
        <v>2419</v>
      </c>
      <c r="C101">
        <v>0</v>
      </c>
      <c r="D101">
        <v>80.7</v>
      </c>
      <c r="E101">
        <v>88.5</v>
      </c>
      <c r="F101">
        <v>80.7</v>
      </c>
      <c r="G101">
        <v>80.7</v>
      </c>
      <c r="H101">
        <v>0</v>
      </c>
      <c r="I101">
        <v>1</v>
      </c>
      <c r="J101">
        <v>1</v>
      </c>
      <c r="K101">
        <v>28</v>
      </c>
    </row>
    <row r="102" spans="1:11" x14ac:dyDescent="0.2">
      <c r="A102" t="s">
        <v>15</v>
      </c>
      <c r="B102" t="s">
        <v>2419</v>
      </c>
      <c r="C102">
        <v>0</v>
      </c>
      <c r="D102">
        <v>88.02</v>
      </c>
      <c r="E102">
        <v>96.55</v>
      </c>
      <c r="F102">
        <v>88.02</v>
      </c>
      <c r="G102">
        <v>88.02</v>
      </c>
      <c r="H102">
        <v>0</v>
      </c>
      <c r="I102">
        <v>1</v>
      </c>
      <c r="J102">
        <v>1</v>
      </c>
      <c r="K102">
        <v>31</v>
      </c>
    </row>
    <row r="103" spans="1:11" x14ac:dyDescent="0.2">
      <c r="A103" t="s">
        <v>1425</v>
      </c>
      <c r="B103" t="s">
        <v>2419</v>
      </c>
      <c r="C103">
        <v>0</v>
      </c>
      <c r="D103">
        <v>97.21</v>
      </c>
      <c r="E103">
        <v>106.61</v>
      </c>
      <c r="F103">
        <v>97.21</v>
      </c>
      <c r="G103">
        <v>97.21</v>
      </c>
      <c r="H103">
        <v>0</v>
      </c>
      <c r="I103">
        <v>1</v>
      </c>
      <c r="J103">
        <v>1</v>
      </c>
      <c r="K103">
        <v>38</v>
      </c>
    </row>
    <row r="104" spans="1:11" x14ac:dyDescent="0.2">
      <c r="A104" t="s">
        <v>18</v>
      </c>
      <c r="B104" t="s">
        <v>2419</v>
      </c>
      <c r="C104">
        <v>0</v>
      </c>
      <c r="D104">
        <v>108.2</v>
      </c>
      <c r="E104">
        <v>118.67</v>
      </c>
      <c r="F104">
        <v>108.2</v>
      </c>
      <c r="G104">
        <v>108.2</v>
      </c>
      <c r="H104">
        <v>0</v>
      </c>
      <c r="I104">
        <v>1</v>
      </c>
      <c r="J104">
        <v>1</v>
      </c>
      <c r="K104">
        <v>43</v>
      </c>
    </row>
    <row r="105" spans="1:11" x14ac:dyDescent="0.2">
      <c r="A105" t="s">
        <v>238</v>
      </c>
      <c r="B105" t="s">
        <v>2420</v>
      </c>
      <c r="C105">
        <v>0</v>
      </c>
      <c r="D105">
        <v>78.87</v>
      </c>
      <c r="E105">
        <v>86.49</v>
      </c>
      <c r="F105">
        <v>78.87</v>
      </c>
      <c r="G105">
        <v>78.87</v>
      </c>
      <c r="H105">
        <v>0</v>
      </c>
      <c r="I105">
        <v>1</v>
      </c>
      <c r="J105">
        <v>1</v>
      </c>
      <c r="K105">
        <v>37</v>
      </c>
    </row>
    <row r="106" spans="1:11" x14ac:dyDescent="0.2">
      <c r="A106" t="s">
        <v>240</v>
      </c>
      <c r="B106" t="s">
        <v>2420</v>
      </c>
      <c r="C106">
        <v>0</v>
      </c>
      <c r="D106">
        <v>88.02</v>
      </c>
      <c r="E106">
        <v>96.55</v>
      </c>
      <c r="F106">
        <v>88.02</v>
      </c>
      <c r="G106">
        <v>88.02</v>
      </c>
      <c r="H106">
        <v>0</v>
      </c>
      <c r="I106">
        <v>1</v>
      </c>
      <c r="J106">
        <v>1</v>
      </c>
      <c r="K106">
        <v>41</v>
      </c>
    </row>
    <row r="107" spans="1:11" x14ac:dyDescent="0.2">
      <c r="A107" t="s">
        <v>243</v>
      </c>
      <c r="B107" t="s">
        <v>2420</v>
      </c>
      <c r="C107">
        <v>0</v>
      </c>
      <c r="D107">
        <v>97.21</v>
      </c>
      <c r="E107">
        <v>106.61</v>
      </c>
      <c r="F107">
        <v>97.21</v>
      </c>
      <c r="G107">
        <v>97.21</v>
      </c>
      <c r="H107">
        <v>0</v>
      </c>
      <c r="I107">
        <v>1</v>
      </c>
      <c r="J107">
        <v>1</v>
      </c>
      <c r="K107">
        <v>44</v>
      </c>
    </row>
    <row r="108" spans="1:11" x14ac:dyDescent="0.2">
      <c r="A108" t="s">
        <v>2421</v>
      </c>
      <c r="B108" t="s">
        <v>2420</v>
      </c>
      <c r="C108">
        <v>0</v>
      </c>
      <c r="D108">
        <v>108.2</v>
      </c>
      <c r="E108">
        <v>118.67</v>
      </c>
      <c r="F108">
        <v>108.2</v>
      </c>
      <c r="G108">
        <v>108.2</v>
      </c>
      <c r="H108">
        <v>0</v>
      </c>
      <c r="I108">
        <v>1</v>
      </c>
      <c r="J108">
        <v>1</v>
      </c>
      <c r="K108">
        <v>50</v>
      </c>
    </row>
    <row r="109" spans="1:11" x14ac:dyDescent="0.2">
      <c r="A109" t="s">
        <v>245</v>
      </c>
      <c r="B109" t="s">
        <v>2420</v>
      </c>
      <c r="C109">
        <v>0</v>
      </c>
      <c r="D109">
        <v>117.38</v>
      </c>
      <c r="E109">
        <v>128.72999999999999</v>
      </c>
      <c r="F109">
        <v>117.38</v>
      </c>
      <c r="G109">
        <v>117.38</v>
      </c>
      <c r="H109">
        <v>0</v>
      </c>
      <c r="I109">
        <v>1</v>
      </c>
      <c r="J109">
        <v>1</v>
      </c>
      <c r="K109">
        <v>57</v>
      </c>
    </row>
    <row r="110" spans="1:11" x14ac:dyDescent="0.2">
      <c r="A110" t="s">
        <v>536</v>
      </c>
      <c r="B110" t="s">
        <v>2422</v>
      </c>
      <c r="C110">
        <v>0</v>
      </c>
      <c r="D110">
        <v>139.38</v>
      </c>
      <c r="E110">
        <v>152.87</v>
      </c>
      <c r="F110">
        <v>139.38</v>
      </c>
      <c r="G110">
        <v>139.38</v>
      </c>
      <c r="H110">
        <v>0</v>
      </c>
      <c r="I110">
        <v>1</v>
      </c>
      <c r="J110">
        <v>2</v>
      </c>
      <c r="K110">
        <v>50</v>
      </c>
    </row>
    <row r="111" spans="1:11" x14ac:dyDescent="0.2">
      <c r="A111" t="s">
        <v>815</v>
      </c>
      <c r="B111" t="s">
        <v>2422</v>
      </c>
      <c r="C111">
        <v>0</v>
      </c>
      <c r="D111">
        <v>163.21</v>
      </c>
      <c r="E111">
        <v>179</v>
      </c>
      <c r="F111">
        <v>163.21</v>
      </c>
      <c r="G111">
        <v>163.21</v>
      </c>
      <c r="H111">
        <v>0</v>
      </c>
      <c r="I111">
        <v>1</v>
      </c>
      <c r="J111">
        <v>2</v>
      </c>
      <c r="K111">
        <v>57</v>
      </c>
    </row>
    <row r="112" spans="1:11" x14ac:dyDescent="0.2">
      <c r="A112" t="s">
        <v>538</v>
      </c>
      <c r="B112" t="s">
        <v>2422</v>
      </c>
      <c r="C112">
        <v>0</v>
      </c>
      <c r="D112">
        <v>181.55</v>
      </c>
      <c r="E112">
        <v>199.12</v>
      </c>
      <c r="F112">
        <v>181.55</v>
      </c>
      <c r="G112">
        <v>181.55</v>
      </c>
      <c r="H112">
        <v>0</v>
      </c>
      <c r="I112">
        <v>1</v>
      </c>
      <c r="J112">
        <v>2</v>
      </c>
      <c r="K112">
        <v>67</v>
      </c>
    </row>
    <row r="113" spans="1:11" x14ac:dyDescent="0.2">
      <c r="A113" t="s">
        <v>280</v>
      </c>
      <c r="B113" t="s">
        <v>2423</v>
      </c>
      <c r="C113">
        <v>0</v>
      </c>
      <c r="D113">
        <v>146.71</v>
      </c>
      <c r="E113">
        <v>160.91</v>
      </c>
      <c r="F113">
        <v>146.71</v>
      </c>
      <c r="G113">
        <v>146.71</v>
      </c>
      <c r="H113">
        <v>0</v>
      </c>
      <c r="I113">
        <v>1</v>
      </c>
      <c r="J113">
        <v>2</v>
      </c>
      <c r="K113">
        <v>35</v>
      </c>
    </row>
    <row r="114" spans="1:11" x14ac:dyDescent="0.2">
      <c r="A114" t="s">
        <v>285</v>
      </c>
      <c r="B114" t="s">
        <v>2423</v>
      </c>
      <c r="C114">
        <v>0</v>
      </c>
      <c r="D114">
        <v>152.22</v>
      </c>
      <c r="E114">
        <v>166.95</v>
      </c>
      <c r="F114">
        <v>152.22</v>
      </c>
      <c r="G114">
        <v>152.22</v>
      </c>
      <c r="H114">
        <v>0</v>
      </c>
      <c r="I114">
        <v>1</v>
      </c>
      <c r="J114">
        <v>2</v>
      </c>
      <c r="K114">
        <v>40</v>
      </c>
    </row>
    <row r="115" spans="1:11" x14ac:dyDescent="0.2">
      <c r="A115" t="s">
        <v>298</v>
      </c>
      <c r="B115" t="s">
        <v>2423</v>
      </c>
      <c r="C115">
        <v>0</v>
      </c>
      <c r="D115">
        <v>196.22</v>
      </c>
      <c r="E115">
        <v>215.21</v>
      </c>
      <c r="F115">
        <v>196.22</v>
      </c>
      <c r="G115">
        <v>196.22</v>
      </c>
      <c r="H115">
        <v>0</v>
      </c>
      <c r="I115">
        <v>1</v>
      </c>
      <c r="J115">
        <v>2</v>
      </c>
      <c r="K115">
        <v>45</v>
      </c>
    </row>
    <row r="116" spans="1:11" x14ac:dyDescent="0.2">
      <c r="A116" t="s">
        <v>2655</v>
      </c>
      <c r="B116" t="s">
        <v>2424</v>
      </c>
      <c r="C116">
        <v>0</v>
      </c>
      <c r="D116">
        <v>119.21</v>
      </c>
      <c r="E116">
        <v>130.74</v>
      </c>
      <c r="F116">
        <v>119.21</v>
      </c>
      <c r="G116">
        <v>119.21</v>
      </c>
      <c r="H116">
        <v>0</v>
      </c>
      <c r="I116">
        <v>1</v>
      </c>
      <c r="J116">
        <v>1</v>
      </c>
      <c r="K116">
        <v>52</v>
      </c>
    </row>
    <row r="117" spans="1:11" x14ac:dyDescent="0.2">
      <c r="A117" t="s">
        <v>2656</v>
      </c>
      <c r="B117" t="s">
        <v>2424</v>
      </c>
      <c r="C117">
        <v>0</v>
      </c>
      <c r="D117">
        <v>133.88</v>
      </c>
      <c r="E117">
        <v>146.83000000000001</v>
      </c>
      <c r="F117">
        <v>133.88</v>
      </c>
      <c r="G117">
        <v>133.88</v>
      </c>
      <c r="H117">
        <v>0</v>
      </c>
      <c r="I117">
        <v>1</v>
      </c>
      <c r="J117">
        <v>1</v>
      </c>
      <c r="K117">
        <v>58</v>
      </c>
    </row>
    <row r="118" spans="1:11" x14ac:dyDescent="0.2">
      <c r="A118" t="s">
        <v>2657</v>
      </c>
      <c r="B118" t="s">
        <v>2424</v>
      </c>
      <c r="C118">
        <v>0</v>
      </c>
      <c r="D118">
        <v>150.38999999999999</v>
      </c>
      <c r="E118">
        <v>164.94</v>
      </c>
      <c r="F118">
        <v>150.38999999999999</v>
      </c>
      <c r="G118">
        <v>150.38999999999999</v>
      </c>
      <c r="H118">
        <v>0</v>
      </c>
      <c r="I118">
        <v>1</v>
      </c>
      <c r="J118">
        <v>1</v>
      </c>
      <c r="K118">
        <v>62</v>
      </c>
    </row>
    <row r="119" spans="1:11" x14ac:dyDescent="0.2">
      <c r="A119" t="s">
        <v>2425</v>
      </c>
      <c r="B119" t="s">
        <v>2426</v>
      </c>
      <c r="C119">
        <v>0</v>
      </c>
      <c r="D119">
        <v>75.180000000000007</v>
      </c>
      <c r="E119">
        <v>82.46</v>
      </c>
      <c r="F119">
        <v>75.180000000000007</v>
      </c>
      <c r="G119">
        <v>75.180000000000007</v>
      </c>
      <c r="H119">
        <v>0</v>
      </c>
      <c r="I119">
        <v>1</v>
      </c>
      <c r="J119">
        <v>1</v>
      </c>
      <c r="K119">
        <v>24</v>
      </c>
    </row>
    <row r="120" spans="1:11" x14ac:dyDescent="0.2">
      <c r="A120" t="s">
        <v>2427</v>
      </c>
      <c r="B120" t="s">
        <v>2426</v>
      </c>
      <c r="C120">
        <v>0</v>
      </c>
      <c r="D120">
        <v>84.37</v>
      </c>
      <c r="E120">
        <v>92.52</v>
      </c>
      <c r="F120">
        <v>84.37</v>
      </c>
      <c r="G120">
        <v>84.37</v>
      </c>
      <c r="H120">
        <v>0</v>
      </c>
      <c r="I120">
        <v>1</v>
      </c>
      <c r="J120">
        <v>1</v>
      </c>
      <c r="K120">
        <v>26</v>
      </c>
    </row>
    <row r="121" spans="1:11" x14ac:dyDescent="0.2">
      <c r="A121" t="s">
        <v>2428</v>
      </c>
      <c r="B121" t="s">
        <v>2426</v>
      </c>
      <c r="C121">
        <v>0</v>
      </c>
      <c r="D121">
        <v>91.7</v>
      </c>
      <c r="E121">
        <v>100.57</v>
      </c>
      <c r="F121">
        <v>91.7</v>
      </c>
      <c r="G121">
        <v>91.7</v>
      </c>
      <c r="H121">
        <v>0</v>
      </c>
      <c r="I121">
        <v>1</v>
      </c>
      <c r="J121">
        <v>1</v>
      </c>
      <c r="K121">
        <v>33</v>
      </c>
    </row>
    <row r="122" spans="1:11" x14ac:dyDescent="0.2">
      <c r="A122" t="s">
        <v>2429</v>
      </c>
      <c r="B122" t="s">
        <v>2430</v>
      </c>
      <c r="C122">
        <v>0</v>
      </c>
      <c r="D122">
        <v>133.68</v>
      </c>
      <c r="E122">
        <v>146.61000000000001</v>
      </c>
      <c r="F122">
        <v>133.68</v>
      </c>
      <c r="G122">
        <v>133.68</v>
      </c>
      <c r="H122">
        <v>0</v>
      </c>
      <c r="I122">
        <v>1</v>
      </c>
      <c r="J122">
        <v>1</v>
      </c>
      <c r="K122">
        <v>25</v>
      </c>
    </row>
    <row r="123" spans="1:11" x14ac:dyDescent="0.2">
      <c r="A123" t="s">
        <v>2431</v>
      </c>
      <c r="B123" t="s">
        <v>2430</v>
      </c>
      <c r="C123">
        <v>0</v>
      </c>
      <c r="D123">
        <v>156.96</v>
      </c>
      <c r="E123">
        <v>172.16</v>
      </c>
      <c r="F123">
        <v>156.96</v>
      </c>
      <c r="G123">
        <v>156.96</v>
      </c>
      <c r="H123">
        <v>0</v>
      </c>
      <c r="I123">
        <v>1</v>
      </c>
      <c r="J123">
        <v>1</v>
      </c>
      <c r="K123">
        <v>30</v>
      </c>
    </row>
    <row r="124" spans="1:11" x14ac:dyDescent="0.2">
      <c r="A124" t="s">
        <v>1596</v>
      </c>
      <c r="B124" t="s">
        <v>2432</v>
      </c>
      <c r="C124">
        <v>0</v>
      </c>
      <c r="D124">
        <v>55.01</v>
      </c>
      <c r="E124">
        <v>60.34</v>
      </c>
      <c r="F124">
        <v>55.01</v>
      </c>
      <c r="G124">
        <v>55.01</v>
      </c>
      <c r="H124">
        <v>0</v>
      </c>
      <c r="I124">
        <v>1</v>
      </c>
      <c r="J124">
        <v>1</v>
      </c>
      <c r="K124">
        <v>10</v>
      </c>
    </row>
    <row r="125" spans="1:11" x14ac:dyDescent="0.2">
      <c r="A125" t="s">
        <v>1597</v>
      </c>
      <c r="B125" t="s">
        <v>2432</v>
      </c>
      <c r="C125">
        <v>0</v>
      </c>
      <c r="D125">
        <v>58.68</v>
      </c>
      <c r="E125">
        <v>64.37</v>
      </c>
      <c r="F125">
        <v>58.68</v>
      </c>
      <c r="G125">
        <v>58.68</v>
      </c>
      <c r="H125">
        <v>0</v>
      </c>
      <c r="I125">
        <v>1</v>
      </c>
      <c r="J125">
        <v>1</v>
      </c>
      <c r="K125">
        <v>15</v>
      </c>
    </row>
    <row r="126" spans="1:11" x14ac:dyDescent="0.2">
      <c r="A126" t="s">
        <v>2543</v>
      </c>
      <c r="B126" t="s">
        <v>2544</v>
      </c>
      <c r="C126">
        <v>0</v>
      </c>
      <c r="D126">
        <v>0</v>
      </c>
      <c r="E126">
        <v>0</v>
      </c>
      <c r="F126">
        <v>269.48</v>
      </c>
      <c r="G126">
        <v>269.48</v>
      </c>
      <c r="H126">
        <v>0</v>
      </c>
      <c r="I126">
        <v>1</v>
      </c>
      <c r="J126">
        <v>1</v>
      </c>
      <c r="K126">
        <v>37</v>
      </c>
    </row>
    <row r="127" spans="1:11" x14ac:dyDescent="0.2">
      <c r="A127" t="s">
        <v>2433</v>
      </c>
      <c r="B127" t="s">
        <v>2514</v>
      </c>
      <c r="C127">
        <v>0</v>
      </c>
      <c r="D127">
        <v>291.60000000000002</v>
      </c>
      <c r="E127">
        <v>319.82</v>
      </c>
      <c r="F127">
        <v>291.60000000000002</v>
      </c>
      <c r="G127">
        <v>291.60000000000002</v>
      </c>
      <c r="H127">
        <v>0</v>
      </c>
      <c r="I127">
        <v>1</v>
      </c>
      <c r="J127">
        <v>2</v>
      </c>
      <c r="K127">
        <v>115</v>
      </c>
    </row>
    <row r="128" spans="1:11" x14ac:dyDescent="0.2">
      <c r="A128" t="s">
        <v>2434</v>
      </c>
      <c r="B128" t="s">
        <v>2514</v>
      </c>
      <c r="C128">
        <v>0</v>
      </c>
      <c r="D128">
        <v>302.58999999999997</v>
      </c>
      <c r="E128">
        <v>331.88</v>
      </c>
      <c r="F128">
        <v>302.58999999999997</v>
      </c>
      <c r="G128">
        <v>302.58999999999997</v>
      </c>
      <c r="H128">
        <v>0</v>
      </c>
      <c r="I128">
        <v>1</v>
      </c>
      <c r="J128">
        <v>2</v>
      </c>
      <c r="K128">
        <v>125</v>
      </c>
    </row>
    <row r="129" spans="1:11" x14ac:dyDescent="0.2">
      <c r="A129" t="s">
        <v>2435</v>
      </c>
      <c r="B129" t="s">
        <v>2514</v>
      </c>
      <c r="C129">
        <v>0</v>
      </c>
      <c r="D129">
        <v>317.27</v>
      </c>
      <c r="E129">
        <v>347.98</v>
      </c>
      <c r="F129">
        <v>317.27</v>
      </c>
      <c r="G129">
        <v>317.27</v>
      </c>
      <c r="H129">
        <v>0</v>
      </c>
      <c r="I129">
        <v>1</v>
      </c>
      <c r="J129">
        <v>2</v>
      </c>
      <c r="K129">
        <v>135</v>
      </c>
    </row>
    <row r="130" spans="1:11" x14ac:dyDescent="0.2">
      <c r="A130" t="s">
        <v>2436</v>
      </c>
      <c r="B130" t="s">
        <v>2515</v>
      </c>
      <c r="C130">
        <v>0</v>
      </c>
      <c r="D130">
        <v>342.94</v>
      </c>
      <c r="E130">
        <v>376.12</v>
      </c>
      <c r="F130">
        <v>342.94</v>
      </c>
      <c r="G130">
        <v>342.94</v>
      </c>
      <c r="H130">
        <v>0</v>
      </c>
      <c r="I130">
        <v>1</v>
      </c>
      <c r="J130">
        <v>2</v>
      </c>
      <c r="K130">
        <v>135</v>
      </c>
    </row>
    <row r="131" spans="1:11" x14ac:dyDescent="0.2">
      <c r="A131" t="s">
        <v>2437</v>
      </c>
      <c r="B131" t="s">
        <v>2515</v>
      </c>
      <c r="C131">
        <v>0</v>
      </c>
      <c r="D131">
        <v>361.28</v>
      </c>
      <c r="E131">
        <v>396.24</v>
      </c>
      <c r="F131">
        <v>361.28</v>
      </c>
      <c r="G131">
        <v>361.28</v>
      </c>
      <c r="H131">
        <v>0</v>
      </c>
      <c r="I131">
        <v>1</v>
      </c>
      <c r="J131">
        <v>2</v>
      </c>
      <c r="K131">
        <v>145</v>
      </c>
    </row>
    <row r="132" spans="1:11" x14ac:dyDescent="0.2">
      <c r="A132" t="s">
        <v>2438</v>
      </c>
      <c r="B132" t="s">
        <v>2515</v>
      </c>
      <c r="C132">
        <v>0</v>
      </c>
      <c r="D132">
        <v>375.95</v>
      </c>
      <c r="E132">
        <v>412.33</v>
      </c>
      <c r="F132">
        <v>375.95</v>
      </c>
      <c r="G132">
        <v>375.95</v>
      </c>
      <c r="H132">
        <v>0</v>
      </c>
      <c r="I132">
        <v>1</v>
      </c>
      <c r="J132">
        <v>2</v>
      </c>
      <c r="K132">
        <v>155</v>
      </c>
    </row>
    <row r="133" spans="1:11" x14ac:dyDescent="0.2">
      <c r="A133" t="s">
        <v>2439</v>
      </c>
      <c r="B133" t="s">
        <v>2515</v>
      </c>
      <c r="C133">
        <v>0</v>
      </c>
      <c r="D133">
        <v>388.78</v>
      </c>
      <c r="E133">
        <v>0</v>
      </c>
      <c r="F133">
        <v>388.78</v>
      </c>
      <c r="G133">
        <v>0</v>
      </c>
      <c r="H133">
        <v>0</v>
      </c>
      <c r="I133">
        <v>1</v>
      </c>
      <c r="J133">
        <v>2</v>
      </c>
      <c r="K133">
        <v>155</v>
      </c>
    </row>
    <row r="134" spans="1:11" x14ac:dyDescent="0.2">
      <c r="A134" t="s">
        <v>2440</v>
      </c>
      <c r="B134" t="s">
        <v>2515</v>
      </c>
      <c r="C134">
        <v>0</v>
      </c>
      <c r="D134">
        <v>418.13</v>
      </c>
      <c r="E134">
        <v>0</v>
      </c>
      <c r="F134">
        <v>418.13</v>
      </c>
      <c r="G134">
        <v>0</v>
      </c>
      <c r="H134">
        <v>0</v>
      </c>
      <c r="I134">
        <v>1</v>
      </c>
      <c r="J134">
        <v>2</v>
      </c>
      <c r="K134">
        <v>165</v>
      </c>
    </row>
    <row r="135" spans="1:11" x14ac:dyDescent="0.2">
      <c r="A135" t="s">
        <v>2441</v>
      </c>
      <c r="B135" t="s">
        <v>2515</v>
      </c>
      <c r="C135">
        <v>0</v>
      </c>
      <c r="D135">
        <v>449.3</v>
      </c>
      <c r="E135">
        <v>0</v>
      </c>
      <c r="F135">
        <v>449.3</v>
      </c>
      <c r="G135">
        <v>0</v>
      </c>
      <c r="H135">
        <v>0</v>
      </c>
      <c r="I135">
        <v>1</v>
      </c>
      <c r="J135">
        <v>2</v>
      </c>
      <c r="K135">
        <v>175</v>
      </c>
    </row>
    <row r="136" spans="1:11" x14ac:dyDescent="0.2">
      <c r="A136" t="s">
        <v>2442</v>
      </c>
      <c r="B136" t="s">
        <v>2515</v>
      </c>
      <c r="C136">
        <v>0</v>
      </c>
      <c r="D136">
        <v>452.98</v>
      </c>
      <c r="E136">
        <v>0</v>
      </c>
      <c r="F136">
        <v>0</v>
      </c>
      <c r="G136">
        <v>0</v>
      </c>
      <c r="H136">
        <v>0</v>
      </c>
      <c r="I136">
        <v>1</v>
      </c>
      <c r="J136">
        <v>2</v>
      </c>
      <c r="K136">
        <v>175</v>
      </c>
    </row>
    <row r="137" spans="1:11" x14ac:dyDescent="0.2">
      <c r="A137" t="s">
        <v>2443</v>
      </c>
      <c r="B137" t="s">
        <v>2515</v>
      </c>
      <c r="C137">
        <v>0</v>
      </c>
      <c r="D137">
        <v>495.16</v>
      </c>
      <c r="E137">
        <v>0</v>
      </c>
      <c r="F137">
        <v>0</v>
      </c>
      <c r="G137">
        <v>0</v>
      </c>
      <c r="H137">
        <v>0</v>
      </c>
      <c r="I137">
        <v>1</v>
      </c>
      <c r="J137">
        <v>2</v>
      </c>
      <c r="K137">
        <v>185</v>
      </c>
    </row>
    <row r="138" spans="1:11" x14ac:dyDescent="0.2">
      <c r="A138" t="s">
        <v>2444</v>
      </c>
      <c r="B138" t="s">
        <v>2515</v>
      </c>
      <c r="C138">
        <v>0</v>
      </c>
      <c r="D138">
        <v>531.84</v>
      </c>
      <c r="E138">
        <v>0</v>
      </c>
      <c r="F138">
        <v>0</v>
      </c>
      <c r="G138">
        <v>0</v>
      </c>
      <c r="H138">
        <v>0</v>
      </c>
      <c r="I138">
        <v>1</v>
      </c>
      <c r="J138">
        <v>2</v>
      </c>
      <c r="K138">
        <v>195</v>
      </c>
    </row>
    <row r="139" spans="1:11" x14ac:dyDescent="0.2">
      <c r="A139" t="s">
        <v>2011</v>
      </c>
      <c r="B139" t="s">
        <v>2445</v>
      </c>
      <c r="C139">
        <v>0</v>
      </c>
      <c r="D139">
        <v>361.28</v>
      </c>
      <c r="E139">
        <v>0</v>
      </c>
      <c r="F139">
        <v>361.28</v>
      </c>
      <c r="G139">
        <v>0</v>
      </c>
      <c r="H139">
        <v>0</v>
      </c>
      <c r="I139">
        <v>1</v>
      </c>
      <c r="J139">
        <v>2</v>
      </c>
      <c r="K139">
        <v>209</v>
      </c>
    </row>
    <row r="140" spans="1:11" x14ac:dyDescent="0.2">
      <c r="A140" t="s">
        <v>2012</v>
      </c>
      <c r="B140" t="s">
        <v>2445</v>
      </c>
      <c r="C140">
        <v>0</v>
      </c>
      <c r="D140">
        <v>397.96</v>
      </c>
      <c r="E140">
        <v>0</v>
      </c>
      <c r="F140">
        <v>397.96</v>
      </c>
      <c r="G140">
        <v>0</v>
      </c>
      <c r="H140">
        <v>0</v>
      </c>
      <c r="I140">
        <v>1</v>
      </c>
      <c r="J140">
        <v>2</v>
      </c>
      <c r="K140">
        <v>228</v>
      </c>
    </row>
    <row r="141" spans="1:11" x14ac:dyDescent="0.2">
      <c r="A141" t="s">
        <v>2013</v>
      </c>
      <c r="B141" t="s">
        <v>2445</v>
      </c>
      <c r="C141">
        <v>0</v>
      </c>
      <c r="D141">
        <v>436.46</v>
      </c>
      <c r="E141">
        <v>0</v>
      </c>
      <c r="F141">
        <v>436.46</v>
      </c>
      <c r="G141">
        <v>0</v>
      </c>
      <c r="H141">
        <v>0</v>
      </c>
      <c r="I141">
        <v>1</v>
      </c>
      <c r="J141">
        <v>2</v>
      </c>
      <c r="K141">
        <v>237</v>
      </c>
    </row>
    <row r="142" spans="1:11" x14ac:dyDescent="0.2">
      <c r="A142" t="s">
        <v>2014</v>
      </c>
      <c r="B142" t="s">
        <v>2445</v>
      </c>
      <c r="C142">
        <v>0</v>
      </c>
      <c r="D142">
        <v>403.46</v>
      </c>
      <c r="E142">
        <v>442.51</v>
      </c>
      <c r="F142">
        <v>403.46</v>
      </c>
      <c r="G142">
        <v>403.46</v>
      </c>
      <c r="H142">
        <v>0</v>
      </c>
      <c r="I142">
        <v>1</v>
      </c>
      <c r="J142">
        <v>2</v>
      </c>
      <c r="K142">
        <v>209</v>
      </c>
    </row>
    <row r="143" spans="1:11" x14ac:dyDescent="0.2">
      <c r="A143" t="s">
        <v>2015</v>
      </c>
      <c r="B143" t="s">
        <v>2445</v>
      </c>
      <c r="C143">
        <v>0</v>
      </c>
      <c r="D143">
        <v>443.82</v>
      </c>
      <c r="E143">
        <v>486.77</v>
      </c>
      <c r="F143">
        <v>443.82</v>
      </c>
      <c r="G143">
        <v>443.82</v>
      </c>
      <c r="H143">
        <v>0</v>
      </c>
      <c r="I143">
        <v>1</v>
      </c>
      <c r="J143">
        <v>2</v>
      </c>
      <c r="K143">
        <v>228</v>
      </c>
    </row>
    <row r="144" spans="1:11" x14ac:dyDescent="0.2">
      <c r="A144" t="s">
        <v>2016</v>
      </c>
      <c r="B144" t="s">
        <v>2445</v>
      </c>
      <c r="C144">
        <v>0</v>
      </c>
      <c r="D144">
        <v>489.65</v>
      </c>
      <c r="E144">
        <v>537.04</v>
      </c>
      <c r="F144">
        <v>489.65</v>
      </c>
      <c r="G144">
        <v>489.65</v>
      </c>
      <c r="H144">
        <v>0</v>
      </c>
      <c r="I144">
        <v>1</v>
      </c>
      <c r="J144">
        <v>2</v>
      </c>
      <c r="K144">
        <v>237</v>
      </c>
    </row>
    <row r="145" spans="1:11" x14ac:dyDescent="0.2">
      <c r="B145" t="s">
        <v>2446</v>
      </c>
    </row>
    <row r="146" spans="1:11" x14ac:dyDescent="0.2">
      <c r="A146" t="s">
        <v>625</v>
      </c>
      <c r="B146" t="s">
        <v>2509</v>
      </c>
      <c r="C146">
        <v>0</v>
      </c>
      <c r="D146">
        <v>99.04</v>
      </c>
      <c r="E146">
        <v>108.62</v>
      </c>
      <c r="F146">
        <v>99.04</v>
      </c>
      <c r="G146">
        <v>99.04</v>
      </c>
      <c r="H146">
        <v>0</v>
      </c>
      <c r="I146">
        <v>1</v>
      </c>
      <c r="J146">
        <v>1</v>
      </c>
      <c r="K146">
        <v>45</v>
      </c>
    </row>
    <row r="147" spans="1:11" x14ac:dyDescent="0.2">
      <c r="A147" t="s">
        <v>835</v>
      </c>
      <c r="B147" t="s">
        <v>2509</v>
      </c>
      <c r="C147">
        <v>0</v>
      </c>
      <c r="D147">
        <v>108.2</v>
      </c>
      <c r="E147">
        <v>118.67</v>
      </c>
      <c r="F147">
        <v>108.2</v>
      </c>
      <c r="G147">
        <v>108.2</v>
      </c>
      <c r="H147">
        <v>0</v>
      </c>
      <c r="I147">
        <v>1</v>
      </c>
      <c r="J147">
        <v>1</v>
      </c>
      <c r="K147">
        <v>50</v>
      </c>
    </row>
    <row r="148" spans="1:11" x14ac:dyDescent="0.2">
      <c r="A148" t="s">
        <v>627</v>
      </c>
      <c r="B148" t="s">
        <v>2509</v>
      </c>
      <c r="C148">
        <v>0</v>
      </c>
      <c r="D148">
        <v>117.38</v>
      </c>
      <c r="E148">
        <v>128.72999999999999</v>
      </c>
      <c r="F148">
        <v>117.38</v>
      </c>
      <c r="G148">
        <v>117.38</v>
      </c>
      <c r="H148">
        <v>0</v>
      </c>
      <c r="I148">
        <v>1</v>
      </c>
      <c r="J148">
        <v>1</v>
      </c>
      <c r="K148">
        <v>55</v>
      </c>
    </row>
    <row r="149" spans="1:11" x14ac:dyDescent="0.2">
      <c r="A149" t="s">
        <v>629</v>
      </c>
      <c r="B149" t="s">
        <v>2509</v>
      </c>
      <c r="C149">
        <v>0</v>
      </c>
      <c r="D149">
        <v>135.71</v>
      </c>
      <c r="E149">
        <v>148.84</v>
      </c>
      <c r="F149">
        <v>135.71</v>
      </c>
      <c r="G149">
        <v>135.71</v>
      </c>
      <c r="H149">
        <v>0</v>
      </c>
      <c r="I149">
        <v>1</v>
      </c>
      <c r="J149">
        <v>1</v>
      </c>
      <c r="K149">
        <v>75</v>
      </c>
    </row>
    <row r="150" spans="1:11" x14ac:dyDescent="0.2">
      <c r="A150" t="s">
        <v>2447</v>
      </c>
      <c r="B150" t="s">
        <v>2510</v>
      </c>
      <c r="C150">
        <v>0</v>
      </c>
      <c r="D150">
        <v>179.72</v>
      </c>
      <c r="E150">
        <v>197.12</v>
      </c>
      <c r="F150">
        <v>179.72</v>
      </c>
      <c r="G150">
        <v>179.72</v>
      </c>
      <c r="H150">
        <v>0</v>
      </c>
      <c r="I150">
        <v>1</v>
      </c>
      <c r="J150">
        <v>1</v>
      </c>
      <c r="K150">
        <v>80</v>
      </c>
    </row>
    <row r="151" spans="1:11" x14ac:dyDescent="0.2">
      <c r="A151" t="s">
        <v>2448</v>
      </c>
      <c r="B151" t="s">
        <v>2510</v>
      </c>
      <c r="C151">
        <v>0</v>
      </c>
      <c r="D151">
        <v>179.72</v>
      </c>
      <c r="E151">
        <v>197.12</v>
      </c>
      <c r="F151">
        <v>179.72</v>
      </c>
      <c r="G151">
        <v>179.72</v>
      </c>
      <c r="H151">
        <v>0</v>
      </c>
      <c r="I151">
        <v>1</v>
      </c>
      <c r="J151">
        <v>1</v>
      </c>
      <c r="K151">
        <v>80</v>
      </c>
    </row>
    <row r="152" spans="1:11" x14ac:dyDescent="0.2">
      <c r="A152" t="s">
        <v>2545</v>
      </c>
      <c r="B152" t="s">
        <v>2546</v>
      </c>
      <c r="C152">
        <v>0</v>
      </c>
      <c r="D152">
        <v>0</v>
      </c>
      <c r="E152">
        <v>0</v>
      </c>
      <c r="F152">
        <v>197.95</v>
      </c>
      <c r="G152">
        <v>197.95</v>
      </c>
      <c r="H152">
        <v>0</v>
      </c>
      <c r="I152">
        <v>1</v>
      </c>
      <c r="J152">
        <v>1</v>
      </c>
      <c r="K152">
        <v>94</v>
      </c>
    </row>
    <row r="153" spans="1:11" x14ac:dyDescent="0.2">
      <c r="A153" t="s">
        <v>2547</v>
      </c>
      <c r="B153" t="s">
        <v>2546</v>
      </c>
      <c r="C153">
        <v>0</v>
      </c>
      <c r="D153">
        <v>0</v>
      </c>
      <c r="E153">
        <v>0</v>
      </c>
      <c r="F153">
        <v>197.95</v>
      </c>
      <c r="G153">
        <v>197.95</v>
      </c>
      <c r="H153">
        <v>0</v>
      </c>
      <c r="I153">
        <v>1</v>
      </c>
      <c r="J153">
        <v>1</v>
      </c>
      <c r="K153">
        <v>94</v>
      </c>
    </row>
    <row r="154" spans="1:11" x14ac:dyDescent="0.2">
      <c r="A154" t="s">
        <v>2449</v>
      </c>
      <c r="B154" t="s">
        <v>2511</v>
      </c>
      <c r="C154">
        <v>0</v>
      </c>
      <c r="D154">
        <v>243.91</v>
      </c>
      <c r="E154">
        <v>267.52</v>
      </c>
      <c r="F154">
        <v>243.91</v>
      </c>
      <c r="G154">
        <v>243.91</v>
      </c>
      <c r="H154">
        <v>0</v>
      </c>
      <c r="I154">
        <v>1</v>
      </c>
      <c r="J154">
        <v>1</v>
      </c>
      <c r="K154">
        <v>103</v>
      </c>
    </row>
    <row r="155" spans="1:11" x14ac:dyDescent="0.2">
      <c r="A155" t="s">
        <v>2450</v>
      </c>
      <c r="B155" t="s">
        <v>2511</v>
      </c>
      <c r="C155">
        <v>0</v>
      </c>
      <c r="D155">
        <v>339.28</v>
      </c>
      <c r="E155">
        <v>372.11</v>
      </c>
      <c r="F155">
        <v>339.28</v>
      </c>
      <c r="G155">
        <v>339.28</v>
      </c>
      <c r="H155">
        <v>0</v>
      </c>
      <c r="I155">
        <v>1</v>
      </c>
      <c r="J155">
        <v>2</v>
      </c>
      <c r="K155">
        <v>125</v>
      </c>
    </row>
    <row r="156" spans="1:11" x14ac:dyDescent="0.2">
      <c r="A156" t="s">
        <v>2451</v>
      </c>
      <c r="B156" t="s">
        <v>2512</v>
      </c>
      <c r="C156">
        <v>0</v>
      </c>
      <c r="D156">
        <v>339.28</v>
      </c>
      <c r="E156">
        <v>372.11</v>
      </c>
      <c r="F156">
        <v>339.28</v>
      </c>
      <c r="G156">
        <v>339.28</v>
      </c>
      <c r="H156">
        <v>0</v>
      </c>
      <c r="I156">
        <v>1</v>
      </c>
      <c r="J156">
        <v>2</v>
      </c>
      <c r="K156">
        <v>170</v>
      </c>
    </row>
    <row r="157" spans="1:11" x14ac:dyDescent="0.2">
      <c r="A157" t="s">
        <v>2452</v>
      </c>
      <c r="B157" t="s">
        <v>2513</v>
      </c>
      <c r="C157">
        <v>0</v>
      </c>
      <c r="D157">
        <v>165.06</v>
      </c>
      <c r="E157">
        <v>181.02</v>
      </c>
      <c r="F157">
        <v>165.06</v>
      </c>
      <c r="G157">
        <v>165.06</v>
      </c>
      <c r="H157">
        <v>0</v>
      </c>
      <c r="I157">
        <v>1</v>
      </c>
      <c r="J157">
        <v>1</v>
      </c>
      <c r="K157">
        <v>70</v>
      </c>
    </row>
    <row r="158" spans="1:11" x14ac:dyDescent="0.2">
      <c r="A158" t="s">
        <v>2453</v>
      </c>
      <c r="B158" t="s">
        <v>2513</v>
      </c>
      <c r="C158">
        <v>0</v>
      </c>
      <c r="D158">
        <v>172.39</v>
      </c>
      <c r="E158">
        <v>189.07</v>
      </c>
      <c r="F158">
        <v>172.39</v>
      </c>
      <c r="G158">
        <v>172.39</v>
      </c>
      <c r="H158">
        <v>0</v>
      </c>
      <c r="I158">
        <v>1</v>
      </c>
      <c r="J158">
        <v>1</v>
      </c>
      <c r="K158">
        <v>75</v>
      </c>
    </row>
    <row r="159" spans="1:11" x14ac:dyDescent="0.2">
      <c r="A159" t="s">
        <v>2454</v>
      </c>
      <c r="B159" t="s">
        <v>2513</v>
      </c>
      <c r="C159">
        <v>0</v>
      </c>
      <c r="D159">
        <v>181.55</v>
      </c>
      <c r="E159">
        <v>199.12</v>
      </c>
      <c r="F159">
        <v>181.55</v>
      </c>
      <c r="G159">
        <v>181.55</v>
      </c>
      <c r="H159">
        <v>0</v>
      </c>
      <c r="I159">
        <v>1</v>
      </c>
      <c r="J159">
        <v>1</v>
      </c>
      <c r="K159">
        <v>80</v>
      </c>
    </row>
    <row r="160" spans="1:11" x14ac:dyDescent="0.2">
      <c r="A160" t="s">
        <v>2455</v>
      </c>
      <c r="B160" t="s">
        <v>2513</v>
      </c>
      <c r="C160">
        <v>0</v>
      </c>
      <c r="D160">
        <v>194.39</v>
      </c>
      <c r="E160">
        <v>213.21</v>
      </c>
      <c r="F160">
        <v>194.39</v>
      </c>
      <c r="G160">
        <v>194.39</v>
      </c>
      <c r="H160">
        <v>0</v>
      </c>
      <c r="I160">
        <v>1</v>
      </c>
      <c r="J160">
        <v>1</v>
      </c>
      <c r="K160">
        <v>85</v>
      </c>
    </row>
    <row r="161" spans="1:11" x14ac:dyDescent="0.2">
      <c r="A161" t="s">
        <v>2456</v>
      </c>
      <c r="B161" t="s">
        <v>2513</v>
      </c>
      <c r="C161">
        <v>0</v>
      </c>
      <c r="D161">
        <v>205.4</v>
      </c>
      <c r="E161">
        <v>225.28</v>
      </c>
      <c r="F161">
        <v>205.4</v>
      </c>
      <c r="G161">
        <v>205.4</v>
      </c>
      <c r="H161">
        <v>0</v>
      </c>
      <c r="I161">
        <v>1</v>
      </c>
      <c r="J161">
        <v>1</v>
      </c>
      <c r="K161">
        <v>90</v>
      </c>
    </row>
    <row r="162" spans="1:11" x14ac:dyDescent="0.2">
      <c r="B162" t="s">
        <v>176</v>
      </c>
    </row>
    <row r="163" spans="1:11" x14ac:dyDescent="0.2">
      <c r="A163" t="s">
        <v>1391</v>
      </c>
      <c r="B163" t="s">
        <v>2548</v>
      </c>
      <c r="C163">
        <v>0</v>
      </c>
      <c r="D163">
        <v>0</v>
      </c>
      <c r="E163">
        <v>0</v>
      </c>
      <c r="F163">
        <v>65.02</v>
      </c>
      <c r="G163">
        <v>65.02</v>
      </c>
      <c r="H163">
        <v>0</v>
      </c>
      <c r="I163">
        <v>0</v>
      </c>
      <c r="J163">
        <v>1</v>
      </c>
      <c r="K163">
        <v>17</v>
      </c>
    </row>
    <row r="164" spans="1:11" x14ac:dyDescent="0.2">
      <c r="A164" t="s">
        <v>2457</v>
      </c>
      <c r="B164" t="s">
        <v>2458</v>
      </c>
      <c r="C164">
        <v>0</v>
      </c>
      <c r="D164">
        <v>34.840000000000003</v>
      </c>
      <c r="E164">
        <v>38.21</v>
      </c>
      <c r="F164">
        <v>34.840000000000003</v>
      </c>
      <c r="G164">
        <v>34.840000000000003</v>
      </c>
      <c r="H164">
        <v>0</v>
      </c>
      <c r="I164">
        <v>0</v>
      </c>
      <c r="J164">
        <v>0</v>
      </c>
      <c r="K164">
        <v>5</v>
      </c>
    </row>
    <row r="165" spans="1:11" x14ac:dyDescent="0.2">
      <c r="A165" t="s">
        <v>2459</v>
      </c>
      <c r="B165" t="s">
        <v>2458</v>
      </c>
      <c r="C165">
        <v>0</v>
      </c>
      <c r="D165">
        <v>42.17</v>
      </c>
      <c r="E165">
        <v>46.26</v>
      </c>
      <c r="F165">
        <v>42.17</v>
      </c>
      <c r="G165">
        <v>42.17</v>
      </c>
      <c r="H165">
        <v>0</v>
      </c>
      <c r="I165">
        <v>0</v>
      </c>
      <c r="J165">
        <v>0</v>
      </c>
      <c r="K165">
        <v>6</v>
      </c>
    </row>
    <row r="166" spans="1:11" x14ac:dyDescent="0.2">
      <c r="A166" t="s">
        <v>2460</v>
      </c>
      <c r="B166" t="s">
        <v>2458</v>
      </c>
      <c r="C166">
        <v>0</v>
      </c>
      <c r="D166">
        <v>49.51</v>
      </c>
      <c r="E166">
        <v>54.3</v>
      </c>
      <c r="F166">
        <v>49.51</v>
      </c>
      <c r="G166">
        <v>49.51</v>
      </c>
      <c r="H166">
        <v>0</v>
      </c>
      <c r="I166">
        <v>0</v>
      </c>
      <c r="J166">
        <v>0</v>
      </c>
      <c r="K166">
        <v>7</v>
      </c>
    </row>
    <row r="167" spans="1:11" x14ac:dyDescent="0.2">
      <c r="A167" t="s">
        <v>2461</v>
      </c>
      <c r="B167" t="s">
        <v>2462</v>
      </c>
      <c r="C167">
        <v>0</v>
      </c>
      <c r="D167">
        <v>71.52</v>
      </c>
      <c r="E167">
        <v>78.45</v>
      </c>
      <c r="F167">
        <v>71.52</v>
      </c>
      <c r="G167">
        <v>71.52</v>
      </c>
      <c r="H167">
        <v>0</v>
      </c>
      <c r="I167">
        <v>0</v>
      </c>
      <c r="J167">
        <v>0</v>
      </c>
      <c r="K167">
        <v>5</v>
      </c>
    </row>
    <row r="168" spans="1:11" x14ac:dyDescent="0.2">
      <c r="A168" t="s">
        <v>2463</v>
      </c>
      <c r="B168" t="s">
        <v>2464</v>
      </c>
      <c r="C168">
        <v>0</v>
      </c>
      <c r="D168">
        <v>23.56</v>
      </c>
      <c r="E168">
        <v>25.84</v>
      </c>
      <c r="F168">
        <v>23.56</v>
      </c>
      <c r="G168">
        <v>23.56</v>
      </c>
      <c r="H168">
        <v>0</v>
      </c>
      <c r="I168">
        <v>0</v>
      </c>
      <c r="J168">
        <v>0</v>
      </c>
      <c r="K168">
        <v>4</v>
      </c>
    </row>
    <row r="169" spans="1:11" x14ac:dyDescent="0.2">
      <c r="A169" t="s">
        <v>2465</v>
      </c>
      <c r="B169" t="s">
        <v>2464</v>
      </c>
      <c r="C169">
        <v>0</v>
      </c>
      <c r="D169">
        <v>35.340000000000003</v>
      </c>
      <c r="E169">
        <v>38.76</v>
      </c>
      <c r="F169">
        <v>35.340000000000003</v>
      </c>
      <c r="G169">
        <v>35.340000000000003</v>
      </c>
      <c r="H169">
        <v>0</v>
      </c>
      <c r="I169">
        <v>0</v>
      </c>
      <c r="J169">
        <v>0</v>
      </c>
      <c r="K169">
        <v>7</v>
      </c>
    </row>
    <row r="170" spans="1:11" x14ac:dyDescent="0.2">
      <c r="A170" t="s">
        <v>1638</v>
      </c>
      <c r="B170" t="s">
        <v>2466</v>
      </c>
      <c r="C170">
        <v>0</v>
      </c>
      <c r="D170">
        <v>0</v>
      </c>
      <c r="E170">
        <v>0</v>
      </c>
      <c r="F170">
        <v>15.71</v>
      </c>
      <c r="G170">
        <v>15.71</v>
      </c>
      <c r="H170">
        <v>0</v>
      </c>
      <c r="I170">
        <v>0</v>
      </c>
      <c r="J170">
        <v>0</v>
      </c>
      <c r="K170">
        <v>3</v>
      </c>
    </row>
    <row r="171" spans="1:11" x14ac:dyDescent="0.2">
      <c r="A171" t="s">
        <v>1400</v>
      </c>
      <c r="B171" t="s">
        <v>2466</v>
      </c>
      <c r="C171">
        <v>0</v>
      </c>
      <c r="D171">
        <v>15.33</v>
      </c>
      <c r="E171">
        <v>16.82</v>
      </c>
      <c r="F171">
        <v>15.33</v>
      </c>
      <c r="G171">
        <v>15.33</v>
      </c>
      <c r="H171">
        <v>0</v>
      </c>
      <c r="I171">
        <v>0</v>
      </c>
      <c r="J171">
        <v>0</v>
      </c>
      <c r="K171">
        <v>4</v>
      </c>
    </row>
    <row r="172" spans="1:11" x14ac:dyDescent="0.2">
      <c r="A172" t="s">
        <v>1403</v>
      </c>
      <c r="B172" t="s">
        <v>2466</v>
      </c>
      <c r="C172">
        <v>0</v>
      </c>
      <c r="D172">
        <v>16.04</v>
      </c>
      <c r="E172">
        <v>17.600000000000001</v>
      </c>
      <c r="F172">
        <v>16.04</v>
      </c>
      <c r="G172">
        <v>16.04</v>
      </c>
      <c r="H172">
        <v>0</v>
      </c>
      <c r="I172">
        <v>0</v>
      </c>
      <c r="J172">
        <v>0</v>
      </c>
      <c r="K172">
        <v>5</v>
      </c>
    </row>
    <row r="173" spans="1:11" x14ac:dyDescent="0.2">
      <c r="A173" t="s">
        <v>1642</v>
      </c>
      <c r="B173" t="s">
        <v>2466</v>
      </c>
      <c r="C173">
        <v>0</v>
      </c>
      <c r="D173">
        <v>40.1</v>
      </c>
      <c r="E173">
        <v>43.99</v>
      </c>
      <c r="F173">
        <v>40.1</v>
      </c>
      <c r="G173">
        <v>40.1</v>
      </c>
      <c r="H173">
        <v>0</v>
      </c>
      <c r="I173">
        <v>0</v>
      </c>
      <c r="J173">
        <v>0</v>
      </c>
      <c r="K173">
        <v>8</v>
      </c>
    </row>
    <row r="174" spans="1:11" x14ac:dyDescent="0.2">
      <c r="A174" t="s">
        <v>1402</v>
      </c>
      <c r="B174" t="s">
        <v>2466</v>
      </c>
      <c r="C174">
        <v>0</v>
      </c>
      <c r="D174">
        <v>32.090000000000003</v>
      </c>
      <c r="E174">
        <v>35.18</v>
      </c>
      <c r="F174">
        <v>32.090000000000003</v>
      </c>
      <c r="G174">
        <v>32.090000000000003</v>
      </c>
      <c r="H174">
        <v>0</v>
      </c>
      <c r="I174">
        <v>0</v>
      </c>
      <c r="J174">
        <v>0</v>
      </c>
      <c r="K174">
        <v>6</v>
      </c>
    </row>
    <row r="175" spans="1:11" x14ac:dyDescent="0.2">
      <c r="A175" t="s">
        <v>1648</v>
      </c>
      <c r="B175" t="s">
        <v>2466</v>
      </c>
      <c r="C175">
        <v>0</v>
      </c>
      <c r="D175">
        <v>80.209999999999994</v>
      </c>
      <c r="E175">
        <v>87.96</v>
      </c>
      <c r="F175">
        <v>80.209999999999994</v>
      </c>
      <c r="G175">
        <v>80.209999999999994</v>
      </c>
      <c r="H175">
        <v>0</v>
      </c>
      <c r="I175">
        <v>0</v>
      </c>
      <c r="J175">
        <v>0</v>
      </c>
      <c r="K175">
        <v>14</v>
      </c>
    </row>
    <row r="176" spans="1:11" x14ac:dyDescent="0.2">
      <c r="A176" t="s">
        <v>2467</v>
      </c>
      <c r="B176" t="s">
        <v>2468</v>
      </c>
      <c r="C176">
        <v>0</v>
      </c>
      <c r="D176">
        <v>18.29</v>
      </c>
      <c r="E176">
        <v>0</v>
      </c>
      <c r="F176">
        <v>18.29</v>
      </c>
      <c r="G176">
        <v>0</v>
      </c>
      <c r="H176">
        <v>0</v>
      </c>
      <c r="I176">
        <v>0</v>
      </c>
      <c r="J176">
        <v>0</v>
      </c>
      <c r="K176">
        <v>4</v>
      </c>
    </row>
    <row r="177" spans="1:11" x14ac:dyDescent="0.2">
      <c r="A177" t="s">
        <v>2469</v>
      </c>
      <c r="B177" t="s">
        <v>2468</v>
      </c>
      <c r="C177">
        <v>0</v>
      </c>
      <c r="D177">
        <v>18.29</v>
      </c>
      <c r="E177">
        <v>0</v>
      </c>
      <c r="F177">
        <v>18.29</v>
      </c>
      <c r="G177">
        <v>0</v>
      </c>
      <c r="H177">
        <v>0</v>
      </c>
      <c r="I177">
        <v>0</v>
      </c>
      <c r="J177">
        <v>0</v>
      </c>
      <c r="K177">
        <v>5</v>
      </c>
    </row>
    <row r="178" spans="1:11" x14ac:dyDescent="0.2">
      <c r="A178" t="s">
        <v>2470</v>
      </c>
      <c r="B178" t="s">
        <v>2468</v>
      </c>
      <c r="C178">
        <v>0</v>
      </c>
      <c r="D178">
        <v>45.45</v>
      </c>
      <c r="E178">
        <v>0</v>
      </c>
      <c r="F178">
        <v>45.45</v>
      </c>
      <c r="G178">
        <v>0</v>
      </c>
      <c r="H178">
        <v>0</v>
      </c>
      <c r="I178">
        <v>0</v>
      </c>
      <c r="J178">
        <v>0</v>
      </c>
      <c r="K178">
        <v>8</v>
      </c>
    </row>
    <row r="179" spans="1:11" x14ac:dyDescent="0.2">
      <c r="A179" t="s">
        <v>2471</v>
      </c>
      <c r="B179" t="s">
        <v>2468</v>
      </c>
      <c r="C179">
        <v>0</v>
      </c>
      <c r="D179">
        <v>34.93</v>
      </c>
      <c r="E179">
        <v>0</v>
      </c>
      <c r="F179">
        <v>34.93</v>
      </c>
      <c r="G179">
        <v>0</v>
      </c>
      <c r="H179">
        <v>0</v>
      </c>
      <c r="I179">
        <v>0</v>
      </c>
      <c r="J179">
        <v>0</v>
      </c>
      <c r="K179">
        <v>6</v>
      </c>
    </row>
    <row r="180" spans="1:11" x14ac:dyDescent="0.2">
      <c r="A180" t="s">
        <v>2472</v>
      </c>
      <c r="B180" t="s">
        <v>2468</v>
      </c>
      <c r="C180">
        <v>0</v>
      </c>
      <c r="D180">
        <v>78.180000000000007</v>
      </c>
      <c r="E180">
        <v>0</v>
      </c>
      <c r="F180">
        <v>78.180000000000007</v>
      </c>
      <c r="G180">
        <v>0</v>
      </c>
      <c r="H180">
        <v>0</v>
      </c>
      <c r="I180">
        <v>0</v>
      </c>
      <c r="J180">
        <v>0</v>
      </c>
      <c r="K180">
        <v>14</v>
      </c>
    </row>
    <row r="181" spans="1:11" x14ac:dyDescent="0.2">
      <c r="A181" t="s">
        <v>878</v>
      </c>
      <c r="B181" t="s">
        <v>2473</v>
      </c>
      <c r="C181">
        <v>0</v>
      </c>
      <c r="D181">
        <v>12.02</v>
      </c>
      <c r="E181">
        <v>13.2</v>
      </c>
      <c r="F181">
        <v>12.02</v>
      </c>
      <c r="G181">
        <v>12.02</v>
      </c>
      <c r="H181">
        <v>0</v>
      </c>
      <c r="I181">
        <v>0</v>
      </c>
      <c r="J181">
        <v>0</v>
      </c>
      <c r="K181">
        <v>3</v>
      </c>
    </row>
    <row r="182" spans="1:11" x14ac:dyDescent="0.2">
      <c r="A182" t="s">
        <v>617</v>
      </c>
      <c r="B182" t="s">
        <v>2474</v>
      </c>
      <c r="C182">
        <v>0</v>
      </c>
      <c r="D182">
        <v>20.63</v>
      </c>
      <c r="E182">
        <v>22.62</v>
      </c>
      <c r="F182">
        <v>20.63</v>
      </c>
      <c r="G182">
        <v>20.63</v>
      </c>
      <c r="H182">
        <v>0</v>
      </c>
      <c r="I182">
        <v>0</v>
      </c>
      <c r="J182">
        <v>0</v>
      </c>
      <c r="K182">
        <v>5</v>
      </c>
    </row>
    <row r="183" spans="1:11" x14ac:dyDescent="0.2">
      <c r="A183" t="s">
        <v>2036</v>
      </c>
      <c r="B183" t="s">
        <v>2475</v>
      </c>
      <c r="C183">
        <v>0</v>
      </c>
      <c r="D183">
        <v>0</v>
      </c>
      <c r="E183">
        <v>0</v>
      </c>
      <c r="F183">
        <v>29.4</v>
      </c>
      <c r="G183">
        <v>29.4</v>
      </c>
      <c r="H183">
        <v>0</v>
      </c>
      <c r="I183">
        <v>0</v>
      </c>
      <c r="J183">
        <v>0</v>
      </c>
      <c r="K183">
        <v>5</v>
      </c>
    </row>
    <row r="184" spans="1:11" x14ac:dyDescent="0.2">
      <c r="A184" t="s">
        <v>2476</v>
      </c>
      <c r="B184" t="s">
        <v>2475</v>
      </c>
      <c r="C184">
        <v>0</v>
      </c>
      <c r="D184">
        <v>44.11</v>
      </c>
      <c r="E184">
        <v>48.38</v>
      </c>
      <c r="F184">
        <v>44.11</v>
      </c>
      <c r="G184">
        <v>44.11</v>
      </c>
      <c r="H184">
        <v>0</v>
      </c>
      <c r="I184">
        <v>0</v>
      </c>
      <c r="J184">
        <v>0</v>
      </c>
      <c r="K184">
        <v>5</v>
      </c>
    </row>
    <row r="185" spans="1:11" x14ac:dyDescent="0.2">
      <c r="A185" t="s">
        <v>2477</v>
      </c>
      <c r="B185" t="s">
        <v>2475</v>
      </c>
      <c r="C185">
        <v>0</v>
      </c>
      <c r="D185">
        <v>59.93</v>
      </c>
      <c r="E185">
        <v>65.72</v>
      </c>
      <c r="F185">
        <v>59.93</v>
      </c>
      <c r="G185">
        <v>59.93</v>
      </c>
      <c r="H185">
        <v>0</v>
      </c>
      <c r="I185">
        <v>0</v>
      </c>
      <c r="J185">
        <v>0</v>
      </c>
      <c r="K185">
        <v>5</v>
      </c>
    </row>
    <row r="186" spans="1:11" x14ac:dyDescent="0.2">
      <c r="A186" t="s">
        <v>2478</v>
      </c>
      <c r="B186" t="s">
        <v>2475</v>
      </c>
      <c r="C186">
        <v>0</v>
      </c>
      <c r="D186">
        <v>59.93</v>
      </c>
      <c r="E186">
        <v>65.72</v>
      </c>
      <c r="F186">
        <v>59.93</v>
      </c>
      <c r="G186">
        <v>59.93</v>
      </c>
      <c r="H186">
        <v>0</v>
      </c>
      <c r="I186">
        <v>0</v>
      </c>
      <c r="J186">
        <v>0</v>
      </c>
      <c r="K186">
        <v>5</v>
      </c>
    </row>
    <row r="187" spans="1:11" x14ac:dyDescent="0.2">
      <c r="A187" t="s">
        <v>619</v>
      </c>
      <c r="B187" t="s">
        <v>2479</v>
      </c>
      <c r="C187">
        <v>0</v>
      </c>
      <c r="D187">
        <v>11.38</v>
      </c>
      <c r="E187">
        <v>12.48</v>
      </c>
      <c r="F187">
        <v>11.38</v>
      </c>
      <c r="G187">
        <v>11.38</v>
      </c>
      <c r="H187">
        <v>0</v>
      </c>
      <c r="I187">
        <v>0</v>
      </c>
      <c r="J187">
        <v>0</v>
      </c>
      <c r="K187">
        <v>5</v>
      </c>
    </row>
    <row r="188" spans="1:11" x14ac:dyDescent="0.2">
      <c r="A188" t="s">
        <v>371</v>
      </c>
      <c r="B188" t="s">
        <v>2549</v>
      </c>
      <c r="C188">
        <v>0</v>
      </c>
      <c r="D188">
        <v>0</v>
      </c>
      <c r="E188">
        <v>0</v>
      </c>
      <c r="F188">
        <v>13.3</v>
      </c>
      <c r="G188">
        <v>13.3</v>
      </c>
      <c r="H188">
        <v>0</v>
      </c>
      <c r="I188">
        <v>0</v>
      </c>
      <c r="J188">
        <v>0</v>
      </c>
      <c r="K188">
        <v>5</v>
      </c>
    </row>
    <row r="189" spans="1:11" x14ac:dyDescent="0.2">
      <c r="A189" t="s">
        <v>2550</v>
      </c>
      <c r="B189" t="s">
        <v>2551</v>
      </c>
      <c r="C189">
        <v>0</v>
      </c>
      <c r="D189">
        <v>0</v>
      </c>
      <c r="E189">
        <v>0</v>
      </c>
      <c r="F189">
        <v>52.4</v>
      </c>
      <c r="G189">
        <v>52.4</v>
      </c>
      <c r="H189">
        <v>0</v>
      </c>
      <c r="I189">
        <v>0</v>
      </c>
      <c r="J189">
        <v>0</v>
      </c>
      <c r="K189">
        <v>5</v>
      </c>
    </row>
    <row r="190" spans="1:11" x14ac:dyDescent="0.2">
      <c r="A190" t="s">
        <v>2480</v>
      </c>
      <c r="B190" t="s">
        <v>2481</v>
      </c>
      <c r="C190">
        <v>0</v>
      </c>
      <c r="D190">
        <v>32.090000000000003</v>
      </c>
      <c r="E190">
        <v>35.18</v>
      </c>
      <c r="F190">
        <v>32.090000000000003</v>
      </c>
      <c r="G190">
        <v>32.090000000000003</v>
      </c>
      <c r="H190">
        <v>0</v>
      </c>
      <c r="I190">
        <v>0</v>
      </c>
      <c r="J190">
        <v>0</v>
      </c>
      <c r="K190">
        <v>5</v>
      </c>
    </row>
    <row r="191" spans="1:11" x14ac:dyDescent="0.2">
      <c r="A191" t="s">
        <v>2482</v>
      </c>
      <c r="B191" t="s">
        <v>127</v>
      </c>
      <c r="C191">
        <v>0</v>
      </c>
      <c r="D191">
        <v>36.68</v>
      </c>
      <c r="E191">
        <v>40.229999999999997</v>
      </c>
      <c r="F191">
        <v>36.68</v>
      </c>
      <c r="G191">
        <v>36.68</v>
      </c>
      <c r="H191">
        <v>0</v>
      </c>
      <c r="I191">
        <v>0</v>
      </c>
      <c r="J191">
        <v>0</v>
      </c>
      <c r="K191">
        <v>7</v>
      </c>
    </row>
    <row r="192" spans="1:11" x14ac:dyDescent="0.2">
      <c r="A192" t="s">
        <v>2483</v>
      </c>
      <c r="B192" t="s">
        <v>127</v>
      </c>
      <c r="C192">
        <v>0</v>
      </c>
      <c r="D192">
        <v>44.02</v>
      </c>
      <c r="E192">
        <v>48.28</v>
      </c>
      <c r="F192">
        <v>44.02</v>
      </c>
      <c r="G192">
        <v>44.02</v>
      </c>
      <c r="H192">
        <v>0</v>
      </c>
      <c r="I192">
        <v>0</v>
      </c>
      <c r="J192">
        <v>0</v>
      </c>
      <c r="K192">
        <v>10</v>
      </c>
    </row>
    <row r="193" spans="1:11" x14ac:dyDescent="0.2">
      <c r="A193" t="s">
        <v>2484</v>
      </c>
      <c r="B193" t="s">
        <v>127</v>
      </c>
      <c r="C193">
        <v>0</v>
      </c>
      <c r="D193">
        <v>0</v>
      </c>
      <c r="E193">
        <v>0</v>
      </c>
      <c r="F193">
        <v>51.35</v>
      </c>
      <c r="G193">
        <v>51.35</v>
      </c>
      <c r="H193">
        <v>0</v>
      </c>
      <c r="I193">
        <v>0</v>
      </c>
      <c r="J193">
        <v>0</v>
      </c>
      <c r="K193">
        <v>12</v>
      </c>
    </row>
    <row r="194" spans="1:11" x14ac:dyDescent="0.2">
      <c r="A194" t="s">
        <v>2485</v>
      </c>
      <c r="B194" t="s">
        <v>127</v>
      </c>
      <c r="C194">
        <v>0</v>
      </c>
      <c r="D194">
        <v>0</v>
      </c>
      <c r="E194">
        <v>0</v>
      </c>
      <c r="F194">
        <v>58.68</v>
      </c>
      <c r="G194">
        <v>58.68</v>
      </c>
      <c r="H194">
        <v>0</v>
      </c>
      <c r="I194">
        <v>0</v>
      </c>
      <c r="J194">
        <v>0</v>
      </c>
      <c r="K194">
        <v>15</v>
      </c>
    </row>
    <row r="195" spans="1:11" x14ac:dyDescent="0.2">
      <c r="A195" t="s">
        <v>924</v>
      </c>
      <c r="B195" t="s">
        <v>191</v>
      </c>
      <c r="C195">
        <v>0</v>
      </c>
      <c r="D195">
        <v>0</v>
      </c>
      <c r="E195">
        <v>0</v>
      </c>
      <c r="F195">
        <v>26.61</v>
      </c>
      <c r="G195">
        <v>26.61</v>
      </c>
      <c r="H195">
        <v>0</v>
      </c>
      <c r="I195">
        <v>0</v>
      </c>
      <c r="J195">
        <v>0</v>
      </c>
      <c r="K195">
        <v>10</v>
      </c>
    </row>
    <row r="196" spans="1:11" x14ac:dyDescent="0.2">
      <c r="A196" t="s">
        <v>2486</v>
      </c>
      <c r="B196" t="s">
        <v>191</v>
      </c>
      <c r="C196">
        <v>0</v>
      </c>
      <c r="D196">
        <v>80.7</v>
      </c>
      <c r="E196">
        <v>88.5</v>
      </c>
      <c r="F196">
        <v>80.7</v>
      </c>
      <c r="G196">
        <v>80.7</v>
      </c>
      <c r="H196">
        <v>0</v>
      </c>
      <c r="I196">
        <v>0</v>
      </c>
      <c r="J196">
        <v>0</v>
      </c>
      <c r="K196">
        <v>10</v>
      </c>
    </row>
    <row r="197" spans="1:11" x14ac:dyDescent="0.2">
      <c r="A197" t="s">
        <v>2487</v>
      </c>
      <c r="B197" t="s">
        <v>191</v>
      </c>
      <c r="C197">
        <v>0</v>
      </c>
      <c r="D197">
        <v>91.7</v>
      </c>
      <c r="E197">
        <v>100.57</v>
      </c>
      <c r="F197">
        <v>91.7</v>
      </c>
      <c r="G197">
        <v>91.7</v>
      </c>
      <c r="H197">
        <v>0</v>
      </c>
      <c r="I197">
        <v>0</v>
      </c>
      <c r="J197">
        <v>0</v>
      </c>
      <c r="K197">
        <v>10</v>
      </c>
    </row>
    <row r="198" spans="1:11" x14ac:dyDescent="0.2">
      <c r="A198" t="s">
        <v>2488</v>
      </c>
      <c r="B198" t="s">
        <v>2489</v>
      </c>
      <c r="C198">
        <v>0</v>
      </c>
      <c r="D198">
        <v>36.68</v>
      </c>
      <c r="E198">
        <v>40.229999999999997</v>
      </c>
      <c r="F198">
        <v>36.68</v>
      </c>
      <c r="G198">
        <v>36.68</v>
      </c>
      <c r="H198">
        <v>0</v>
      </c>
      <c r="I198">
        <v>0</v>
      </c>
      <c r="J198">
        <f t="shared" ref="J198:J205" si="1">1/3</f>
        <v>0.33333333333333331</v>
      </c>
      <c r="K198">
        <v>6</v>
      </c>
    </row>
    <row r="199" spans="1:11" x14ac:dyDescent="0.2">
      <c r="A199" t="s">
        <v>2490</v>
      </c>
      <c r="B199" t="s">
        <v>2489</v>
      </c>
      <c r="C199">
        <v>0</v>
      </c>
      <c r="D199">
        <v>40.340000000000003</v>
      </c>
      <c r="E199">
        <v>44.24</v>
      </c>
      <c r="F199">
        <v>40.340000000000003</v>
      </c>
      <c r="G199">
        <v>40.340000000000003</v>
      </c>
      <c r="H199">
        <v>0</v>
      </c>
      <c r="I199">
        <v>0</v>
      </c>
      <c r="J199">
        <f t="shared" si="1"/>
        <v>0.33333333333333331</v>
      </c>
      <c r="K199">
        <v>7</v>
      </c>
    </row>
    <row r="200" spans="1:11" x14ac:dyDescent="0.2">
      <c r="A200" t="s">
        <v>2491</v>
      </c>
      <c r="B200" t="s">
        <v>2489</v>
      </c>
      <c r="C200">
        <v>0</v>
      </c>
      <c r="D200">
        <v>45.85</v>
      </c>
      <c r="E200">
        <v>50.29</v>
      </c>
      <c r="F200">
        <v>45.85</v>
      </c>
      <c r="G200">
        <v>45.85</v>
      </c>
      <c r="H200">
        <v>0</v>
      </c>
      <c r="I200">
        <v>0</v>
      </c>
      <c r="J200">
        <f t="shared" si="1"/>
        <v>0.33333333333333331</v>
      </c>
      <c r="K200">
        <v>8</v>
      </c>
    </row>
    <row r="201" spans="1:11" x14ac:dyDescent="0.2">
      <c r="A201" t="s">
        <v>582</v>
      </c>
      <c r="B201" t="s">
        <v>2489</v>
      </c>
      <c r="C201">
        <v>0</v>
      </c>
      <c r="D201">
        <v>49.51</v>
      </c>
      <c r="E201">
        <v>54.3</v>
      </c>
      <c r="F201">
        <v>49.51</v>
      </c>
      <c r="G201">
        <v>49.51</v>
      </c>
      <c r="H201">
        <v>0</v>
      </c>
      <c r="I201">
        <v>0</v>
      </c>
      <c r="J201">
        <f t="shared" si="1"/>
        <v>0.33333333333333331</v>
      </c>
      <c r="K201">
        <v>9</v>
      </c>
    </row>
    <row r="202" spans="1:11" x14ac:dyDescent="0.2">
      <c r="A202" t="s">
        <v>2492</v>
      </c>
      <c r="B202" t="s">
        <v>2489</v>
      </c>
      <c r="C202">
        <v>0</v>
      </c>
      <c r="D202">
        <v>53.18</v>
      </c>
      <c r="E202">
        <v>58.33</v>
      </c>
      <c r="F202">
        <v>53.18</v>
      </c>
      <c r="G202">
        <v>53.18</v>
      </c>
      <c r="H202">
        <v>0</v>
      </c>
      <c r="I202">
        <v>0</v>
      </c>
      <c r="J202">
        <f t="shared" si="1"/>
        <v>0.33333333333333331</v>
      </c>
      <c r="K202">
        <v>10</v>
      </c>
    </row>
    <row r="203" spans="1:11" x14ac:dyDescent="0.2">
      <c r="A203" t="s">
        <v>584</v>
      </c>
      <c r="B203" t="s">
        <v>2489</v>
      </c>
      <c r="C203">
        <v>0</v>
      </c>
      <c r="D203">
        <v>55.01</v>
      </c>
      <c r="E203">
        <v>60.34</v>
      </c>
      <c r="F203">
        <v>55.01</v>
      </c>
      <c r="G203">
        <v>55.01</v>
      </c>
      <c r="H203">
        <v>0</v>
      </c>
      <c r="I203">
        <v>0</v>
      </c>
      <c r="J203">
        <f t="shared" si="1"/>
        <v>0.33333333333333331</v>
      </c>
      <c r="K203">
        <v>12</v>
      </c>
    </row>
    <row r="204" spans="1:11" x14ac:dyDescent="0.2">
      <c r="A204" t="s">
        <v>2493</v>
      </c>
      <c r="B204" t="s">
        <v>2489</v>
      </c>
      <c r="C204">
        <v>0</v>
      </c>
      <c r="D204">
        <v>58.68</v>
      </c>
      <c r="E204">
        <v>64.37</v>
      </c>
      <c r="F204">
        <v>58.68</v>
      </c>
      <c r="G204">
        <v>58.68</v>
      </c>
      <c r="H204">
        <v>0</v>
      </c>
      <c r="I204">
        <v>0</v>
      </c>
      <c r="J204">
        <f t="shared" si="1"/>
        <v>0.33333333333333331</v>
      </c>
      <c r="K204">
        <v>14</v>
      </c>
    </row>
    <row r="205" spans="1:11" x14ac:dyDescent="0.2">
      <c r="A205" t="s">
        <v>2494</v>
      </c>
      <c r="B205" t="s">
        <v>2489</v>
      </c>
      <c r="C205">
        <v>0</v>
      </c>
      <c r="D205">
        <v>62.35</v>
      </c>
      <c r="E205">
        <v>68.38</v>
      </c>
      <c r="F205">
        <v>62.35</v>
      </c>
      <c r="G205">
        <v>62.35</v>
      </c>
      <c r="H205">
        <v>0</v>
      </c>
      <c r="I205">
        <v>0</v>
      </c>
      <c r="J205">
        <f t="shared" si="1"/>
        <v>0.33333333333333331</v>
      </c>
      <c r="K205">
        <v>16</v>
      </c>
    </row>
    <row r="206" spans="1:11" x14ac:dyDescent="0.2">
      <c r="A206" t="s">
        <v>1636</v>
      </c>
      <c r="B206" t="s">
        <v>2495</v>
      </c>
      <c r="C206">
        <v>0</v>
      </c>
      <c r="D206">
        <v>73.349999999999994</v>
      </c>
      <c r="E206">
        <v>80.45</v>
      </c>
      <c r="F206">
        <v>73.349999999999994</v>
      </c>
      <c r="G206">
        <v>73.349999999999994</v>
      </c>
      <c r="H206">
        <v>0</v>
      </c>
      <c r="I206">
        <v>0</v>
      </c>
      <c r="J206">
        <v>0</v>
      </c>
      <c r="K206">
        <v>20</v>
      </c>
    </row>
    <row r="207" spans="1:11" x14ac:dyDescent="0.2">
      <c r="A207" t="s">
        <v>2496</v>
      </c>
      <c r="B207" t="s">
        <v>2497</v>
      </c>
      <c r="C207">
        <v>0</v>
      </c>
      <c r="D207">
        <v>0</v>
      </c>
      <c r="E207">
        <v>0</v>
      </c>
      <c r="F207">
        <v>35.909999999999997</v>
      </c>
      <c r="G207">
        <v>35.909999999999997</v>
      </c>
      <c r="H207">
        <v>0</v>
      </c>
      <c r="I207">
        <v>0</v>
      </c>
      <c r="J207">
        <v>0</v>
      </c>
      <c r="K207">
        <v>20</v>
      </c>
    </row>
    <row r="208" spans="1:11" x14ac:dyDescent="0.2">
      <c r="A208" t="s">
        <v>2498</v>
      </c>
      <c r="B208" t="s">
        <v>2497</v>
      </c>
      <c r="C208">
        <v>0</v>
      </c>
      <c r="D208">
        <v>42.17</v>
      </c>
      <c r="E208">
        <v>46.26</v>
      </c>
      <c r="F208">
        <v>42.17</v>
      </c>
      <c r="G208">
        <v>42.17</v>
      </c>
      <c r="H208">
        <v>0</v>
      </c>
      <c r="I208">
        <v>0</v>
      </c>
      <c r="J208">
        <v>0</v>
      </c>
      <c r="K208">
        <v>20</v>
      </c>
    </row>
    <row r="209" spans="1:11" x14ac:dyDescent="0.2">
      <c r="A209" t="s">
        <v>2499</v>
      </c>
      <c r="B209" t="s">
        <v>2500</v>
      </c>
      <c r="C209">
        <v>0</v>
      </c>
      <c r="D209">
        <v>24.95</v>
      </c>
      <c r="E209">
        <v>27.37</v>
      </c>
      <c r="F209">
        <v>24.95</v>
      </c>
      <c r="G209">
        <v>24.95</v>
      </c>
      <c r="H209">
        <v>0</v>
      </c>
      <c r="I209">
        <v>0</v>
      </c>
      <c r="J209">
        <v>0</v>
      </c>
      <c r="K209">
        <v>10</v>
      </c>
    </row>
    <row r="210" spans="1:11" x14ac:dyDescent="0.2">
      <c r="A210" t="s">
        <v>414</v>
      </c>
      <c r="B210" t="s">
        <v>2501</v>
      </c>
      <c r="C210">
        <v>0</v>
      </c>
      <c r="D210">
        <v>24.95</v>
      </c>
      <c r="E210">
        <v>27.37</v>
      </c>
      <c r="F210">
        <v>24.95</v>
      </c>
      <c r="G210">
        <v>24.95</v>
      </c>
      <c r="H210">
        <v>0</v>
      </c>
      <c r="I210">
        <v>0</v>
      </c>
      <c r="J210">
        <v>0</v>
      </c>
      <c r="K210">
        <v>10</v>
      </c>
    </row>
    <row r="211" spans="1:11" x14ac:dyDescent="0.2">
      <c r="A211" t="s">
        <v>1637</v>
      </c>
      <c r="B211" t="s">
        <v>2502</v>
      </c>
      <c r="C211">
        <v>0</v>
      </c>
      <c r="D211">
        <v>27.51</v>
      </c>
      <c r="E211">
        <v>30.17</v>
      </c>
      <c r="F211">
        <v>27.51</v>
      </c>
      <c r="G211">
        <v>27.51</v>
      </c>
      <c r="H211">
        <v>0</v>
      </c>
      <c r="I211">
        <v>0</v>
      </c>
      <c r="J211">
        <v>0</v>
      </c>
      <c r="K211">
        <v>7</v>
      </c>
    </row>
    <row r="212" spans="1:11" x14ac:dyDescent="0.2">
      <c r="D212">
        <f t="array" ref="D212">SUM(D9:D211*'GROUP CA'!$A$5:$A$207)</f>
        <v>0</v>
      </c>
      <c r="E212">
        <f t="array" ref="E212">SUM(E9:E211*'GROUP CA'!$A$5:$A$207)</f>
        <v>0</v>
      </c>
      <c r="F212">
        <f t="array" ref="F212">SUM(F9:F211*'GROUP CA'!$A$5:$A$207)</f>
        <v>0</v>
      </c>
      <c r="G212">
        <f t="array" ref="G212">SUM(G9:G211*'GROUP CA'!$A$5:$A$207)</f>
        <v>0</v>
      </c>
      <c r="H212">
        <f t="array" ref="H212">SUM(H9:H211*'GROUP CA'!$A$5:$A$207)</f>
        <v>0</v>
      </c>
      <c r="I212">
        <f t="array" ref="I212">SUM(I9:I211*'GROUP CA'!$A$5:$A$207)</f>
        <v>0</v>
      </c>
      <c r="J212">
        <f t="array" ref="J212">SUM(J9:J211*'GROUP CA'!$A$5:$A$207)</f>
        <v>0</v>
      </c>
      <c r="K212">
        <f t="array" ref="K212">SUM(K9:K211*'GROUP CA'!$A$5:$A$207)</f>
        <v>0</v>
      </c>
    </row>
  </sheetData>
  <sheetProtection password="D824" sheet="1" objects="1" scenarios="1" formatRows="0" autoFilter="0"/>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pageSetUpPr fitToPage="1"/>
  </sheetPr>
  <dimension ref="A1:F310"/>
  <sheetViews>
    <sheetView showGridLines="0" showRowColHeaders="0" zoomScaleNormal="100" workbookViewId="0">
      <pane ySplit="3" topLeftCell="A4" activePane="bottomLeft" state="frozen"/>
      <selection activeCell="C2" sqref="C2"/>
      <selection pane="bottomLeft" activeCell="A5" sqref="A5"/>
    </sheetView>
  </sheetViews>
  <sheetFormatPr defaultColWidth="9.140625" defaultRowHeight="15" x14ac:dyDescent="0.25"/>
  <cols>
    <col min="1" max="1" width="5.7109375" style="1" customWidth="1"/>
    <col min="2" max="2" width="20.7109375" style="1" customWidth="1"/>
    <col min="3" max="3" width="69.7109375" style="1" customWidth="1"/>
    <col min="4" max="4" width="9.7109375" style="5" customWidth="1"/>
    <col min="5" max="5" width="14.7109375" style="6" customWidth="1"/>
    <col min="6" max="6" width="1.7109375" style="1" customWidth="1"/>
    <col min="7" max="16384" width="9.140625" style="1"/>
  </cols>
  <sheetData>
    <row r="1" spans="1:6" ht="35.1" customHeight="1" x14ac:dyDescent="0.55000000000000004">
      <c r="A1" s="78"/>
      <c r="C1" s="130" t="str">
        <f>DWOFtype&amp;" Direct Order Form"</f>
        <v>Dealer Direct Order Form</v>
      </c>
      <c r="D1" s="78"/>
    </row>
    <row r="2" spans="1:6" ht="24.95" customHeight="1" x14ac:dyDescent="0.4">
      <c r="A2" s="80"/>
      <c r="C2" s="131" t="str">
        <f>INDEX(GroupG1Styles,GroupG1index)</f>
        <v>Please select door style</v>
      </c>
      <c r="D2" s="80"/>
    </row>
    <row r="3" spans="1:6" s="8" customFormat="1" ht="15" customHeight="1" thickBot="1" x14ac:dyDescent="0.3">
      <c r="A3" s="213" t="s">
        <v>5</v>
      </c>
      <c r="B3" s="315" t="s">
        <v>4</v>
      </c>
      <c r="C3" s="316" t="str">
        <f>"Group G1, "&amp;TEXT(ModificationDate,"mm/dd/yyyy")</f>
        <v>Group G1, 04/10/2018</v>
      </c>
      <c r="D3" s="215" t="s">
        <v>643</v>
      </c>
      <c r="E3" s="216" t="s">
        <v>7</v>
      </c>
      <c r="F3" s="217"/>
    </row>
    <row r="4" spans="1:6" ht="15" customHeight="1" thickBot="1" x14ac:dyDescent="0.3">
      <c r="A4" s="317"/>
      <c r="B4" s="318" t="str">
        <f>IF(ISBLANK(G1prices!A5),"",G1prices!A5)</f>
        <v/>
      </c>
      <c r="C4" s="320" t="str">
        <f>G1prices!B5</f>
        <v>Wall Cabinets</v>
      </c>
      <c r="D4" s="318"/>
      <c r="E4" s="318"/>
      <c r="F4" s="319"/>
    </row>
    <row r="5" spans="1:6" ht="15" customHeight="1" thickBot="1" x14ac:dyDescent="0.3">
      <c r="A5" s="226"/>
      <c r="B5" s="390" t="str">
        <f>IF(ISBLANK(G1prices!A6),"",G1prices!A6)</f>
        <v>W3012</v>
      </c>
      <c r="C5" s="230" t="str">
        <f>G1prices!B6</f>
        <v>Wall 30x12''</v>
      </c>
      <c r="D5" s="345">
        <f>IF(B5="","",INDEX(G1prices!C6:H6,1,GroupG1index))</f>
        <v>0</v>
      </c>
      <c r="E5" s="232" t="str">
        <f t="shared" ref="E5:E68" si="0">IF(B5="","",IF(D5=0,NotAvailable,D5*A5))</f>
        <v>N/A</v>
      </c>
      <c r="F5" s="348"/>
    </row>
    <row r="6" spans="1:6" ht="15" customHeight="1" thickBot="1" x14ac:dyDescent="0.3">
      <c r="A6" s="226"/>
      <c r="B6" s="390" t="str">
        <f>IF(ISBLANK(G1prices!A7),"",G1prices!A7)</f>
        <v>W3612</v>
      </c>
      <c r="C6" s="230" t="str">
        <f>G1prices!B7</f>
        <v>Wall 36x12''</v>
      </c>
      <c r="D6" s="345">
        <f>IF(B6="","",INDEX(G1prices!C7:H7,1,GroupG1index))</f>
        <v>0</v>
      </c>
      <c r="E6" s="232" t="str">
        <f t="shared" si="0"/>
        <v>N/A</v>
      </c>
      <c r="F6" s="348"/>
    </row>
    <row r="7" spans="1:6" ht="15" customHeight="1" thickBot="1" x14ac:dyDescent="0.3">
      <c r="A7" s="226"/>
      <c r="B7" s="390" t="str">
        <f>IF(ISBLANK(G1prices!A8),"",G1prices!A8)</f>
        <v>W3912</v>
      </c>
      <c r="C7" s="230" t="str">
        <f>G1prices!B8</f>
        <v>Wall 39x12''</v>
      </c>
      <c r="D7" s="345">
        <f>IF(B7="","",INDEX(G1prices!C8:H8,1,GroupG1index))</f>
        <v>0</v>
      </c>
      <c r="E7" s="232" t="str">
        <f t="shared" si="0"/>
        <v>N/A</v>
      </c>
      <c r="F7" s="348"/>
    </row>
    <row r="8" spans="1:6" ht="15" customHeight="1" thickBot="1" x14ac:dyDescent="0.3">
      <c r="A8" s="226"/>
      <c r="B8" s="390" t="str">
        <f>IF(ISBLANK(G1prices!A9),"",G1prices!A9)</f>
        <v>W3015</v>
      </c>
      <c r="C8" s="230" t="str">
        <f>G1prices!B9</f>
        <v>Wall 30x15''</v>
      </c>
      <c r="D8" s="345">
        <f>IF(B8="","",INDEX(G1prices!C9:H9,1,GroupG1index))</f>
        <v>0</v>
      </c>
      <c r="E8" s="232" t="str">
        <f t="shared" si="0"/>
        <v>N/A</v>
      </c>
      <c r="F8" s="348"/>
    </row>
    <row r="9" spans="1:6" ht="15" customHeight="1" thickBot="1" x14ac:dyDescent="0.3">
      <c r="A9" s="226"/>
      <c r="B9" s="390" t="str">
        <f>IF(ISBLANK(G1prices!A10),"",G1prices!A10)</f>
        <v>W3615</v>
      </c>
      <c r="C9" s="230" t="str">
        <f>G1prices!B10</f>
        <v>Wall 36x15''</v>
      </c>
      <c r="D9" s="345">
        <f>IF(B9="","",INDEX(G1prices!C10:H10,1,GroupG1index))</f>
        <v>0</v>
      </c>
      <c r="E9" s="232" t="str">
        <f t="shared" si="0"/>
        <v>N/A</v>
      </c>
      <c r="F9" s="348"/>
    </row>
    <row r="10" spans="1:6" ht="15" customHeight="1" thickBot="1" x14ac:dyDescent="0.3">
      <c r="A10" s="226"/>
      <c r="B10" s="390" t="str">
        <f>IF(ISBLANK(G1prices!A11),"",G1prices!A11)</f>
        <v>W361524</v>
      </c>
      <c r="C10" s="230" t="str">
        <f>G1prices!B11</f>
        <v>Wall 36x15x24''</v>
      </c>
      <c r="D10" s="345">
        <f>IF(B10="","",INDEX(G1prices!C11:H11,1,GroupG1index))</f>
        <v>0</v>
      </c>
      <c r="E10" s="232" t="str">
        <f t="shared" si="0"/>
        <v>N/A</v>
      </c>
      <c r="F10" s="348"/>
    </row>
    <row r="11" spans="1:6" ht="15" customHeight="1" thickBot="1" x14ac:dyDescent="0.3">
      <c r="A11" s="226"/>
      <c r="B11" s="390" t="str">
        <f>IF(ISBLANK(G1prices!A12),"",G1prices!A12)</f>
        <v>W3915</v>
      </c>
      <c r="C11" s="230" t="str">
        <f>G1prices!B12</f>
        <v>Wall 39x15''</v>
      </c>
      <c r="D11" s="345">
        <f>IF(B11="","",INDEX(G1prices!C12:H12,1,GroupG1index))</f>
        <v>0</v>
      </c>
      <c r="E11" s="232" t="str">
        <f t="shared" si="0"/>
        <v>N/A</v>
      </c>
      <c r="F11" s="348"/>
    </row>
    <row r="12" spans="1:6" ht="15" customHeight="1" thickBot="1" x14ac:dyDescent="0.3">
      <c r="A12" s="226"/>
      <c r="B12" s="390" t="str">
        <f>IF(ISBLANK(G1prices!A13),"",G1prices!A13)</f>
        <v>W3018</v>
      </c>
      <c r="C12" s="230" t="str">
        <f>G1prices!B13</f>
        <v>Wall 30x18''</v>
      </c>
      <c r="D12" s="345">
        <f>IF(B12="","",INDEX(G1prices!C13:H13,1,GroupG1index))</f>
        <v>0</v>
      </c>
      <c r="E12" s="232" t="str">
        <f t="shared" si="0"/>
        <v>N/A</v>
      </c>
      <c r="F12" s="348"/>
    </row>
    <row r="13" spans="1:6" ht="15" customHeight="1" thickBot="1" x14ac:dyDescent="0.3">
      <c r="A13" s="226"/>
      <c r="B13" s="390" t="str">
        <f>IF(ISBLANK(G1prices!A14),"",G1prices!A14)</f>
        <v>W301815</v>
      </c>
      <c r="C13" s="230" t="str">
        <f>G1prices!B14</f>
        <v>Wall 30x18x15''</v>
      </c>
      <c r="D13" s="345">
        <f>IF(B13="","",INDEX(G1prices!C14:H14,1,GroupG1index))</f>
        <v>0</v>
      </c>
      <c r="E13" s="232" t="str">
        <f t="shared" si="0"/>
        <v>N/A</v>
      </c>
      <c r="F13" s="348"/>
    </row>
    <row r="14" spans="1:6" ht="15" customHeight="1" thickBot="1" x14ac:dyDescent="0.3">
      <c r="A14" s="226"/>
      <c r="B14" s="390" t="str">
        <f>IF(ISBLANK(G1prices!A15),"",G1prices!A15)</f>
        <v>W3618</v>
      </c>
      <c r="C14" s="230" t="str">
        <f>G1prices!B15</f>
        <v>Wall 36x18''</v>
      </c>
      <c r="D14" s="345">
        <f>IF(B14="","",INDEX(G1prices!C15:H15,1,GroupG1index))</f>
        <v>0</v>
      </c>
      <c r="E14" s="232" t="str">
        <f t="shared" si="0"/>
        <v>N/A</v>
      </c>
      <c r="F14" s="348"/>
    </row>
    <row r="15" spans="1:6" ht="15" customHeight="1" thickBot="1" x14ac:dyDescent="0.3">
      <c r="A15" s="226"/>
      <c r="B15" s="390" t="str">
        <f>IF(ISBLANK(G1prices!A16),"",G1prices!A16)</f>
        <v>W361824</v>
      </c>
      <c r="C15" s="230" t="str">
        <f>G1prices!B16</f>
        <v>Wall 36x18x24''</v>
      </c>
      <c r="D15" s="345">
        <f>IF(B15="","",INDEX(G1prices!C16:H16,1,GroupG1index))</f>
        <v>0</v>
      </c>
      <c r="E15" s="232" t="str">
        <f t="shared" si="0"/>
        <v>N/A</v>
      </c>
      <c r="F15" s="348"/>
    </row>
    <row r="16" spans="1:6" ht="15" customHeight="1" thickBot="1" x14ac:dyDescent="0.3">
      <c r="A16" s="226"/>
      <c r="B16" s="390" t="str">
        <f>IF(ISBLANK(G1prices!A17),"",G1prices!A17)</f>
        <v>W3918</v>
      </c>
      <c r="C16" s="230" t="str">
        <f>G1prices!B17</f>
        <v>Wall 39x18''</v>
      </c>
      <c r="D16" s="345">
        <f>IF(B16="","",INDEX(G1prices!C17:H17,1,GroupG1index))</f>
        <v>0</v>
      </c>
      <c r="E16" s="232" t="str">
        <f t="shared" si="0"/>
        <v>N/A</v>
      </c>
      <c r="F16" s="348"/>
    </row>
    <row r="17" spans="1:6" ht="15" customHeight="1" thickBot="1" x14ac:dyDescent="0.3">
      <c r="A17" s="226"/>
      <c r="B17" s="390" t="str">
        <f>IF(ISBLANK(G1prices!A18),"",G1prices!A18)</f>
        <v>W3021</v>
      </c>
      <c r="C17" s="230" t="str">
        <f>G1prices!B18</f>
        <v>Wall 30x21''</v>
      </c>
      <c r="D17" s="345">
        <f>IF(B17="","",INDEX(G1prices!C18:H18,1,GroupG1index))</f>
        <v>0</v>
      </c>
      <c r="E17" s="232" t="str">
        <f t="shared" si="0"/>
        <v>N/A</v>
      </c>
      <c r="F17" s="348"/>
    </row>
    <row r="18" spans="1:6" ht="15" customHeight="1" thickBot="1" x14ac:dyDescent="0.3">
      <c r="A18" s="226"/>
      <c r="B18" s="390" t="str">
        <f>IF(ISBLANK(G1prices!A19),"",G1prices!A19)</f>
        <v>W3024</v>
      </c>
      <c r="C18" s="230" t="str">
        <f>G1prices!B19</f>
        <v>Wall 30x24''</v>
      </c>
      <c r="D18" s="345">
        <f>IF(B18="","",INDEX(G1prices!C19:H19,1,GroupG1index))</f>
        <v>0</v>
      </c>
      <c r="E18" s="232" t="str">
        <f t="shared" si="0"/>
        <v>N/A</v>
      </c>
      <c r="F18" s="348"/>
    </row>
    <row r="19" spans="1:6" ht="15" customHeight="1" thickBot="1" x14ac:dyDescent="0.3">
      <c r="A19" s="226"/>
      <c r="B19" s="390" t="str">
        <f>IF(ISBLANK(G1prices!A20),"",G1prices!A20)</f>
        <v>W302415</v>
      </c>
      <c r="C19" s="230" t="str">
        <f>G1prices!B20</f>
        <v>Wall 30x24x15''</v>
      </c>
      <c r="D19" s="345">
        <f>IF(B19="","",INDEX(G1prices!C20:H20,1,GroupG1index))</f>
        <v>0</v>
      </c>
      <c r="E19" s="232" t="str">
        <f t="shared" si="0"/>
        <v>N/A</v>
      </c>
      <c r="F19" s="348"/>
    </row>
    <row r="20" spans="1:6" ht="15" customHeight="1" thickBot="1" x14ac:dyDescent="0.3">
      <c r="A20" s="226"/>
      <c r="B20" s="390" t="str">
        <f>IF(ISBLANK(G1prices!A21),"",G1prices!A21)</f>
        <v>W3624</v>
      </c>
      <c r="C20" s="230" t="str">
        <f>G1prices!B21</f>
        <v>Wall 36x24''</v>
      </c>
      <c r="D20" s="345">
        <f>IF(B20="","",INDEX(G1prices!C21:H21,1,GroupG1index))</f>
        <v>0</v>
      </c>
      <c r="E20" s="232" t="str">
        <f t="shared" si="0"/>
        <v>N/A</v>
      </c>
      <c r="F20" s="348"/>
    </row>
    <row r="21" spans="1:6" ht="15" customHeight="1" thickBot="1" x14ac:dyDescent="0.3">
      <c r="A21" s="226"/>
      <c r="B21" s="390" t="str">
        <f>IF(ISBLANK(G1prices!A22),"",G1prices!A22)</f>
        <v>W362424</v>
      </c>
      <c r="C21" s="230" t="str">
        <f>G1prices!B22</f>
        <v>Wall 36x24x24''</v>
      </c>
      <c r="D21" s="345">
        <f>IF(B21="","",INDEX(G1prices!C22:H22,1,GroupG1index))</f>
        <v>0</v>
      </c>
      <c r="E21" s="232" t="str">
        <f t="shared" si="0"/>
        <v>N/A</v>
      </c>
      <c r="F21" s="348"/>
    </row>
    <row r="22" spans="1:6" ht="15" customHeight="1" thickBot="1" x14ac:dyDescent="0.3">
      <c r="A22" s="226"/>
      <c r="B22" s="390" t="str">
        <f>IF(ISBLANK(G1prices!A23),"",G1prices!A23)</f>
        <v>W3924</v>
      </c>
      <c r="C22" s="230" t="str">
        <f>G1prices!B23</f>
        <v>Wall 39x24''</v>
      </c>
      <c r="D22" s="345">
        <f>IF(B22="","",INDEX(G1prices!C23:H23,1,GroupG1index))</f>
        <v>0</v>
      </c>
      <c r="E22" s="232" t="str">
        <f t="shared" si="0"/>
        <v>N/A</v>
      </c>
      <c r="F22" s="348"/>
    </row>
    <row r="23" spans="1:6" ht="15" customHeight="1" thickBot="1" x14ac:dyDescent="0.3">
      <c r="A23" s="226"/>
      <c r="B23" s="390" t="str">
        <f>IF(ISBLANK(G1prices!A24),"",G1prices!A24)</f>
        <v>W930</v>
      </c>
      <c r="C23" s="230" t="str">
        <f>G1prices!B24</f>
        <v>Wall 9x30''</v>
      </c>
      <c r="D23" s="345">
        <f>IF(B23="","",INDEX(G1prices!C24:H24,1,GroupG1index))</f>
        <v>0</v>
      </c>
      <c r="E23" s="232" t="str">
        <f t="shared" si="0"/>
        <v>N/A</v>
      </c>
      <c r="F23" s="348"/>
    </row>
    <row r="24" spans="1:6" ht="15" customHeight="1" thickBot="1" x14ac:dyDescent="0.3">
      <c r="A24" s="226"/>
      <c r="B24" s="390" t="str">
        <f>IF(ISBLANK(G1prices!A25),"",G1prices!A25)</f>
        <v>W1230</v>
      </c>
      <c r="C24" s="230" t="str">
        <f>G1prices!B25</f>
        <v>Wall 12x30''</v>
      </c>
      <c r="D24" s="345">
        <f>IF(B24="","",INDEX(G1prices!C25:H25,1,GroupG1index))</f>
        <v>0</v>
      </c>
      <c r="E24" s="232" t="str">
        <f t="shared" si="0"/>
        <v>N/A</v>
      </c>
      <c r="F24" s="348"/>
    </row>
    <row r="25" spans="1:6" ht="15" customHeight="1" thickBot="1" x14ac:dyDescent="0.3">
      <c r="A25" s="226"/>
      <c r="B25" s="390" t="str">
        <f>IF(ISBLANK(G1prices!A26),"",G1prices!A26)</f>
        <v>W1530</v>
      </c>
      <c r="C25" s="230" t="str">
        <f>G1prices!B26</f>
        <v>Wall 15x30''</v>
      </c>
      <c r="D25" s="345">
        <f>IF(B25="","",INDEX(G1prices!C26:H26,1,GroupG1index))</f>
        <v>0</v>
      </c>
      <c r="E25" s="232" t="str">
        <f t="shared" si="0"/>
        <v>N/A</v>
      </c>
      <c r="F25" s="348"/>
    </row>
    <row r="26" spans="1:6" ht="15" customHeight="1" thickBot="1" x14ac:dyDescent="0.3">
      <c r="A26" s="226"/>
      <c r="B26" s="390" t="str">
        <f>IF(ISBLANK(G1prices!A27),"",G1prices!A27)</f>
        <v>W1830</v>
      </c>
      <c r="C26" s="230" t="str">
        <f>G1prices!B27</f>
        <v>Wall 18x30''</v>
      </c>
      <c r="D26" s="345">
        <f>IF(B26="","",INDEX(G1prices!C27:H27,1,GroupG1index))</f>
        <v>0</v>
      </c>
      <c r="E26" s="232" t="str">
        <f t="shared" si="0"/>
        <v>N/A</v>
      </c>
      <c r="F26" s="348"/>
    </row>
    <row r="27" spans="1:6" ht="15" customHeight="1" thickBot="1" x14ac:dyDescent="0.3">
      <c r="A27" s="226"/>
      <c r="B27" s="390" t="str">
        <f>IF(ISBLANK(G1prices!A28),"",G1prices!A28)</f>
        <v>W2130</v>
      </c>
      <c r="C27" s="230" t="str">
        <f>G1prices!B28</f>
        <v>Wall 21x30''</v>
      </c>
      <c r="D27" s="345">
        <f>IF(B27="","",INDEX(G1prices!C28:H28,1,GroupG1index))</f>
        <v>0</v>
      </c>
      <c r="E27" s="232" t="str">
        <f t="shared" si="0"/>
        <v>N/A</v>
      </c>
      <c r="F27" s="348"/>
    </row>
    <row r="28" spans="1:6" ht="15" customHeight="1" thickBot="1" x14ac:dyDescent="0.3">
      <c r="A28" s="226"/>
      <c r="B28" s="390" t="str">
        <f>IF(ISBLANK(G1prices!A29),"",G1prices!A29)</f>
        <v>W2430</v>
      </c>
      <c r="C28" s="230" t="str">
        <f>G1prices!B29</f>
        <v>Wall 24x30''</v>
      </c>
      <c r="D28" s="345">
        <f>IF(B28="","",INDEX(G1prices!C29:H29,1,GroupG1index))</f>
        <v>0</v>
      </c>
      <c r="E28" s="232" t="str">
        <f t="shared" si="0"/>
        <v>N/A</v>
      </c>
      <c r="F28" s="348"/>
    </row>
    <row r="29" spans="1:6" ht="15" customHeight="1" thickBot="1" x14ac:dyDescent="0.3">
      <c r="A29" s="226"/>
      <c r="B29" s="390" t="str">
        <f>IF(ISBLANK(G1prices!A30),"",G1prices!A30)</f>
        <v>W2730</v>
      </c>
      <c r="C29" s="230" t="str">
        <f>G1prices!B30</f>
        <v>Wall 27x30''</v>
      </c>
      <c r="D29" s="345">
        <f>IF(B29="","",INDEX(G1prices!C30:H30,1,GroupG1index))</f>
        <v>0</v>
      </c>
      <c r="E29" s="232" t="str">
        <f t="shared" si="0"/>
        <v>N/A</v>
      </c>
      <c r="F29" s="348"/>
    </row>
    <row r="30" spans="1:6" ht="15" customHeight="1" thickBot="1" x14ac:dyDescent="0.3">
      <c r="A30" s="226"/>
      <c r="B30" s="390" t="str">
        <f>IF(ISBLANK(G1prices!A31),"",G1prices!A31)</f>
        <v>W3030</v>
      </c>
      <c r="C30" s="230" t="str">
        <f>G1prices!B31</f>
        <v>Wall 30x30''</v>
      </c>
      <c r="D30" s="345">
        <f>IF(B30="","",INDEX(G1prices!C31:H31,1,GroupG1index))</f>
        <v>0</v>
      </c>
      <c r="E30" s="232" t="str">
        <f t="shared" si="0"/>
        <v>N/A</v>
      </c>
      <c r="F30" s="348"/>
    </row>
    <row r="31" spans="1:6" ht="15" customHeight="1" thickBot="1" x14ac:dyDescent="0.3">
      <c r="A31" s="226"/>
      <c r="B31" s="390" t="str">
        <f>IF(ISBLANK(G1prices!A32),"",G1prices!A32)</f>
        <v>W303015</v>
      </c>
      <c r="C31" s="230" t="str">
        <f>G1prices!B32</f>
        <v>Wall 30x30x15''</v>
      </c>
      <c r="D31" s="345">
        <f>IF(B31="","",INDEX(G1prices!C32:H32,1,GroupG1index))</f>
        <v>0</v>
      </c>
      <c r="E31" s="232" t="str">
        <f t="shared" si="0"/>
        <v>N/A</v>
      </c>
      <c r="F31" s="348"/>
    </row>
    <row r="32" spans="1:6" ht="15" customHeight="1" thickBot="1" x14ac:dyDescent="0.3">
      <c r="A32" s="226"/>
      <c r="B32" s="390" t="str">
        <f>IF(ISBLANK(G1prices!A33),"",G1prices!A33)</f>
        <v>W3330</v>
      </c>
      <c r="C32" s="230" t="str">
        <f>G1prices!B33</f>
        <v>Wall 33x30''</v>
      </c>
      <c r="D32" s="345">
        <f>IF(B32="","",INDEX(G1prices!C33:H33,1,GroupG1index))</f>
        <v>0</v>
      </c>
      <c r="E32" s="232" t="str">
        <f t="shared" si="0"/>
        <v>N/A</v>
      </c>
      <c r="F32" s="348"/>
    </row>
    <row r="33" spans="1:6" ht="15" customHeight="1" thickBot="1" x14ac:dyDescent="0.3">
      <c r="A33" s="226"/>
      <c r="B33" s="390" t="str">
        <f>IF(ISBLANK(G1prices!A34),"",G1prices!A34)</f>
        <v>W3630</v>
      </c>
      <c r="C33" s="230" t="str">
        <f>G1prices!B34</f>
        <v>Wall 36x30''</v>
      </c>
      <c r="D33" s="345">
        <f>IF(B33="","",INDEX(G1prices!C34:H34,1,GroupG1index))</f>
        <v>0</v>
      </c>
      <c r="E33" s="232" t="str">
        <f t="shared" si="0"/>
        <v>N/A</v>
      </c>
      <c r="F33" s="348"/>
    </row>
    <row r="34" spans="1:6" ht="15" customHeight="1" thickBot="1" x14ac:dyDescent="0.3">
      <c r="A34" s="226"/>
      <c r="B34" s="390" t="str">
        <f>IF(ISBLANK(G1prices!A35),"",G1prices!A35)</f>
        <v>W3930</v>
      </c>
      <c r="C34" s="230" t="str">
        <f>G1prices!B35</f>
        <v>Wall 39x30''</v>
      </c>
      <c r="D34" s="345">
        <f>IF(B34="","",INDEX(G1prices!C35:H35,1,GroupG1index))</f>
        <v>0</v>
      </c>
      <c r="E34" s="232" t="str">
        <f t="shared" si="0"/>
        <v>N/A</v>
      </c>
      <c r="F34" s="348"/>
    </row>
    <row r="35" spans="1:6" ht="15" customHeight="1" thickBot="1" x14ac:dyDescent="0.3">
      <c r="A35" s="226"/>
      <c r="B35" s="390" t="str">
        <f>IF(ISBLANK(G1prices!A36),"",G1prices!A36)</f>
        <v>W4230</v>
      </c>
      <c r="C35" s="230" t="str">
        <f>G1prices!B36</f>
        <v>Wall 42x30''</v>
      </c>
      <c r="D35" s="345">
        <f>IF(B35="","",INDEX(G1prices!C36:H36,1,GroupG1index))</f>
        <v>0</v>
      </c>
      <c r="E35" s="232" t="str">
        <f t="shared" si="0"/>
        <v>N/A</v>
      </c>
      <c r="F35" s="348"/>
    </row>
    <row r="36" spans="1:6" ht="15" customHeight="1" thickBot="1" x14ac:dyDescent="0.3">
      <c r="A36" s="226"/>
      <c r="B36" s="390" t="str">
        <f>IF(ISBLANK(G1prices!A37),"",G1prices!A37)</f>
        <v>WBC3030</v>
      </c>
      <c r="C36" s="230" t="str">
        <f>G1prices!B37</f>
        <v>Wall Blind Corner 30x30''</v>
      </c>
      <c r="D36" s="345">
        <f>IF(B36="","",INDEX(G1prices!C37:H37,1,GroupG1index))</f>
        <v>0</v>
      </c>
      <c r="E36" s="232" t="str">
        <f t="shared" si="0"/>
        <v>N/A</v>
      </c>
      <c r="F36" s="348"/>
    </row>
    <row r="37" spans="1:6" ht="15" customHeight="1" thickBot="1" x14ac:dyDescent="0.3">
      <c r="A37" s="226"/>
      <c r="B37" s="390" t="str">
        <f>IF(ISBLANK(G1prices!A38),"",G1prices!A38)</f>
        <v>WBC3630</v>
      </c>
      <c r="C37" s="230" t="str">
        <f>G1prices!B38</f>
        <v>Wall Blind Corner 36x30''</v>
      </c>
      <c r="D37" s="345">
        <f>IF(B37="","",INDEX(G1prices!C38:H38,1,GroupG1index))</f>
        <v>0</v>
      </c>
      <c r="E37" s="232" t="str">
        <f t="shared" si="0"/>
        <v>N/A</v>
      </c>
      <c r="F37" s="348"/>
    </row>
    <row r="38" spans="1:6" ht="15" customHeight="1" thickBot="1" x14ac:dyDescent="0.3">
      <c r="A38" s="226"/>
      <c r="B38" s="390" t="str">
        <f>IF(ISBLANK(G1prices!A39),"",G1prices!A39)</f>
        <v>DCW2430</v>
      </c>
      <c r="C38" s="230" t="str">
        <f>G1prices!B39</f>
        <v>Diagonal Corner Wall 24x30x12''</v>
      </c>
      <c r="D38" s="345">
        <f>IF(B38="","",INDEX(G1prices!C39:H39,1,GroupG1index))</f>
        <v>0</v>
      </c>
      <c r="E38" s="232" t="str">
        <f t="shared" si="0"/>
        <v>N/A</v>
      </c>
      <c r="F38" s="348"/>
    </row>
    <row r="39" spans="1:6" ht="15" customHeight="1" thickBot="1" x14ac:dyDescent="0.3">
      <c r="A39" s="226"/>
      <c r="B39" s="390" t="str">
        <f>IF(ISBLANK(G1prices!A40),"",G1prices!A40)</f>
        <v>W936</v>
      </c>
      <c r="C39" s="230" t="str">
        <f>G1prices!B40</f>
        <v>Wall 9x36''</v>
      </c>
      <c r="D39" s="345">
        <f>IF(B39="","",INDEX(G1prices!C40:H40,1,GroupG1index))</f>
        <v>0</v>
      </c>
      <c r="E39" s="232" t="str">
        <f t="shared" si="0"/>
        <v>N/A</v>
      </c>
      <c r="F39" s="348"/>
    </row>
    <row r="40" spans="1:6" ht="15" customHeight="1" thickBot="1" x14ac:dyDescent="0.3">
      <c r="A40" s="226"/>
      <c r="B40" s="390" t="str">
        <f>IF(ISBLANK(G1prices!A41),"",G1prices!A41)</f>
        <v>W1236</v>
      </c>
      <c r="C40" s="230" t="str">
        <f>G1prices!B41</f>
        <v>Wall 12x36''</v>
      </c>
      <c r="D40" s="345">
        <f>IF(B40="","",INDEX(G1prices!C41:H41,1,GroupG1index))</f>
        <v>0</v>
      </c>
      <c r="E40" s="232" t="str">
        <f t="shared" si="0"/>
        <v>N/A</v>
      </c>
      <c r="F40" s="348"/>
    </row>
    <row r="41" spans="1:6" ht="15" customHeight="1" thickBot="1" x14ac:dyDescent="0.3">
      <c r="A41" s="226"/>
      <c r="B41" s="390" t="str">
        <f>IF(ISBLANK(G1prices!A42),"",G1prices!A42)</f>
        <v>W1536</v>
      </c>
      <c r="C41" s="230" t="str">
        <f>G1prices!B42</f>
        <v>Wall 15x36''</v>
      </c>
      <c r="D41" s="345">
        <f>IF(B41="","",INDEX(G1prices!C42:H42,1,GroupG1index))</f>
        <v>0</v>
      </c>
      <c r="E41" s="232" t="str">
        <f t="shared" si="0"/>
        <v>N/A</v>
      </c>
      <c r="F41" s="348"/>
    </row>
    <row r="42" spans="1:6" ht="15" customHeight="1" thickBot="1" x14ac:dyDescent="0.3">
      <c r="A42" s="226"/>
      <c r="B42" s="390" t="str">
        <f>IF(ISBLANK(G1prices!A43),"",G1prices!A43)</f>
        <v>W1836</v>
      </c>
      <c r="C42" s="230" t="str">
        <f>G1prices!B43</f>
        <v>Wall 18x36''</v>
      </c>
      <c r="D42" s="345">
        <f>IF(B42="","",INDEX(G1prices!C43:H43,1,GroupG1index))</f>
        <v>0</v>
      </c>
      <c r="E42" s="232" t="str">
        <f t="shared" si="0"/>
        <v>N/A</v>
      </c>
      <c r="F42" s="348"/>
    </row>
    <row r="43" spans="1:6" ht="15" customHeight="1" thickBot="1" x14ac:dyDescent="0.3">
      <c r="A43" s="226"/>
      <c r="B43" s="390" t="str">
        <f>IF(ISBLANK(G1prices!A44),"",G1prices!A44)</f>
        <v>W2136</v>
      </c>
      <c r="C43" s="230" t="str">
        <f>G1prices!B44</f>
        <v>Wall 21x36''</v>
      </c>
      <c r="D43" s="345">
        <f>IF(B43="","",INDEX(G1prices!C44:H44,1,GroupG1index))</f>
        <v>0</v>
      </c>
      <c r="E43" s="232" t="str">
        <f t="shared" si="0"/>
        <v>N/A</v>
      </c>
      <c r="F43" s="348"/>
    </row>
    <row r="44" spans="1:6" ht="15" customHeight="1" thickBot="1" x14ac:dyDescent="0.3">
      <c r="A44" s="226"/>
      <c r="B44" s="390" t="str">
        <f>IF(ISBLANK(G1prices!A45),"",G1prices!A45)</f>
        <v>W2436</v>
      </c>
      <c r="C44" s="230" t="str">
        <f>G1prices!B45</f>
        <v>Wall 24x36''</v>
      </c>
      <c r="D44" s="345">
        <f>IF(B44="","",INDEX(G1prices!C45:H45,1,GroupG1index))</f>
        <v>0</v>
      </c>
      <c r="E44" s="232" t="str">
        <f t="shared" si="0"/>
        <v>N/A</v>
      </c>
      <c r="F44" s="348"/>
    </row>
    <row r="45" spans="1:6" ht="15" customHeight="1" thickBot="1" x14ac:dyDescent="0.3">
      <c r="A45" s="226"/>
      <c r="B45" s="390" t="str">
        <f>IF(ISBLANK(G1prices!A46),"",G1prices!A46)</f>
        <v>W2736</v>
      </c>
      <c r="C45" s="230" t="str">
        <f>G1prices!B46</f>
        <v>Wall 27x36''</v>
      </c>
      <c r="D45" s="345">
        <f>IF(B45="","",INDEX(G1prices!C46:H46,1,GroupG1index))</f>
        <v>0</v>
      </c>
      <c r="E45" s="232" t="str">
        <f t="shared" si="0"/>
        <v>N/A</v>
      </c>
      <c r="F45" s="348"/>
    </row>
    <row r="46" spans="1:6" ht="15" customHeight="1" thickBot="1" x14ac:dyDescent="0.3">
      <c r="A46" s="226"/>
      <c r="B46" s="390" t="str">
        <f>IF(ISBLANK(G1prices!A47),"",G1prices!A47)</f>
        <v>W3036</v>
      </c>
      <c r="C46" s="230" t="str">
        <f>G1prices!B47</f>
        <v>Wall 30x36''</v>
      </c>
      <c r="D46" s="345">
        <f>IF(B46="","",INDEX(G1prices!C47:H47,1,GroupG1index))</f>
        <v>0</v>
      </c>
      <c r="E46" s="232" t="str">
        <f t="shared" si="0"/>
        <v>N/A</v>
      </c>
      <c r="F46" s="348"/>
    </row>
    <row r="47" spans="1:6" ht="15" customHeight="1" thickBot="1" x14ac:dyDescent="0.3">
      <c r="A47" s="226"/>
      <c r="B47" s="390" t="str">
        <f>IF(ISBLANK(G1prices!A48),"",G1prices!A48)</f>
        <v>W3336</v>
      </c>
      <c r="C47" s="230" t="str">
        <f>G1prices!B48</f>
        <v>Wall 33x36''</v>
      </c>
      <c r="D47" s="345">
        <f>IF(B47="","",INDEX(G1prices!C48:H48,1,GroupG1index))</f>
        <v>0</v>
      </c>
      <c r="E47" s="232" t="str">
        <f t="shared" si="0"/>
        <v>N/A</v>
      </c>
      <c r="F47" s="348"/>
    </row>
    <row r="48" spans="1:6" ht="15" customHeight="1" thickBot="1" x14ac:dyDescent="0.3">
      <c r="A48" s="226"/>
      <c r="B48" s="390" t="str">
        <f>IF(ISBLANK(G1prices!A49),"",G1prices!A49)</f>
        <v>W3636</v>
      </c>
      <c r="C48" s="230" t="str">
        <f>G1prices!B49</f>
        <v>Wall 36x36''</v>
      </c>
      <c r="D48" s="345">
        <f>IF(B48="","",INDEX(G1prices!C49:H49,1,GroupG1index))</f>
        <v>0</v>
      </c>
      <c r="E48" s="232" t="str">
        <f t="shared" si="0"/>
        <v>N/A</v>
      </c>
      <c r="F48" s="348"/>
    </row>
    <row r="49" spans="1:6" ht="15" customHeight="1" thickBot="1" x14ac:dyDescent="0.3">
      <c r="A49" s="226"/>
      <c r="B49" s="390" t="str">
        <f>IF(ISBLANK(G1prices!A50),"",G1prices!A50)</f>
        <v>W3936</v>
      </c>
      <c r="C49" s="230" t="str">
        <f>G1prices!B50</f>
        <v>Wall 39x36''</v>
      </c>
      <c r="D49" s="345">
        <f>IF(B49="","",INDEX(G1prices!C50:H50,1,GroupG1index))</f>
        <v>0</v>
      </c>
      <c r="E49" s="232" t="str">
        <f t="shared" si="0"/>
        <v>N/A</v>
      </c>
      <c r="F49" s="348"/>
    </row>
    <row r="50" spans="1:6" ht="15" customHeight="1" thickBot="1" x14ac:dyDescent="0.3">
      <c r="A50" s="226"/>
      <c r="B50" s="390" t="str">
        <f>IF(ISBLANK(G1prices!A51),"",G1prices!A51)</f>
        <v>WBC3036</v>
      </c>
      <c r="C50" s="230" t="str">
        <f>G1prices!B51</f>
        <v>Wall Blind Corner 30x36''</v>
      </c>
      <c r="D50" s="345">
        <f>IF(B50="","",INDEX(G1prices!C51:H51,1,GroupG1index))</f>
        <v>0</v>
      </c>
      <c r="E50" s="232" t="str">
        <f t="shared" si="0"/>
        <v>N/A</v>
      </c>
      <c r="F50" s="348"/>
    </row>
    <row r="51" spans="1:6" ht="15" customHeight="1" thickBot="1" x14ac:dyDescent="0.3">
      <c r="A51" s="226"/>
      <c r="B51" s="390" t="str">
        <f>IF(ISBLANK(G1prices!A52),"",G1prices!A52)</f>
        <v>WBC3636</v>
      </c>
      <c r="C51" s="230" t="str">
        <f>G1prices!B52</f>
        <v>Wall Blind Corner 36x36''</v>
      </c>
      <c r="D51" s="345">
        <f>IF(B51="","",INDEX(G1prices!C52:H52,1,GroupG1index))</f>
        <v>0</v>
      </c>
      <c r="E51" s="232" t="str">
        <f t="shared" si="0"/>
        <v>N/A</v>
      </c>
      <c r="F51" s="348"/>
    </row>
    <row r="52" spans="1:6" ht="15" customHeight="1" thickBot="1" x14ac:dyDescent="0.3">
      <c r="A52" s="226"/>
      <c r="B52" s="390" t="str">
        <f>IF(ISBLANK(G1prices!A53),"",G1prices!A53)</f>
        <v>DCW2436</v>
      </c>
      <c r="C52" s="230" t="str">
        <f>G1prices!B53</f>
        <v>Diagonal Corner Wall 24x36x12''</v>
      </c>
      <c r="D52" s="345">
        <f>IF(B52="","",INDEX(G1prices!C53:H53,1,GroupG1index))</f>
        <v>0</v>
      </c>
      <c r="E52" s="232" t="str">
        <f t="shared" si="0"/>
        <v>N/A</v>
      </c>
      <c r="F52" s="348"/>
    </row>
    <row r="53" spans="1:6" ht="15" customHeight="1" thickBot="1" x14ac:dyDescent="0.3">
      <c r="A53" s="226"/>
      <c r="B53" s="390" t="str">
        <f>IF(ISBLANK(G1prices!A54),"",G1prices!A54)</f>
        <v>DCW273615</v>
      </c>
      <c r="C53" s="230" t="str">
        <f>G1prices!B54</f>
        <v>Diagonal Corner Wall 27x36x15''</v>
      </c>
      <c r="D53" s="345">
        <f>IF(B53="","",INDEX(G1prices!C54:H54,1,GroupG1index))</f>
        <v>0</v>
      </c>
      <c r="E53" s="232" t="str">
        <f t="shared" si="0"/>
        <v>N/A</v>
      </c>
      <c r="F53" s="348"/>
    </row>
    <row r="54" spans="1:6" ht="15" customHeight="1" thickBot="1" x14ac:dyDescent="0.3">
      <c r="A54" s="226"/>
      <c r="B54" s="390" t="str">
        <f>IF(ISBLANK(G1prices!A55),"",G1prices!A55)</f>
        <v>W942</v>
      </c>
      <c r="C54" s="230" t="str">
        <f>G1prices!B55</f>
        <v>Wall 9x42''</v>
      </c>
      <c r="D54" s="345">
        <f>IF(B54="","",INDEX(G1prices!C55:H55,1,GroupG1index))</f>
        <v>0</v>
      </c>
      <c r="E54" s="232" t="str">
        <f t="shared" si="0"/>
        <v>N/A</v>
      </c>
      <c r="F54" s="348"/>
    </row>
    <row r="55" spans="1:6" ht="15" customHeight="1" thickBot="1" x14ac:dyDescent="0.3">
      <c r="A55" s="226"/>
      <c r="B55" s="390" t="str">
        <f>IF(ISBLANK(G1prices!A56),"",G1prices!A56)</f>
        <v>W1242</v>
      </c>
      <c r="C55" s="230" t="str">
        <f>G1prices!B56</f>
        <v>Wall 12x42''</v>
      </c>
      <c r="D55" s="345">
        <f>IF(B55="","",INDEX(G1prices!C56:H56,1,GroupG1index))</f>
        <v>0</v>
      </c>
      <c r="E55" s="232" t="str">
        <f t="shared" si="0"/>
        <v>N/A</v>
      </c>
      <c r="F55" s="348"/>
    </row>
    <row r="56" spans="1:6" ht="15" customHeight="1" thickBot="1" x14ac:dyDescent="0.3">
      <c r="A56" s="226"/>
      <c r="B56" s="390" t="str">
        <f>IF(ISBLANK(G1prices!A57),"",G1prices!A57)</f>
        <v>W1542</v>
      </c>
      <c r="C56" s="230" t="str">
        <f>G1prices!B57</f>
        <v>Wall 15x42''</v>
      </c>
      <c r="D56" s="345">
        <f>IF(B56="","",INDEX(G1prices!C57:H57,1,GroupG1index))</f>
        <v>0</v>
      </c>
      <c r="E56" s="232" t="str">
        <f t="shared" si="0"/>
        <v>N/A</v>
      </c>
      <c r="F56" s="348"/>
    </row>
    <row r="57" spans="1:6" ht="15" customHeight="1" thickBot="1" x14ac:dyDescent="0.3">
      <c r="A57" s="226"/>
      <c r="B57" s="390" t="str">
        <f>IF(ISBLANK(G1prices!A58),"",G1prices!A58)</f>
        <v>W1842</v>
      </c>
      <c r="C57" s="230" t="str">
        <f>G1prices!B58</f>
        <v>Wall 18x42''</v>
      </c>
      <c r="D57" s="345">
        <f>IF(B57="","",INDEX(G1prices!C58:H58,1,GroupG1index))</f>
        <v>0</v>
      </c>
      <c r="E57" s="232" t="str">
        <f t="shared" si="0"/>
        <v>N/A</v>
      </c>
      <c r="F57" s="348"/>
    </row>
    <row r="58" spans="1:6" ht="15" customHeight="1" thickBot="1" x14ac:dyDescent="0.3">
      <c r="A58" s="226"/>
      <c r="B58" s="390" t="str">
        <f>IF(ISBLANK(G1prices!A59),"",G1prices!A59)</f>
        <v>W2142</v>
      </c>
      <c r="C58" s="230" t="str">
        <f>G1prices!B59</f>
        <v>Wall 21x42''</v>
      </c>
      <c r="D58" s="345">
        <f>IF(B58="","",INDEX(G1prices!C59:H59,1,GroupG1index))</f>
        <v>0</v>
      </c>
      <c r="E58" s="232" t="str">
        <f t="shared" si="0"/>
        <v>N/A</v>
      </c>
      <c r="F58" s="348"/>
    </row>
    <row r="59" spans="1:6" ht="15" customHeight="1" thickBot="1" x14ac:dyDescent="0.3">
      <c r="A59" s="226"/>
      <c r="B59" s="390" t="str">
        <f>IF(ISBLANK(G1prices!A60),"",G1prices!A60)</f>
        <v>W2442</v>
      </c>
      <c r="C59" s="230" t="str">
        <f>G1prices!B60</f>
        <v>Wall 24x42''</v>
      </c>
      <c r="D59" s="345">
        <f>IF(B59="","",INDEX(G1prices!C60:H60,1,GroupG1index))</f>
        <v>0</v>
      </c>
      <c r="E59" s="232" t="str">
        <f t="shared" si="0"/>
        <v>N/A</v>
      </c>
      <c r="F59" s="348"/>
    </row>
    <row r="60" spans="1:6" ht="15" customHeight="1" thickBot="1" x14ac:dyDescent="0.3">
      <c r="A60" s="226"/>
      <c r="B60" s="390" t="str">
        <f>IF(ISBLANK(G1prices!A61),"",G1prices!A61)</f>
        <v>W2742</v>
      </c>
      <c r="C60" s="230" t="str">
        <f>G1prices!B61</f>
        <v>Wall 27x42''</v>
      </c>
      <c r="D60" s="345">
        <f>IF(B60="","",INDEX(G1prices!C61:H61,1,GroupG1index))</f>
        <v>0</v>
      </c>
      <c r="E60" s="232" t="str">
        <f t="shared" si="0"/>
        <v>N/A</v>
      </c>
      <c r="F60" s="348"/>
    </row>
    <row r="61" spans="1:6" ht="15" customHeight="1" thickBot="1" x14ac:dyDescent="0.3">
      <c r="A61" s="226"/>
      <c r="B61" s="390" t="str">
        <f>IF(ISBLANK(G1prices!A62),"",G1prices!A62)</f>
        <v>W3042</v>
      </c>
      <c r="C61" s="230" t="str">
        <f>G1prices!B62</f>
        <v>Wall 30x42''</v>
      </c>
      <c r="D61" s="345">
        <f>IF(B61="","",INDEX(G1prices!C62:H62,1,GroupG1index))</f>
        <v>0</v>
      </c>
      <c r="E61" s="232" t="str">
        <f t="shared" si="0"/>
        <v>N/A</v>
      </c>
      <c r="F61" s="348"/>
    </row>
    <row r="62" spans="1:6" ht="15" customHeight="1" thickBot="1" x14ac:dyDescent="0.3">
      <c r="A62" s="226"/>
      <c r="B62" s="390" t="str">
        <f>IF(ISBLANK(G1prices!A63),"",G1prices!A63)</f>
        <v>W3342</v>
      </c>
      <c r="C62" s="230" t="str">
        <f>G1prices!B63</f>
        <v>Wall 33x42''</v>
      </c>
      <c r="D62" s="345">
        <f>IF(B62="","",INDEX(G1prices!C63:H63,1,GroupG1index))</f>
        <v>0</v>
      </c>
      <c r="E62" s="232" t="str">
        <f t="shared" si="0"/>
        <v>N/A</v>
      </c>
      <c r="F62" s="348"/>
    </row>
    <row r="63" spans="1:6" ht="15" customHeight="1" thickBot="1" x14ac:dyDescent="0.3">
      <c r="A63" s="226"/>
      <c r="B63" s="390" t="str">
        <f>IF(ISBLANK(G1prices!A64),"",G1prices!A64)</f>
        <v>W3642</v>
      </c>
      <c r="C63" s="230" t="str">
        <f>G1prices!B64</f>
        <v>Wall 36x42''</v>
      </c>
      <c r="D63" s="345">
        <f>IF(B63="","",INDEX(G1prices!C64:H64,1,GroupG1index))</f>
        <v>0</v>
      </c>
      <c r="E63" s="232" t="str">
        <f t="shared" si="0"/>
        <v>N/A</v>
      </c>
      <c r="F63" s="348"/>
    </row>
    <row r="64" spans="1:6" ht="15" customHeight="1" thickBot="1" x14ac:dyDescent="0.3">
      <c r="A64" s="226"/>
      <c r="B64" s="390" t="str">
        <f>IF(ISBLANK(G1prices!A65),"",G1prices!A65)</f>
        <v>WBC3042</v>
      </c>
      <c r="C64" s="230" t="str">
        <f>G1prices!B65</f>
        <v>Wall Blind Corner 30x42''</v>
      </c>
      <c r="D64" s="345">
        <f>IF(B64="","",INDEX(G1prices!C65:H65,1,GroupG1index))</f>
        <v>0</v>
      </c>
      <c r="E64" s="232" t="str">
        <f t="shared" si="0"/>
        <v>N/A</v>
      </c>
      <c r="F64" s="348"/>
    </row>
    <row r="65" spans="1:6" ht="15" customHeight="1" thickBot="1" x14ac:dyDescent="0.3">
      <c r="A65" s="226"/>
      <c r="B65" s="390" t="str">
        <f>IF(ISBLANK(G1prices!A66),"",G1prices!A66)</f>
        <v>WBC3642</v>
      </c>
      <c r="C65" s="230" t="str">
        <f>G1prices!B66</f>
        <v>Wall Blind Corner 36x42''</v>
      </c>
      <c r="D65" s="345">
        <f>IF(B65="","",INDEX(G1prices!C66:H66,1,GroupG1index))</f>
        <v>0</v>
      </c>
      <c r="E65" s="232" t="str">
        <f t="shared" si="0"/>
        <v>N/A</v>
      </c>
      <c r="F65" s="348"/>
    </row>
    <row r="66" spans="1:6" ht="15" customHeight="1" thickBot="1" x14ac:dyDescent="0.3">
      <c r="A66" s="226"/>
      <c r="B66" s="390" t="str">
        <f>IF(ISBLANK(G1prices!A67),"",G1prices!A67)</f>
        <v>DCW2442</v>
      </c>
      <c r="C66" s="230" t="str">
        <f>G1prices!B67</f>
        <v>Diagonal Corner Wall 24x42x12''</v>
      </c>
      <c r="D66" s="345">
        <f>IF(B66="","",INDEX(G1prices!C67:H67,1,GroupG1index))</f>
        <v>0</v>
      </c>
      <c r="E66" s="232" t="str">
        <f t="shared" si="0"/>
        <v>N/A</v>
      </c>
      <c r="F66" s="348"/>
    </row>
    <row r="67" spans="1:6" ht="15" customHeight="1" thickBot="1" x14ac:dyDescent="0.3">
      <c r="A67" s="226"/>
      <c r="B67" s="390" t="str">
        <f>IF(ISBLANK(G1prices!A68),"",G1prices!A68)</f>
        <v>DCW274215</v>
      </c>
      <c r="C67" s="230" t="str">
        <f>G1prices!B68</f>
        <v>Diagonal Corner Wall 27x42x15''</v>
      </c>
      <c r="D67" s="345">
        <f>IF(B67="","",INDEX(G1prices!C68:H68,1,GroupG1index))</f>
        <v>0</v>
      </c>
      <c r="E67" s="232" t="str">
        <f t="shared" si="0"/>
        <v>N/A</v>
      </c>
      <c r="F67" s="348"/>
    </row>
    <row r="68" spans="1:6" ht="15" customHeight="1" thickBot="1" x14ac:dyDescent="0.3">
      <c r="A68" s="226"/>
      <c r="B68" s="390" t="str">
        <f>IF(ISBLANK(G1prices!A69),"",G1prices!A69)</f>
        <v>BCW2460</v>
      </c>
      <c r="C68" s="230" t="str">
        <f>G1prices!B69</f>
        <v>Bookcase Wall 24x60''</v>
      </c>
      <c r="D68" s="345">
        <f>IF(B68="","",INDEX(G1prices!C69:H69,1,GroupG1index))</f>
        <v>0</v>
      </c>
      <c r="E68" s="232" t="str">
        <f t="shared" si="0"/>
        <v>N/A</v>
      </c>
      <c r="F68" s="348"/>
    </row>
    <row r="69" spans="1:6" ht="15" customHeight="1" thickBot="1" x14ac:dyDescent="0.3">
      <c r="A69" s="226"/>
      <c r="B69" s="390" t="str">
        <f>IF(ISBLANK(G1prices!A70),"",G1prices!A70)</f>
        <v>BCW3060</v>
      </c>
      <c r="C69" s="230" t="str">
        <f>G1prices!B70</f>
        <v>Bookcase Wall 30x60''</v>
      </c>
      <c r="D69" s="345">
        <f>IF(B69="","",INDEX(G1prices!C70:H70,1,GroupG1index))</f>
        <v>0</v>
      </c>
      <c r="E69" s="232" t="str">
        <f t="shared" ref="E69:E132" si="1">IF(B69="","",IF(D69=0,NotAvailable,D69*A69))</f>
        <v>N/A</v>
      </c>
      <c r="F69" s="348"/>
    </row>
    <row r="70" spans="1:6" ht="15" customHeight="1" thickBot="1" x14ac:dyDescent="0.3">
      <c r="A70" s="226"/>
      <c r="B70" s="390" t="str">
        <f>IF(ISBLANK(G1prices!A71),"",G1prices!A71)</f>
        <v>BCW3660</v>
      </c>
      <c r="C70" s="230" t="str">
        <f>G1prices!B71</f>
        <v>Bookcase Wall 36x60''</v>
      </c>
      <c r="D70" s="345">
        <f>IF(B70="","",INDEX(G1prices!C71:H71,1,GroupG1index))</f>
        <v>0</v>
      </c>
      <c r="E70" s="232" t="str">
        <f t="shared" si="1"/>
        <v>N/A</v>
      </c>
      <c r="F70" s="348"/>
    </row>
    <row r="71" spans="1:6" ht="15" customHeight="1" thickBot="1" x14ac:dyDescent="0.3">
      <c r="A71" s="226"/>
      <c r="B71" s="390" t="str">
        <f>IF(ISBLANK(G1prices!A72),"",G1prices!A72)</f>
        <v/>
      </c>
      <c r="C71" s="230" t="str">
        <f>G1prices!B72</f>
        <v>Oven Cabinets</v>
      </c>
      <c r="D71" s="345" t="str">
        <f>IF(B71="","",INDEX(G1prices!C72:H72,1,GroupG1index))</f>
        <v/>
      </c>
      <c r="E71" s="232" t="str">
        <f t="shared" si="1"/>
        <v/>
      </c>
      <c r="F71" s="348"/>
    </row>
    <row r="72" spans="1:6" ht="15" customHeight="1" thickBot="1" x14ac:dyDescent="0.3">
      <c r="A72" s="226"/>
      <c r="B72" s="390" t="str">
        <f>IF(ISBLANK(G1prices!A73),"",G1prices!A73)</f>
        <v>O338424</v>
      </c>
      <c r="C72" s="230" t="str">
        <f>G1prices!B73</f>
        <v>Single Oven 33x84x24''</v>
      </c>
      <c r="D72" s="345">
        <f>IF(B72="","",INDEX(G1prices!C73:H73,1,GroupG1index))</f>
        <v>0</v>
      </c>
      <c r="E72" s="232" t="str">
        <f t="shared" si="1"/>
        <v>N/A</v>
      </c>
      <c r="F72" s="348"/>
    </row>
    <row r="73" spans="1:6" ht="15" customHeight="1" thickBot="1" x14ac:dyDescent="0.3">
      <c r="A73" s="226"/>
      <c r="B73" s="390" t="str">
        <f>IF(ISBLANK(G1prices!A74),"",G1prices!A74)</f>
        <v>O339024</v>
      </c>
      <c r="C73" s="230" t="str">
        <f>G1prices!B74</f>
        <v>Single Oven 33x90x24''</v>
      </c>
      <c r="D73" s="345">
        <f>IF(B73="","",INDEX(G1prices!C74:H74,1,GroupG1index))</f>
        <v>0</v>
      </c>
      <c r="E73" s="232" t="str">
        <f t="shared" si="1"/>
        <v>N/A</v>
      </c>
      <c r="F73" s="348"/>
    </row>
    <row r="74" spans="1:6" ht="15" customHeight="1" thickBot="1" x14ac:dyDescent="0.3">
      <c r="A74" s="226"/>
      <c r="B74" s="390" t="str">
        <f>IF(ISBLANK(G1prices!A75),"",G1prices!A75)</f>
        <v>O339624</v>
      </c>
      <c r="C74" s="230" t="str">
        <f>G1prices!B75</f>
        <v>Single Oven 33x96x24''</v>
      </c>
      <c r="D74" s="345">
        <f>IF(B74="","",INDEX(G1prices!C75:H75,1,GroupG1index))</f>
        <v>0</v>
      </c>
      <c r="E74" s="232" t="str">
        <f t="shared" si="1"/>
        <v>N/A</v>
      </c>
      <c r="F74" s="348"/>
    </row>
    <row r="75" spans="1:6" ht="15" customHeight="1" thickBot="1" x14ac:dyDescent="0.3">
      <c r="A75" s="226"/>
      <c r="B75" s="390" t="str">
        <f>IF(ISBLANK(G1prices!A76),"",G1prices!A76)</f>
        <v/>
      </c>
      <c r="C75" s="230" t="str">
        <f>G1prices!B76</f>
        <v>Valance</v>
      </c>
      <c r="D75" s="345" t="str">
        <f>IF(B75="","",INDEX(G1prices!C76:H76,1,GroupG1index))</f>
        <v/>
      </c>
      <c r="E75" s="232" t="str">
        <f t="shared" si="1"/>
        <v/>
      </c>
      <c r="F75" s="348"/>
    </row>
    <row r="76" spans="1:6" ht="15" customHeight="1" thickBot="1" x14ac:dyDescent="0.3">
      <c r="A76" s="226"/>
      <c r="B76" s="390" t="str">
        <f>IF(ISBLANK(G1prices!A77),"",G1prices!A77)</f>
        <v>VA36</v>
      </c>
      <c r="C76" s="230" t="str">
        <f>G1prices!B77</f>
        <v>Valance Arched 36''</v>
      </c>
      <c r="D76" s="345">
        <f>IF(B76="","",INDEX(G1prices!C77:H77,1,GroupG1index))</f>
        <v>0</v>
      </c>
      <c r="E76" s="232" t="str">
        <f t="shared" si="1"/>
        <v>N/A</v>
      </c>
      <c r="F76" s="348"/>
    </row>
    <row r="77" spans="1:6" ht="15" customHeight="1" thickBot="1" x14ac:dyDescent="0.3">
      <c r="A77" s="226"/>
      <c r="B77" s="390" t="str">
        <f>IF(ISBLANK(G1prices!A78),"",G1prices!A78)</f>
        <v>VA48</v>
      </c>
      <c r="C77" s="230" t="str">
        <f>G1prices!B78</f>
        <v>Valance Arched 48''</v>
      </c>
      <c r="D77" s="345">
        <f>IF(B77="","",INDEX(G1prices!C78:H78,1,GroupG1index))</f>
        <v>0</v>
      </c>
      <c r="E77" s="232" t="str">
        <f t="shared" si="1"/>
        <v>N/A</v>
      </c>
      <c r="F77" s="348"/>
    </row>
    <row r="78" spans="1:6" ht="15" customHeight="1" thickBot="1" x14ac:dyDescent="0.3">
      <c r="A78" s="226"/>
      <c r="B78" s="390" t="str">
        <f>IF(ISBLANK(G1prices!A79),"",G1prices!A79)</f>
        <v/>
      </c>
      <c r="C78" s="230" t="str">
        <f>G1prices!B79</f>
        <v>Utility Cabinets</v>
      </c>
      <c r="D78" s="345" t="str">
        <f>IF(B78="","",INDEX(G1prices!C79:H79,1,GroupG1index))</f>
        <v/>
      </c>
      <c r="E78" s="232" t="str">
        <f t="shared" si="1"/>
        <v/>
      </c>
      <c r="F78" s="348"/>
    </row>
    <row r="79" spans="1:6" ht="15" customHeight="1" thickBot="1" x14ac:dyDescent="0.3">
      <c r="A79" s="226"/>
      <c r="B79" s="390" t="str">
        <f>IF(ISBLANK(G1prices!A80),"",G1prices!A80)</f>
        <v>U189024</v>
      </c>
      <c r="C79" s="230" t="str">
        <f>G1prices!B80</f>
        <v>Utility 18x90x24''</v>
      </c>
      <c r="D79" s="345">
        <f>IF(B79="","",INDEX(G1prices!C80:H80,1,GroupG1index))</f>
        <v>0</v>
      </c>
      <c r="E79" s="232" t="str">
        <f t="shared" si="1"/>
        <v>N/A</v>
      </c>
      <c r="F79" s="348"/>
    </row>
    <row r="80" spans="1:6" ht="15" customHeight="1" thickBot="1" x14ac:dyDescent="0.3">
      <c r="A80" s="226"/>
      <c r="B80" s="390" t="str">
        <f>IF(ISBLANK(G1prices!A81),"",G1prices!A81)</f>
        <v>U189624</v>
      </c>
      <c r="C80" s="230" t="str">
        <f>G1prices!B81</f>
        <v>Utility 18x96x24''</v>
      </c>
      <c r="D80" s="345">
        <f>IF(B80="","",INDEX(G1prices!C81:H81,1,GroupG1index))</f>
        <v>0</v>
      </c>
      <c r="E80" s="232" t="str">
        <f t="shared" si="1"/>
        <v>N/A</v>
      </c>
      <c r="F80" s="348"/>
    </row>
    <row r="81" spans="1:6" ht="15" customHeight="1" thickBot="1" x14ac:dyDescent="0.3">
      <c r="A81" s="226"/>
      <c r="B81" s="390" t="str">
        <f>IF(ISBLANK(G1prices!A82),"",G1prices!A82)</f>
        <v>U249024</v>
      </c>
      <c r="C81" s="230" t="str">
        <f>G1prices!B82</f>
        <v>Utility 24x90x24''</v>
      </c>
      <c r="D81" s="345">
        <f>IF(B81="","",INDEX(G1prices!C82:H82,1,GroupG1index))</f>
        <v>0</v>
      </c>
      <c r="E81" s="232" t="str">
        <f t="shared" si="1"/>
        <v>N/A</v>
      </c>
      <c r="F81" s="348"/>
    </row>
    <row r="82" spans="1:6" ht="15" customHeight="1" thickBot="1" x14ac:dyDescent="0.3">
      <c r="A82" s="226"/>
      <c r="B82" s="390" t="str">
        <f>IF(ISBLANK(G1prices!A83),"",G1prices!A83)</f>
        <v>U249624</v>
      </c>
      <c r="C82" s="230" t="str">
        <f>G1prices!B83</f>
        <v>Utility 24x96x24''</v>
      </c>
      <c r="D82" s="345">
        <f>IF(B82="","",INDEX(G1prices!C83:H83,1,GroupG1index))</f>
        <v>0</v>
      </c>
      <c r="E82" s="232" t="str">
        <f t="shared" si="1"/>
        <v>N/A</v>
      </c>
      <c r="F82" s="348"/>
    </row>
    <row r="83" spans="1:6" ht="15" customHeight="1" thickBot="1" x14ac:dyDescent="0.3">
      <c r="A83" s="226"/>
      <c r="B83" s="390" t="str">
        <f>IF(ISBLANK(G1prices!A84),"",G1prices!A84)</f>
        <v>U309024</v>
      </c>
      <c r="C83" s="230" t="str">
        <f>G1prices!B84</f>
        <v>Utility 30x90x24''</v>
      </c>
      <c r="D83" s="345">
        <f>IF(B83="","",INDEX(G1prices!C84:H84,1,GroupG1index))</f>
        <v>0</v>
      </c>
      <c r="E83" s="232" t="str">
        <f t="shared" si="1"/>
        <v>N/A</v>
      </c>
      <c r="F83" s="348"/>
    </row>
    <row r="84" spans="1:6" ht="15" customHeight="1" thickBot="1" x14ac:dyDescent="0.3">
      <c r="A84" s="226"/>
      <c r="B84" s="390" t="str">
        <f>IF(ISBLANK(G1prices!A85),"",G1prices!A85)</f>
        <v>U309624</v>
      </c>
      <c r="C84" s="230" t="str">
        <f>G1prices!B85</f>
        <v>Utility 30x96x24''</v>
      </c>
      <c r="D84" s="345">
        <f>IF(B84="","",INDEX(G1prices!C85:H85,1,GroupG1index))</f>
        <v>0</v>
      </c>
      <c r="E84" s="232" t="str">
        <f t="shared" si="1"/>
        <v>N/A</v>
      </c>
      <c r="F84" s="348"/>
    </row>
    <row r="85" spans="1:6" ht="15" customHeight="1" thickBot="1" x14ac:dyDescent="0.3">
      <c r="A85" s="226"/>
      <c r="B85" s="390" t="str">
        <f>IF(ISBLANK(G1prices!A86),"",G1prices!A86)</f>
        <v/>
      </c>
      <c r="C85" s="230" t="str">
        <f>G1prices!B86</f>
        <v>Base Cabinets</v>
      </c>
      <c r="D85" s="345" t="str">
        <f>IF(B85="","",INDEX(G1prices!C86:H86,1,GroupG1index))</f>
        <v/>
      </c>
      <c r="E85" s="232" t="str">
        <f t="shared" si="1"/>
        <v/>
      </c>
      <c r="F85" s="348"/>
    </row>
    <row r="86" spans="1:6" ht="15" customHeight="1" thickBot="1" x14ac:dyDescent="0.3">
      <c r="A86" s="226"/>
      <c r="B86" s="390" t="str">
        <f>IF(ISBLANK(G1prices!A87),"",G1prices!A87)</f>
        <v>BT9</v>
      </c>
      <c r="C86" s="230" t="str">
        <f>G1prices!B87</f>
        <v>Base Tray 9''</v>
      </c>
      <c r="D86" s="345">
        <f>IF(B86="","",INDEX(G1prices!C87:H87,1,GroupG1index))</f>
        <v>0</v>
      </c>
      <c r="E86" s="232" t="str">
        <f t="shared" si="1"/>
        <v>N/A</v>
      </c>
      <c r="F86" s="348"/>
    </row>
    <row r="87" spans="1:6" ht="15" customHeight="1" thickBot="1" x14ac:dyDescent="0.3">
      <c r="A87" s="226"/>
      <c r="B87" s="390" t="str">
        <f>IF(ISBLANK(G1prices!A88),"",G1prices!A88)</f>
        <v>B12</v>
      </c>
      <c r="C87" s="230" t="str">
        <f>G1prices!B88</f>
        <v>Base 12''</v>
      </c>
      <c r="D87" s="345">
        <f>IF(B87="","",INDEX(G1prices!C88:H88,1,GroupG1index))</f>
        <v>0</v>
      </c>
      <c r="E87" s="232" t="str">
        <f t="shared" si="1"/>
        <v>N/A</v>
      </c>
      <c r="F87" s="348"/>
    </row>
    <row r="88" spans="1:6" ht="15" customHeight="1" thickBot="1" x14ac:dyDescent="0.3">
      <c r="A88" s="226"/>
      <c r="B88" s="390" t="str">
        <f>IF(ISBLANK(G1prices!A89),"",G1prices!A89)</f>
        <v>B12FHD</v>
      </c>
      <c r="C88" s="230" t="str">
        <f>G1prices!B89</f>
        <v>Base 12'' Full Height Door</v>
      </c>
      <c r="D88" s="345">
        <f>IF(B88="","",INDEX(G1prices!C89:H89,1,GroupG1index))</f>
        <v>0</v>
      </c>
      <c r="E88" s="232" t="str">
        <f t="shared" si="1"/>
        <v>N/A</v>
      </c>
      <c r="F88" s="348"/>
    </row>
    <row r="89" spans="1:6" ht="15" customHeight="1" thickBot="1" x14ac:dyDescent="0.3">
      <c r="A89" s="226"/>
      <c r="B89" s="390" t="str">
        <f>IF(ISBLANK(G1prices!A90),"",G1prices!A90)</f>
        <v>B15</v>
      </c>
      <c r="C89" s="230" t="str">
        <f>G1prices!B90</f>
        <v>Base 15''</v>
      </c>
      <c r="D89" s="345">
        <f>IF(B89="","",INDEX(G1prices!C90:H90,1,GroupG1index))</f>
        <v>0</v>
      </c>
      <c r="E89" s="232" t="str">
        <f t="shared" si="1"/>
        <v>N/A</v>
      </c>
      <c r="F89" s="348"/>
    </row>
    <row r="90" spans="1:6" ht="15" customHeight="1" thickBot="1" x14ac:dyDescent="0.3">
      <c r="A90" s="226"/>
      <c r="B90" s="390" t="str">
        <f>IF(ISBLANK(G1prices!A91),"",G1prices!A91)</f>
        <v>B15FHD</v>
      </c>
      <c r="C90" s="230" t="str">
        <f>G1prices!B91</f>
        <v>Base 15'' Full Height Door</v>
      </c>
      <c r="D90" s="345">
        <f>IF(B90="","",INDEX(G1prices!C91:H91,1,GroupG1index))</f>
        <v>0</v>
      </c>
      <c r="E90" s="232" t="str">
        <f t="shared" si="1"/>
        <v>N/A</v>
      </c>
      <c r="F90" s="348"/>
    </row>
    <row r="91" spans="1:6" ht="15" customHeight="1" thickBot="1" x14ac:dyDescent="0.3">
      <c r="A91" s="226"/>
      <c r="B91" s="390" t="str">
        <f>IF(ISBLANK(G1prices!A92),"",G1prices!A92)</f>
        <v>B18</v>
      </c>
      <c r="C91" s="230" t="str">
        <f>G1prices!B92</f>
        <v>Base 18''</v>
      </c>
      <c r="D91" s="345">
        <f>IF(B91="","",INDEX(G1prices!C92:H92,1,GroupG1index))</f>
        <v>0</v>
      </c>
      <c r="E91" s="232" t="str">
        <f t="shared" si="1"/>
        <v>N/A</v>
      </c>
      <c r="F91" s="348"/>
    </row>
    <row r="92" spans="1:6" ht="15" customHeight="1" thickBot="1" x14ac:dyDescent="0.3">
      <c r="A92" s="226"/>
      <c r="B92" s="390" t="str">
        <f>IF(ISBLANK(G1prices!A93),"",G1prices!A93)</f>
        <v>B18FHD</v>
      </c>
      <c r="C92" s="230" t="str">
        <f>G1prices!B93</f>
        <v>Base 18'' Full Height Door</v>
      </c>
      <c r="D92" s="345">
        <f>IF(B92="","",INDEX(G1prices!C93:H93,1,GroupG1index))</f>
        <v>0</v>
      </c>
      <c r="E92" s="232" t="str">
        <f t="shared" si="1"/>
        <v>N/A</v>
      </c>
      <c r="F92" s="348"/>
    </row>
    <row r="93" spans="1:6" ht="15" customHeight="1" thickBot="1" x14ac:dyDescent="0.3">
      <c r="A93" s="226"/>
      <c r="B93" s="390" t="str">
        <f>IF(ISBLANK(G1prices!A94),"",G1prices!A94)</f>
        <v>B21</v>
      </c>
      <c r="C93" s="230" t="str">
        <f>G1prices!B94</f>
        <v>Base 21''</v>
      </c>
      <c r="D93" s="345">
        <f>IF(B93="","",INDEX(G1prices!C94:H94,1,GroupG1index))</f>
        <v>0</v>
      </c>
      <c r="E93" s="232" t="str">
        <f t="shared" si="1"/>
        <v>N/A</v>
      </c>
      <c r="F93" s="348"/>
    </row>
    <row r="94" spans="1:6" ht="15" customHeight="1" thickBot="1" x14ac:dyDescent="0.3">
      <c r="A94" s="226"/>
      <c r="B94" s="390" t="str">
        <f>IF(ISBLANK(G1prices!A95),"",G1prices!A95)</f>
        <v>B21FHD</v>
      </c>
      <c r="C94" s="230" t="str">
        <f>G1prices!B95</f>
        <v>Base 21'' Full Height Door</v>
      </c>
      <c r="D94" s="345">
        <f>IF(B94="","",INDEX(G1prices!C95:H95,1,GroupG1index))</f>
        <v>0</v>
      </c>
      <c r="E94" s="232" t="str">
        <f t="shared" si="1"/>
        <v>N/A</v>
      </c>
      <c r="F94" s="348"/>
    </row>
    <row r="95" spans="1:6" ht="15" customHeight="1" thickBot="1" x14ac:dyDescent="0.3">
      <c r="A95" s="226"/>
      <c r="B95" s="390" t="str">
        <f>IF(ISBLANK(G1prices!A96),"",G1prices!A96)</f>
        <v>B24</v>
      </c>
      <c r="C95" s="230" t="str">
        <f>G1prices!B96</f>
        <v>Base 24''</v>
      </c>
      <c r="D95" s="345">
        <f>IF(B95="","",INDEX(G1prices!C96:H96,1,GroupG1index))</f>
        <v>0</v>
      </c>
      <c r="E95" s="232" t="str">
        <f t="shared" si="1"/>
        <v>N/A</v>
      </c>
      <c r="F95" s="348"/>
    </row>
    <row r="96" spans="1:6" ht="15" customHeight="1" thickBot="1" x14ac:dyDescent="0.3">
      <c r="A96" s="226"/>
      <c r="B96" s="390" t="str">
        <f>IF(ISBLANK(G1prices!A97),"",G1prices!A97)</f>
        <v>B24FHD</v>
      </c>
      <c r="C96" s="230" t="str">
        <f>G1prices!B97</f>
        <v>Base 24'' Full Height Door</v>
      </c>
      <c r="D96" s="345">
        <f>IF(B96="","",INDEX(G1prices!C97:H97,1,GroupG1index))</f>
        <v>0</v>
      </c>
      <c r="E96" s="232" t="str">
        <f t="shared" si="1"/>
        <v>N/A</v>
      </c>
      <c r="F96" s="348"/>
    </row>
    <row r="97" spans="1:6" ht="15" customHeight="1" thickBot="1" x14ac:dyDescent="0.3">
      <c r="A97" s="226"/>
      <c r="B97" s="390" t="str">
        <f>IF(ISBLANK(G1prices!A98),"",G1prices!A98)</f>
        <v>B27</v>
      </c>
      <c r="C97" s="230" t="str">
        <f>G1prices!B98</f>
        <v>Base 27''</v>
      </c>
      <c r="D97" s="345">
        <f>IF(B97="","",INDEX(G1prices!C98:H98,1,GroupG1index))</f>
        <v>0</v>
      </c>
      <c r="E97" s="232" t="str">
        <f t="shared" si="1"/>
        <v>N/A</v>
      </c>
      <c r="F97" s="348"/>
    </row>
    <row r="98" spans="1:6" ht="15" customHeight="1" thickBot="1" x14ac:dyDescent="0.3">
      <c r="A98" s="226"/>
      <c r="B98" s="390" t="str">
        <f>IF(ISBLANK(G1prices!A99),"",G1prices!A99)</f>
        <v>B27FHD</v>
      </c>
      <c r="C98" s="230" t="str">
        <f>G1prices!B99</f>
        <v>Base 27'' Full Height Door</v>
      </c>
      <c r="D98" s="345">
        <f>IF(B98="","",INDEX(G1prices!C99:H99,1,GroupG1index))</f>
        <v>0</v>
      </c>
      <c r="E98" s="232" t="str">
        <f t="shared" si="1"/>
        <v>N/A</v>
      </c>
      <c r="F98" s="348"/>
    </row>
    <row r="99" spans="1:6" ht="15" customHeight="1" thickBot="1" x14ac:dyDescent="0.3">
      <c r="A99" s="226"/>
      <c r="B99" s="390" t="str">
        <f>IF(ISBLANK(G1prices!A100),"",G1prices!A100)</f>
        <v>B30</v>
      </c>
      <c r="C99" s="230" t="str">
        <f>G1prices!B100</f>
        <v>Base 30''</v>
      </c>
      <c r="D99" s="345">
        <f>IF(B99="","",INDEX(G1prices!C100:H100,1,GroupG1index))</f>
        <v>0</v>
      </c>
      <c r="E99" s="232" t="str">
        <f t="shared" si="1"/>
        <v>N/A</v>
      </c>
      <c r="F99" s="348"/>
    </row>
    <row r="100" spans="1:6" ht="15" customHeight="1" thickBot="1" x14ac:dyDescent="0.3">
      <c r="A100" s="226"/>
      <c r="B100" s="390" t="str">
        <f>IF(ISBLANK(G1prices!A101),"",G1prices!A101)</f>
        <v>B30FHD</v>
      </c>
      <c r="C100" s="230" t="str">
        <f>G1prices!B101</f>
        <v>Base 30'' Full Height Door</v>
      </c>
      <c r="D100" s="345">
        <f>IF(B100="","",INDEX(G1prices!C101:H101,1,GroupG1index))</f>
        <v>0</v>
      </c>
      <c r="E100" s="232" t="str">
        <f t="shared" si="1"/>
        <v>N/A</v>
      </c>
      <c r="F100" s="348"/>
    </row>
    <row r="101" spans="1:6" ht="15" customHeight="1" thickBot="1" x14ac:dyDescent="0.3">
      <c r="A101" s="226"/>
      <c r="B101" s="390" t="str">
        <f>IF(ISBLANK(G1prices!A102),"",G1prices!A102)</f>
        <v>B33</v>
      </c>
      <c r="C101" s="230" t="str">
        <f>G1prices!B102</f>
        <v>Base 33''</v>
      </c>
      <c r="D101" s="345">
        <f>IF(B101="","",INDEX(G1prices!C102:H102,1,GroupG1index))</f>
        <v>0</v>
      </c>
      <c r="E101" s="232" t="str">
        <f t="shared" si="1"/>
        <v>N/A</v>
      </c>
      <c r="F101" s="348"/>
    </row>
    <row r="102" spans="1:6" ht="15" customHeight="1" thickBot="1" x14ac:dyDescent="0.3">
      <c r="A102" s="226"/>
      <c r="B102" s="390" t="str">
        <f>IF(ISBLANK(G1prices!A103),"",G1prices!A103)</f>
        <v>B33FHD</v>
      </c>
      <c r="C102" s="230" t="str">
        <f>G1prices!B103</f>
        <v>Base 33'' Full Height Door</v>
      </c>
      <c r="D102" s="345">
        <f>IF(B102="","",INDEX(G1prices!C103:H103,1,GroupG1index))</f>
        <v>0</v>
      </c>
      <c r="E102" s="232" t="str">
        <f t="shared" si="1"/>
        <v>N/A</v>
      </c>
      <c r="F102" s="348"/>
    </row>
    <row r="103" spans="1:6" ht="15" customHeight="1" thickBot="1" x14ac:dyDescent="0.3">
      <c r="A103" s="226"/>
      <c r="B103" s="390" t="str">
        <f>IF(ISBLANK(G1prices!A104),"",G1prices!A104)</f>
        <v>B36</v>
      </c>
      <c r="C103" s="230" t="str">
        <f>G1prices!B104</f>
        <v>Base 36''</v>
      </c>
      <c r="D103" s="345">
        <f>IF(B103="","",INDEX(G1prices!C104:H104,1,GroupG1index))</f>
        <v>0</v>
      </c>
      <c r="E103" s="232" t="str">
        <f t="shared" si="1"/>
        <v>N/A</v>
      </c>
      <c r="F103" s="348"/>
    </row>
    <row r="104" spans="1:6" ht="15" customHeight="1" thickBot="1" x14ac:dyDescent="0.3">
      <c r="A104" s="226"/>
      <c r="B104" s="390" t="str">
        <f>IF(ISBLANK(G1prices!A105),"",G1prices!A105)</f>
        <v>B36FHD</v>
      </c>
      <c r="C104" s="230" t="str">
        <f>G1prices!B105</f>
        <v>Base 36'' Full Height Door</v>
      </c>
      <c r="D104" s="345">
        <f>IF(B104="","",INDEX(G1prices!C105:H105,1,GroupG1index))</f>
        <v>0</v>
      </c>
      <c r="E104" s="232" t="str">
        <f t="shared" si="1"/>
        <v>N/A</v>
      </c>
      <c r="F104" s="348"/>
    </row>
    <row r="105" spans="1:6" ht="15" customHeight="1" thickBot="1" x14ac:dyDescent="0.3">
      <c r="A105" s="226"/>
      <c r="B105" s="390" t="str">
        <f>IF(ISBLANK(G1prices!A106),"",G1prices!A106)</f>
        <v>B39</v>
      </c>
      <c r="C105" s="230" t="str">
        <f>G1prices!B106</f>
        <v>Base 39''</v>
      </c>
      <c r="D105" s="345">
        <f>IF(B105="","",INDEX(G1prices!C106:H106,1,GroupG1index))</f>
        <v>0</v>
      </c>
      <c r="E105" s="232" t="str">
        <f t="shared" si="1"/>
        <v>N/A</v>
      </c>
      <c r="F105" s="348"/>
    </row>
    <row r="106" spans="1:6" ht="15" customHeight="1" thickBot="1" x14ac:dyDescent="0.3">
      <c r="A106" s="226"/>
      <c r="B106" s="390" t="str">
        <f>IF(ISBLANK(G1prices!A107),"",G1prices!A107)</f>
        <v>B39FHD</v>
      </c>
      <c r="C106" s="230" t="str">
        <f>G1prices!B107</f>
        <v>Base 39'' Full Height Door</v>
      </c>
      <c r="D106" s="345">
        <f>IF(B106="","",INDEX(G1prices!C107:H107,1,GroupG1index))</f>
        <v>0</v>
      </c>
      <c r="E106" s="232" t="str">
        <f t="shared" si="1"/>
        <v>N/A</v>
      </c>
      <c r="F106" s="348"/>
    </row>
    <row r="107" spans="1:6" ht="15" customHeight="1" thickBot="1" x14ac:dyDescent="0.3">
      <c r="A107" s="226"/>
      <c r="B107" s="390" t="str">
        <f>IF(ISBLANK(G1prices!A108),"",G1prices!A108)</f>
        <v>B42</v>
      </c>
      <c r="C107" s="230" t="str">
        <f>G1prices!B108</f>
        <v>Base 42''</v>
      </c>
      <c r="D107" s="345">
        <f>IF(B107="","",INDEX(G1prices!C108:H108,1,GroupG1index))</f>
        <v>0</v>
      </c>
      <c r="E107" s="232" t="str">
        <f t="shared" si="1"/>
        <v>N/A</v>
      </c>
      <c r="F107" s="348"/>
    </row>
    <row r="108" spans="1:6" ht="15" customHeight="1" thickBot="1" x14ac:dyDescent="0.3">
      <c r="A108" s="226"/>
      <c r="B108" s="390" t="str">
        <f>IF(ISBLANK(G1prices!A109),"",G1prices!A109)</f>
        <v>B42FHD</v>
      </c>
      <c r="C108" s="230" t="str">
        <f>G1prices!B109</f>
        <v>Base 42'' Full Height Door</v>
      </c>
      <c r="D108" s="345">
        <f>IF(B108="","",INDEX(G1prices!C109:H109,1,GroupG1index))</f>
        <v>0</v>
      </c>
      <c r="E108" s="232" t="str">
        <f t="shared" si="1"/>
        <v>N/A</v>
      </c>
      <c r="F108" s="348"/>
    </row>
    <row r="109" spans="1:6" ht="15" customHeight="1" thickBot="1" x14ac:dyDescent="0.3">
      <c r="A109" s="226"/>
      <c r="B109" s="390" t="str">
        <f>IF(ISBLANK(G1prices!A110),"",G1prices!A110)</f>
        <v>3DB12</v>
      </c>
      <c r="C109" s="230" t="str">
        <f>G1prices!B110</f>
        <v>3 Drawer Base 12''</v>
      </c>
      <c r="D109" s="345">
        <f>IF(B109="","",INDEX(G1prices!C110:H110,1,GroupG1index))</f>
        <v>0</v>
      </c>
      <c r="E109" s="232" t="str">
        <f t="shared" si="1"/>
        <v>N/A</v>
      </c>
      <c r="F109" s="348"/>
    </row>
    <row r="110" spans="1:6" ht="15" customHeight="1" thickBot="1" x14ac:dyDescent="0.3">
      <c r="A110" s="226"/>
      <c r="B110" s="390" t="str">
        <f>IF(ISBLANK(G1prices!A111),"",G1prices!A111)</f>
        <v>3DB15</v>
      </c>
      <c r="C110" s="230" t="str">
        <f>G1prices!B111</f>
        <v>3 Drawer Base 15''</v>
      </c>
      <c r="D110" s="345">
        <f>IF(B110="","",INDEX(G1prices!C111:H111,1,GroupG1index))</f>
        <v>0</v>
      </c>
      <c r="E110" s="232" t="str">
        <f t="shared" si="1"/>
        <v>N/A</v>
      </c>
      <c r="F110" s="348"/>
    </row>
    <row r="111" spans="1:6" ht="15" customHeight="1" thickBot="1" x14ac:dyDescent="0.3">
      <c r="A111" s="226"/>
      <c r="B111" s="390" t="str">
        <f>IF(ISBLANK(G1prices!A112),"",G1prices!A112)</f>
        <v>3DB18</v>
      </c>
      <c r="C111" s="230" t="str">
        <f>G1prices!B112</f>
        <v>3 Drawer Base 18''</v>
      </c>
      <c r="D111" s="345">
        <f>IF(B111="","",INDEX(G1prices!C112:H112,1,GroupG1index))</f>
        <v>0</v>
      </c>
      <c r="E111" s="232" t="str">
        <f t="shared" si="1"/>
        <v>N/A</v>
      </c>
      <c r="F111" s="348"/>
    </row>
    <row r="112" spans="1:6" ht="15" customHeight="1" thickBot="1" x14ac:dyDescent="0.3">
      <c r="A112" s="226"/>
      <c r="B112" s="390" t="str">
        <f>IF(ISBLANK(G1prices!A113),"",G1prices!A113)</f>
        <v>3DB21</v>
      </c>
      <c r="C112" s="230" t="str">
        <f>G1prices!B113</f>
        <v>3 Drawer Base 21''</v>
      </c>
      <c r="D112" s="345">
        <f>IF(B112="","",INDEX(G1prices!C113:H113,1,GroupG1index))</f>
        <v>0</v>
      </c>
      <c r="E112" s="232" t="str">
        <f t="shared" si="1"/>
        <v>N/A</v>
      </c>
      <c r="F112" s="348"/>
    </row>
    <row r="113" spans="1:6" ht="15" customHeight="1" thickBot="1" x14ac:dyDescent="0.3">
      <c r="A113" s="226"/>
      <c r="B113" s="390" t="str">
        <f>IF(ISBLANK(G1prices!A114),"",G1prices!A114)</f>
        <v>3DB24</v>
      </c>
      <c r="C113" s="230" t="str">
        <f>G1prices!B114</f>
        <v>3 Drawer Base 24''</v>
      </c>
      <c r="D113" s="345">
        <f>IF(B113="","",INDEX(G1prices!C114:H114,1,GroupG1index))</f>
        <v>0</v>
      </c>
      <c r="E113" s="232" t="str">
        <f t="shared" si="1"/>
        <v>N/A</v>
      </c>
      <c r="F113" s="348"/>
    </row>
    <row r="114" spans="1:6" ht="15" customHeight="1" thickBot="1" x14ac:dyDescent="0.3">
      <c r="A114" s="226"/>
      <c r="B114" s="390" t="str">
        <f>IF(ISBLANK(G1prices!A115),"",G1prices!A115)</f>
        <v>3DB27</v>
      </c>
      <c r="C114" s="230" t="str">
        <f>G1prices!B115</f>
        <v>3 Drawer Base 27''</v>
      </c>
      <c r="D114" s="345">
        <f>IF(B114="","",INDEX(G1prices!C115:H115,1,GroupG1index))</f>
        <v>0</v>
      </c>
      <c r="E114" s="232" t="str">
        <f t="shared" si="1"/>
        <v>N/A</v>
      </c>
      <c r="F114" s="348"/>
    </row>
    <row r="115" spans="1:6" ht="15" customHeight="1" thickBot="1" x14ac:dyDescent="0.3">
      <c r="A115" s="226"/>
      <c r="B115" s="390" t="str">
        <f>IF(ISBLANK(G1prices!A116),"",G1prices!A116)</f>
        <v>3DB30</v>
      </c>
      <c r="C115" s="230" t="str">
        <f>G1prices!B116</f>
        <v>3 Drawer Base 30''</v>
      </c>
      <c r="D115" s="345">
        <f>IF(B115="","",INDEX(G1prices!C116:H116,1,GroupG1index))</f>
        <v>0</v>
      </c>
      <c r="E115" s="232" t="str">
        <f t="shared" si="1"/>
        <v>N/A</v>
      </c>
      <c r="F115" s="348"/>
    </row>
    <row r="116" spans="1:6" ht="15" customHeight="1" thickBot="1" x14ac:dyDescent="0.3">
      <c r="A116" s="226"/>
      <c r="B116" s="390" t="str">
        <f>IF(ISBLANK(G1prices!A117),"",G1prices!A117)</f>
        <v>3DB36</v>
      </c>
      <c r="C116" s="230" t="str">
        <f>G1prices!B117</f>
        <v>3 Drawer Base 36''</v>
      </c>
      <c r="D116" s="345">
        <f>IF(B116="","",INDEX(G1prices!C117:H117,1,GroupG1index))</f>
        <v>0</v>
      </c>
      <c r="E116" s="232" t="str">
        <f t="shared" si="1"/>
        <v>N/A</v>
      </c>
      <c r="F116" s="348"/>
    </row>
    <row r="117" spans="1:6" ht="15" customHeight="1" thickBot="1" x14ac:dyDescent="0.3">
      <c r="A117" s="226"/>
      <c r="B117" s="390" t="str">
        <f>IF(ISBLANK(G1prices!A118),"",G1prices!A118)</f>
        <v>PB30</v>
      </c>
      <c r="C117" s="230" t="str">
        <f>G1prices!B118</f>
        <v>Peninsula Base 30''</v>
      </c>
      <c r="D117" s="345">
        <f>IF(B117="","",INDEX(G1prices!C118:H118,1,GroupG1index))</f>
        <v>0</v>
      </c>
      <c r="E117" s="232" t="str">
        <f t="shared" si="1"/>
        <v>N/A</v>
      </c>
      <c r="F117" s="348"/>
    </row>
    <row r="118" spans="1:6" ht="15" customHeight="1" thickBot="1" x14ac:dyDescent="0.3">
      <c r="A118" s="226"/>
      <c r="B118" s="390" t="str">
        <f>IF(ISBLANK(G1prices!A119),"",G1prices!A119)</f>
        <v>PB36</v>
      </c>
      <c r="C118" s="230" t="str">
        <f>G1prices!B119</f>
        <v>Peninsula Base 36''</v>
      </c>
      <c r="D118" s="345">
        <f>IF(B118="","",INDEX(G1prices!C119:H119,1,GroupG1index))</f>
        <v>0</v>
      </c>
      <c r="E118" s="232" t="str">
        <f t="shared" si="1"/>
        <v>N/A</v>
      </c>
      <c r="F118" s="348"/>
    </row>
    <row r="119" spans="1:6" ht="15" customHeight="1" thickBot="1" x14ac:dyDescent="0.3">
      <c r="A119" s="226"/>
      <c r="B119" s="390" t="str">
        <f>IF(ISBLANK(G1prices!A120),"",G1prices!A120)</f>
        <v>SB24</v>
      </c>
      <c r="C119" s="230" t="str">
        <f>G1prices!B120</f>
        <v>Sink Base 24''</v>
      </c>
      <c r="D119" s="345">
        <f>IF(B119="","",INDEX(G1prices!C120:H120,1,GroupG1index))</f>
        <v>0</v>
      </c>
      <c r="E119" s="232" t="str">
        <f t="shared" si="1"/>
        <v>N/A</v>
      </c>
      <c r="F119" s="348"/>
    </row>
    <row r="120" spans="1:6" ht="15" customHeight="1" thickBot="1" x14ac:dyDescent="0.3">
      <c r="A120" s="226"/>
      <c r="B120" s="390" t="str">
        <f>IF(ISBLANK(G1prices!A121),"",G1prices!A121)</f>
        <v>SB27</v>
      </c>
      <c r="C120" s="230" t="str">
        <f>G1prices!B121</f>
        <v>Sink Base 27''</v>
      </c>
      <c r="D120" s="345">
        <f>IF(B120="","",INDEX(G1prices!C121:H121,1,GroupG1index))</f>
        <v>0</v>
      </c>
      <c r="E120" s="232" t="str">
        <f t="shared" si="1"/>
        <v>N/A</v>
      </c>
      <c r="F120" s="348"/>
    </row>
    <row r="121" spans="1:6" ht="15" customHeight="1" thickBot="1" x14ac:dyDescent="0.3">
      <c r="A121" s="226"/>
      <c r="B121" s="390" t="str">
        <f>IF(ISBLANK(G1prices!A122),"",G1prices!A122)</f>
        <v>SB30</v>
      </c>
      <c r="C121" s="230" t="str">
        <f>G1prices!B122</f>
        <v>Sink Base 30''</v>
      </c>
      <c r="D121" s="345">
        <f>IF(B121="","",INDEX(G1prices!C122:H122,1,GroupG1index))</f>
        <v>0</v>
      </c>
      <c r="E121" s="232" t="str">
        <f t="shared" si="1"/>
        <v>N/A</v>
      </c>
      <c r="F121" s="348"/>
    </row>
    <row r="122" spans="1:6" ht="15" customHeight="1" thickBot="1" x14ac:dyDescent="0.3">
      <c r="A122" s="226"/>
      <c r="B122" s="390" t="str">
        <f>IF(ISBLANK(G1prices!A123),"",G1prices!A123)</f>
        <v>SB33</v>
      </c>
      <c r="C122" s="230" t="str">
        <f>G1prices!B123</f>
        <v>Sink Base 33''</v>
      </c>
      <c r="D122" s="345">
        <f>IF(B122="","",INDEX(G1prices!C123:H123,1,GroupG1index))</f>
        <v>0</v>
      </c>
      <c r="E122" s="232" t="str">
        <f t="shared" si="1"/>
        <v>N/A</v>
      </c>
      <c r="F122" s="348"/>
    </row>
    <row r="123" spans="1:6" ht="15" customHeight="1" thickBot="1" x14ac:dyDescent="0.3">
      <c r="A123" s="226"/>
      <c r="B123" s="390" t="str">
        <f>IF(ISBLANK(G1prices!A124),"",G1prices!A124)</f>
        <v>SB36</v>
      </c>
      <c r="C123" s="230" t="str">
        <f>G1prices!B124</f>
        <v>Sink Base 36''</v>
      </c>
      <c r="D123" s="345">
        <f>IF(B123="","",INDEX(G1prices!C124:H124,1,GroupG1index))</f>
        <v>0</v>
      </c>
      <c r="E123" s="232" t="str">
        <f t="shared" si="1"/>
        <v>N/A</v>
      </c>
      <c r="F123" s="348"/>
    </row>
    <row r="124" spans="1:6" ht="15" customHeight="1" thickBot="1" x14ac:dyDescent="0.3">
      <c r="A124" s="226"/>
      <c r="B124" s="390" t="str">
        <f>IF(ISBLANK(G1prices!A125),"",G1prices!A125)</f>
        <v>SB39</v>
      </c>
      <c r="C124" s="230" t="str">
        <f>G1prices!B125</f>
        <v>Sink Base 39''</v>
      </c>
      <c r="D124" s="345">
        <f>IF(B124="","",INDEX(G1prices!C125:H125,1,GroupG1index))</f>
        <v>0</v>
      </c>
      <c r="E124" s="232" t="str">
        <f t="shared" si="1"/>
        <v>N/A</v>
      </c>
      <c r="F124" s="348"/>
    </row>
    <row r="125" spans="1:6" ht="15" customHeight="1" thickBot="1" x14ac:dyDescent="0.3">
      <c r="A125" s="226"/>
      <c r="B125" s="390" t="str">
        <f>IF(ISBLANK(G1prices!A126),"",G1prices!A126)</f>
        <v>SB42</v>
      </c>
      <c r="C125" s="230" t="str">
        <f>G1prices!B126</f>
        <v>Sink Base 42''</v>
      </c>
      <c r="D125" s="345">
        <f>IF(B125="","",INDEX(G1prices!C126:H126,1,GroupG1index))</f>
        <v>0</v>
      </c>
      <c r="E125" s="232" t="str">
        <f t="shared" si="1"/>
        <v>N/A</v>
      </c>
      <c r="F125" s="348"/>
    </row>
    <row r="126" spans="1:6" ht="15" customHeight="1" thickBot="1" x14ac:dyDescent="0.3">
      <c r="A126" s="226"/>
      <c r="B126" s="390" t="str">
        <f>IF(ISBLANK(G1prices!A127),"",G1prices!A127)</f>
        <v>SBF4242</v>
      </c>
      <c r="C126" s="230" t="str">
        <f>G1prices!B127</f>
        <v>Sink Base Floor 42x42''</v>
      </c>
      <c r="D126" s="345">
        <f>IF(B126="","",INDEX(G1prices!C127:H127,1,GroupG1index))</f>
        <v>0</v>
      </c>
      <c r="E126" s="232" t="str">
        <f t="shared" si="1"/>
        <v>N/A</v>
      </c>
      <c r="F126" s="348"/>
    </row>
    <row r="127" spans="1:6" ht="15" customHeight="1" thickBot="1" x14ac:dyDescent="0.3">
      <c r="A127" s="226"/>
      <c r="B127" s="390" t="str">
        <f>IF(ISBLANK(G1prices!A128),"",G1prices!A128)</f>
        <v>DCSF42</v>
      </c>
      <c r="C127" s="230" t="str">
        <f>G1prices!B128</f>
        <v>Diagonal Corner Sink Front 42''</v>
      </c>
      <c r="D127" s="345">
        <f>IF(B127="","",INDEX(G1prices!C128:H128,1,GroupG1index))</f>
        <v>0</v>
      </c>
      <c r="E127" s="232" t="str">
        <f t="shared" si="1"/>
        <v>N/A</v>
      </c>
      <c r="F127" s="348"/>
    </row>
    <row r="128" spans="1:6" ht="15" customHeight="1" thickBot="1" x14ac:dyDescent="0.3">
      <c r="A128" s="226"/>
      <c r="B128" s="390" t="str">
        <f>IF(ISBLANK(G1prices!A129),"",G1prices!A129)</f>
        <v>BBC36</v>
      </c>
      <c r="C128" s="230" t="str">
        <f>G1prices!B129</f>
        <v>Blind Base Corner 36''</v>
      </c>
      <c r="D128" s="345">
        <f>IF(B128="","",INDEX(G1prices!C129:H129,1,GroupG1index))</f>
        <v>0</v>
      </c>
      <c r="E128" s="232" t="str">
        <f t="shared" si="1"/>
        <v>N/A</v>
      </c>
      <c r="F128" s="348"/>
    </row>
    <row r="129" spans="1:6" ht="15" customHeight="1" thickBot="1" x14ac:dyDescent="0.3">
      <c r="A129" s="226"/>
      <c r="B129" s="390" t="str">
        <f>IF(ISBLANK(G1prices!A130),"",G1prices!A130)</f>
        <v>BBC39</v>
      </c>
      <c r="C129" s="230" t="str">
        <f>G1prices!B130</f>
        <v>Blind Base Corner 39''</v>
      </c>
      <c r="D129" s="345">
        <f>IF(B129="","",INDEX(G1prices!C130:H130,1,GroupG1index))</f>
        <v>0</v>
      </c>
      <c r="E129" s="232" t="str">
        <f t="shared" si="1"/>
        <v>N/A</v>
      </c>
      <c r="F129" s="348"/>
    </row>
    <row r="130" spans="1:6" ht="15" customHeight="1" thickBot="1" x14ac:dyDescent="0.3">
      <c r="A130" s="226"/>
      <c r="B130" s="390" t="str">
        <f>IF(ISBLANK(G1prices!A131),"",G1prices!A131)</f>
        <v>BBC42</v>
      </c>
      <c r="C130" s="230" t="str">
        <f>G1prices!B131</f>
        <v>Blind Base Corner 42''</v>
      </c>
      <c r="D130" s="345">
        <f>IF(B130="","",INDEX(G1prices!C131:H131,1,GroupG1index))</f>
        <v>0</v>
      </c>
      <c r="E130" s="232" t="str">
        <f t="shared" si="1"/>
        <v>N/A</v>
      </c>
      <c r="F130" s="348"/>
    </row>
    <row r="131" spans="1:6" ht="15" customHeight="1" thickBot="1" x14ac:dyDescent="0.3">
      <c r="A131" s="226"/>
      <c r="B131" s="390" t="str">
        <f>IF(ISBLANK(G1prices!A132),"",G1prices!A132)</f>
        <v>BBC45</v>
      </c>
      <c r="C131" s="230" t="str">
        <f>G1prices!B132</f>
        <v>Blind Base Corner 45''</v>
      </c>
      <c r="D131" s="345">
        <f>IF(B131="","",INDEX(G1prices!C132:H132,1,GroupG1index))</f>
        <v>0</v>
      </c>
      <c r="E131" s="232" t="str">
        <f t="shared" si="1"/>
        <v>N/A</v>
      </c>
      <c r="F131" s="348"/>
    </row>
    <row r="132" spans="1:6" ht="15" customHeight="1" thickBot="1" x14ac:dyDescent="0.3">
      <c r="A132" s="226"/>
      <c r="B132" s="390" t="str">
        <f>IF(ISBLANK(G1prices!A133),"",G1prices!A133)</f>
        <v>DFD18</v>
      </c>
      <c r="C132" s="230" t="str">
        <f>G1prices!B133</f>
        <v>Desk File Drawer 18x29.5x21''</v>
      </c>
      <c r="D132" s="345">
        <f>IF(B132="","",INDEX(G1prices!C133:H133,1,GroupG1index))</f>
        <v>0</v>
      </c>
      <c r="E132" s="232" t="str">
        <f t="shared" si="1"/>
        <v>N/A</v>
      </c>
      <c r="F132" s="348"/>
    </row>
    <row r="133" spans="1:6" ht="15" customHeight="1" thickBot="1" x14ac:dyDescent="0.3">
      <c r="A133" s="226"/>
      <c r="B133" s="390" t="str">
        <f>IF(ISBLANK(G1prices!A134),"",G1prices!A134)</f>
        <v>WPO930</v>
      </c>
      <c r="C133" s="230" t="str">
        <f>G1prices!B134</f>
        <v>Wall 9x30'' with pull out</v>
      </c>
      <c r="D133" s="345">
        <f>IF(B133="","",INDEX(G1prices!C134:H134,1,GroupG1index))</f>
        <v>0</v>
      </c>
      <c r="E133" s="232" t="str">
        <f t="shared" ref="E133:E196" si="2">IF(B133="","",IF(D133=0,NotAvailable,D133*A133))</f>
        <v>N/A</v>
      </c>
      <c r="F133" s="348"/>
    </row>
    <row r="134" spans="1:6" ht="15" customHeight="1" thickBot="1" x14ac:dyDescent="0.3">
      <c r="A134" s="226"/>
      <c r="B134" s="390" t="str">
        <f>IF(ISBLANK(G1prices!A135),"",G1prices!A135)</f>
        <v>WPO1230</v>
      </c>
      <c r="C134" s="230" t="str">
        <f>G1prices!B135</f>
        <v>Wall 12x30'' with pull out</v>
      </c>
      <c r="D134" s="345">
        <f>IF(B134="","",INDEX(G1prices!C135:H135,1,GroupG1index))</f>
        <v>0</v>
      </c>
      <c r="E134" s="232" t="str">
        <f t="shared" si="2"/>
        <v>N/A</v>
      </c>
      <c r="F134" s="348"/>
    </row>
    <row r="135" spans="1:6" ht="15" customHeight="1" thickBot="1" x14ac:dyDescent="0.3">
      <c r="A135" s="226"/>
      <c r="B135" s="390" t="str">
        <f>IF(ISBLANK(G1prices!A136),"",G1prices!A136)</f>
        <v>WPO936</v>
      </c>
      <c r="C135" s="230" t="str">
        <f>G1prices!B136</f>
        <v>Wall 9x36'' with pull out</v>
      </c>
      <c r="D135" s="345">
        <f>IF(B135="","",INDEX(G1prices!C136:H136,1,GroupG1index))</f>
        <v>0</v>
      </c>
      <c r="E135" s="232" t="str">
        <f t="shared" si="2"/>
        <v>N/A</v>
      </c>
      <c r="F135" s="348"/>
    </row>
    <row r="136" spans="1:6" ht="15" customHeight="1" thickBot="1" x14ac:dyDescent="0.3">
      <c r="A136" s="226"/>
      <c r="B136" s="390" t="str">
        <f>IF(ISBLANK(G1prices!A137),"",G1prices!A137)</f>
        <v>WPO1236</v>
      </c>
      <c r="C136" s="230" t="str">
        <f>G1prices!B137</f>
        <v>Wall 12x36'' with pull out</v>
      </c>
      <c r="D136" s="345">
        <f>IF(B136="","",INDEX(G1prices!C137:H137,1,GroupG1index))</f>
        <v>0</v>
      </c>
      <c r="E136" s="232" t="str">
        <f t="shared" si="2"/>
        <v>N/A</v>
      </c>
      <c r="F136" s="348"/>
    </row>
    <row r="137" spans="1:6" ht="15" customHeight="1" thickBot="1" x14ac:dyDescent="0.3">
      <c r="A137" s="226"/>
      <c r="B137" s="390" t="str">
        <f>IF(ISBLANK(G1prices!A138),"",G1prices!A138)</f>
        <v>WPO942</v>
      </c>
      <c r="C137" s="230" t="str">
        <f>G1prices!B138</f>
        <v>Wall 9x42'' with pull out</v>
      </c>
      <c r="D137" s="345">
        <f>IF(B137="","",INDEX(G1prices!C138:H138,1,GroupG1index))</f>
        <v>0</v>
      </c>
      <c r="E137" s="232" t="str">
        <f t="shared" si="2"/>
        <v>N/A</v>
      </c>
      <c r="F137" s="348"/>
    </row>
    <row r="138" spans="1:6" ht="15" customHeight="1" thickBot="1" x14ac:dyDescent="0.3">
      <c r="A138" s="226"/>
      <c r="B138" s="390" t="str">
        <f>IF(ISBLANK(G1prices!A139),"",G1prices!A139)</f>
        <v>WPO1242</v>
      </c>
      <c r="C138" s="230" t="str">
        <f>G1prices!B139</f>
        <v>Wall 12x42'' with pull out</v>
      </c>
      <c r="D138" s="345">
        <f>IF(B138="","",INDEX(G1prices!C139:H139,1,GroupG1index))</f>
        <v>0</v>
      </c>
      <c r="E138" s="232" t="str">
        <f t="shared" si="2"/>
        <v>N/A</v>
      </c>
      <c r="F138" s="348"/>
    </row>
    <row r="139" spans="1:6" ht="15" customHeight="1" thickBot="1" x14ac:dyDescent="0.3">
      <c r="A139" s="226"/>
      <c r="B139" s="390" t="str">
        <f>IF(ISBLANK(G1prices!A140),"",G1prices!A140)</f>
        <v>BTPO9</v>
      </c>
      <c r="C139" s="230" t="str">
        <f>G1prices!B140</f>
        <v>Base 9'' Full Height Door with pull out</v>
      </c>
      <c r="D139" s="345">
        <f>IF(B139="","",INDEX(G1prices!C140:H140,1,GroupG1index))</f>
        <v>0</v>
      </c>
      <c r="E139" s="232" t="str">
        <f t="shared" si="2"/>
        <v>N/A</v>
      </c>
      <c r="F139" s="348"/>
    </row>
    <row r="140" spans="1:6" ht="15" customHeight="1" thickBot="1" x14ac:dyDescent="0.3">
      <c r="A140" s="226"/>
      <c r="B140" s="390" t="str">
        <f>IF(ISBLANK(G1prices!A141),"",G1prices!A141)</f>
        <v>BPO9</v>
      </c>
      <c r="C140" s="230" t="str">
        <f>G1prices!B141</f>
        <v>Base 9'' Full Height Door with pull out</v>
      </c>
      <c r="D140" s="345">
        <f>IF(B140="","",INDEX(G1prices!C141:H141,1,GroupG1index))</f>
        <v>0</v>
      </c>
      <c r="E140" s="232" t="str">
        <f t="shared" si="2"/>
        <v>N/A</v>
      </c>
      <c r="F140" s="348"/>
    </row>
    <row r="141" spans="1:6" ht="15" customHeight="1" thickBot="1" x14ac:dyDescent="0.3">
      <c r="A141" s="226"/>
      <c r="B141" s="390" t="str">
        <f>IF(ISBLANK(G1prices!A142),"",G1prices!A142)</f>
        <v>BPO12</v>
      </c>
      <c r="C141" s="230" t="str">
        <f>G1prices!B142</f>
        <v>Base 12'' Full Height Door with pull out</v>
      </c>
      <c r="D141" s="345">
        <f>IF(B141="","",INDEX(G1prices!C142:H142,1,GroupG1index))</f>
        <v>0</v>
      </c>
      <c r="E141" s="232" t="str">
        <f t="shared" si="2"/>
        <v>N/A</v>
      </c>
      <c r="F141" s="348"/>
    </row>
    <row r="142" spans="1:6" ht="15" customHeight="1" thickBot="1" x14ac:dyDescent="0.3">
      <c r="A142" s="226"/>
      <c r="B142" s="390" t="str">
        <f>IF(ISBLANK(G1prices!A143),"",G1prices!A143)</f>
        <v>BPO15</v>
      </c>
      <c r="C142" s="230" t="str">
        <f>G1prices!B143</f>
        <v>Base 15'' Full Height Door with pull out</v>
      </c>
      <c r="D142" s="345">
        <f>IF(B142="","",INDEX(G1prices!C143:H143,1,GroupG1index))</f>
        <v>0</v>
      </c>
      <c r="E142" s="232" t="str">
        <f t="shared" si="2"/>
        <v>N/A</v>
      </c>
      <c r="F142" s="348"/>
    </row>
    <row r="143" spans="1:6" ht="15" customHeight="1" thickBot="1" x14ac:dyDescent="0.3">
      <c r="A143" s="226"/>
      <c r="B143" s="390" t="str">
        <f>IF(ISBLANK(G1prices!A144),"",G1prices!A144)</f>
        <v>WFPO330</v>
      </c>
      <c r="C143" s="230" t="str">
        <f>G1prices!B144</f>
        <v>Wall filler pull out F330</v>
      </c>
      <c r="D143" s="345">
        <f>IF(B143="","",INDEX(G1prices!C144:H144,1,GroupG1index))</f>
        <v>0</v>
      </c>
      <c r="E143" s="232" t="str">
        <f t="shared" si="2"/>
        <v>N/A</v>
      </c>
      <c r="F143" s="348"/>
    </row>
    <row r="144" spans="1:6" ht="15" customHeight="1" thickBot="1" x14ac:dyDescent="0.3">
      <c r="A144" s="226"/>
      <c r="B144" s="390" t="str">
        <f>IF(ISBLANK(G1prices!A145),"",G1prices!A145)</f>
        <v>WFPO336</v>
      </c>
      <c r="C144" s="230" t="str">
        <f>G1prices!B145</f>
        <v>Wall filler pull out F336</v>
      </c>
      <c r="D144" s="345">
        <f>IF(B144="","",INDEX(G1prices!C145:H145,1,GroupG1index))</f>
        <v>0</v>
      </c>
      <c r="E144" s="232" t="str">
        <f t="shared" si="2"/>
        <v>N/A</v>
      </c>
      <c r="F144" s="348"/>
    </row>
    <row r="145" spans="1:6" ht="15" customHeight="1" thickBot="1" x14ac:dyDescent="0.3">
      <c r="A145" s="226"/>
      <c r="B145" s="390" t="str">
        <f>IF(ISBLANK(G1prices!A146),"",G1prices!A146)</f>
        <v>WFPO342</v>
      </c>
      <c r="C145" s="230" t="str">
        <f>G1prices!B146</f>
        <v>Wall filler pull out F342</v>
      </c>
      <c r="D145" s="345">
        <f>IF(B145="","",INDEX(G1prices!C146:H146,1,GroupG1index))</f>
        <v>0</v>
      </c>
      <c r="E145" s="232" t="str">
        <f t="shared" si="2"/>
        <v>N/A</v>
      </c>
      <c r="F145" s="348"/>
    </row>
    <row r="146" spans="1:6" ht="15" customHeight="1" thickBot="1" x14ac:dyDescent="0.3">
      <c r="A146" s="226"/>
      <c r="B146" s="390" t="str">
        <f>IF(ISBLANK(G1prices!A147),"",G1prices!A147)</f>
        <v>WFPO630</v>
      </c>
      <c r="C146" s="230" t="str">
        <f>G1prices!B147</f>
        <v>Wall filler pull out F630</v>
      </c>
      <c r="D146" s="345">
        <f>IF(B146="","",INDEX(G1prices!C147:H147,1,GroupG1index))</f>
        <v>0</v>
      </c>
      <c r="E146" s="232" t="str">
        <f t="shared" si="2"/>
        <v>N/A</v>
      </c>
      <c r="F146" s="348"/>
    </row>
    <row r="147" spans="1:6" ht="15" customHeight="1" thickBot="1" x14ac:dyDescent="0.3">
      <c r="A147" s="226"/>
      <c r="B147" s="390" t="str">
        <f>IF(ISBLANK(G1prices!A148),"",G1prices!A148)</f>
        <v>WFPO636</v>
      </c>
      <c r="C147" s="230" t="str">
        <f>G1prices!B148</f>
        <v>Wall filler pull out F636</v>
      </c>
      <c r="D147" s="345">
        <f>IF(B147="","",INDEX(G1prices!C148:H148,1,GroupG1index))</f>
        <v>0</v>
      </c>
      <c r="E147" s="232" t="str">
        <f t="shared" si="2"/>
        <v>N/A</v>
      </c>
      <c r="F147" s="348"/>
    </row>
    <row r="148" spans="1:6" ht="15" customHeight="1" thickBot="1" x14ac:dyDescent="0.3">
      <c r="A148" s="226"/>
      <c r="B148" s="390" t="str">
        <f>IF(ISBLANK(G1prices!A149),"",G1prices!A149)</f>
        <v>WFPO642</v>
      </c>
      <c r="C148" s="230" t="str">
        <f>G1prices!B149</f>
        <v>Wall filler pull out F642</v>
      </c>
      <c r="D148" s="345">
        <f>IF(B148="","",INDEX(G1prices!C149:H149,1,GroupG1index))</f>
        <v>0</v>
      </c>
      <c r="E148" s="232" t="str">
        <f t="shared" si="2"/>
        <v>N/A</v>
      </c>
      <c r="F148" s="348"/>
    </row>
    <row r="149" spans="1:6" ht="15" customHeight="1" thickBot="1" x14ac:dyDescent="0.3">
      <c r="A149" s="226"/>
      <c r="B149" s="390" t="str">
        <f>IF(ISBLANK(G1prices!A150),"",G1prices!A150)</f>
        <v>BFPO3</v>
      </c>
      <c r="C149" s="230" t="str">
        <f>G1prices!B150</f>
        <v>3" Base filler pull out</v>
      </c>
      <c r="D149" s="345">
        <f>IF(B149="","",INDEX(G1prices!C150:H150,1,GroupG1index))</f>
        <v>0</v>
      </c>
      <c r="E149" s="232" t="str">
        <f t="shared" si="2"/>
        <v>N/A</v>
      </c>
      <c r="F149" s="348"/>
    </row>
    <row r="150" spans="1:6" ht="15" customHeight="1" thickBot="1" x14ac:dyDescent="0.3">
      <c r="A150" s="226"/>
      <c r="B150" s="390" t="str">
        <f>IF(ISBLANK(G1prices!A151),"",G1prices!A151)</f>
        <v>BFPO6</v>
      </c>
      <c r="C150" s="230" t="str">
        <f>G1prices!B151</f>
        <v>6" Base filler pull out</v>
      </c>
      <c r="D150" s="345">
        <f>IF(B150="","",INDEX(G1prices!C151:H151,1,GroupG1index))</f>
        <v>0</v>
      </c>
      <c r="E150" s="232" t="str">
        <f t="shared" si="2"/>
        <v>N/A</v>
      </c>
      <c r="F150" s="348"/>
    </row>
    <row r="151" spans="1:6" ht="15" customHeight="1" thickBot="1" x14ac:dyDescent="0.3">
      <c r="A151" s="226"/>
      <c r="B151" s="390" t="str">
        <f>IF(ISBLANK(G1prices!A152),"",G1prices!A152)</f>
        <v>S1296</v>
      </c>
      <c r="C151" s="230" t="str">
        <f>G1prices!B152</f>
        <v>Shelving 12x96''</v>
      </c>
      <c r="D151" s="345">
        <f>IF(B151="","",INDEX(G1prices!C152:H152,1,GroupG1index))</f>
        <v>0</v>
      </c>
      <c r="E151" s="232" t="str">
        <f t="shared" si="2"/>
        <v>N/A</v>
      </c>
      <c r="F151" s="348"/>
    </row>
    <row r="152" spans="1:6" ht="15" customHeight="1" thickBot="1" x14ac:dyDescent="0.3">
      <c r="A152" s="226"/>
      <c r="B152" s="390" t="str">
        <f>IF(ISBLANK(G1prices!A153),"",G1prices!A153)</f>
        <v>S2496</v>
      </c>
      <c r="C152" s="230" t="str">
        <f>G1prices!B153</f>
        <v>Shelving 24x96''</v>
      </c>
      <c r="D152" s="345">
        <f>IF(B152="","",INDEX(G1prices!C153:H153,1,GroupG1index))</f>
        <v>0</v>
      </c>
      <c r="E152" s="232" t="str">
        <f t="shared" si="2"/>
        <v>N/A</v>
      </c>
      <c r="F152" s="348"/>
    </row>
    <row r="153" spans="1:6" ht="15" customHeight="1" thickBot="1" x14ac:dyDescent="0.3">
      <c r="A153" s="226"/>
      <c r="B153" s="390" t="str">
        <f>IF(ISBLANK(G1prices!A154),"",G1prices!A154)</f>
        <v/>
      </c>
      <c r="C153" s="230" t="str">
        <f>G1prices!B154</f>
        <v>Specialty Cabinets</v>
      </c>
      <c r="D153" s="345" t="str">
        <f>IF(B153="","",INDEX(G1prices!C154:H154,1,GroupG1index))</f>
        <v/>
      </c>
      <c r="E153" s="232" t="str">
        <f t="shared" si="2"/>
        <v/>
      </c>
      <c r="F153" s="348"/>
    </row>
    <row r="154" spans="1:6" ht="15" customHeight="1" thickBot="1" x14ac:dyDescent="0.3">
      <c r="A154" s="226"/>
      <c r="B154" s="390" t="str">
        <f>IF(ISBLANK(G1prices!A155),"",G1prices!A155)</f>
        <v>LT189021</v>
      </c>
      <c r="C154" s="230" t="str">
        <f>G1prices!B155</f>
        <v>Linen Tower 18x90x21"</v>
      </c>
      <c r="D154" s="345">
        <f>IF(B154="","",INDEX(G1prices!C155:H155,1,GroupG1index))</f>
        <v>0</v>
      </c>
      <c r="E154" s="232" t="str">
        <f t="shared" si="2"/>
        <v>N/A</v>
      </c>
      <c r="F154" s="348"/>
    </row>
    <row r="155" spans="1:6" ht="15" customHeight="1" thickBot="1" x14ac:dyDescent="0.3">
      <c r="A155" s="226"/>
      <c r="B155" s="390" t="str">
        <f>IF(ISBLANK(G1prices!A156),"",G1prices!A156)</f>
        <v>LT249021</v>
      </c>
      <c r="C155" s="230" t="str">
        <f>G1prices!B156</f>
        <v>Linen Tower 24x90x21"</v>
      </c>
      <c r="D155" s="345">
        <f>IF(B155="","",INDEX(G1prices!C156:H156,1,GroupG1index))</f>
        <v>0</v>
      </c>
      <c r="E155" s="232" t="str">
        <f t="shared" si="2"/>
        <v>N/A</v>
      </c>
      <c r="F155" s="348"/>
    </row>
    <row r="156" spans="1:6" ht="15" customHeight="1" thickBot="1" x14ac:dyDescent="0.3">
      <c r="A156" s="226"/>
      <c r="B156" s="390" t="str">
        <f>IF(ISBLANK(G1prices!A157),"",G1prices!A157)</f>
        <v>LT309021</v>
      </c>
      <c r="C156" s="230" t="str">
        <f>G1prices!B157</f>
        <v>Linen Tower 30x90x21"</v>
      </c>
      <c r="D156" s="345">
        <f>IF(B156="","",INDEX(G1prices!C157:H157,1,GroupG1index))</f>
        <v>0</v>
      </c>
      <c r="E156" s="232" t="str">
        <f t="shared" si="2"/>
        <v>N/A</v>
      </c>
      <c r="F156" s="348"/>
    </row>
    <row r="157" spans="1:6" ht="15" customHeight="1" thickBot="1" x14ac:dyDescent="0.3">
      <c r="A157" s="226"/>
      <c r="B157" s="390" t="str">
        <f>IF(ISBLANK(G1prices!A158),"",G1prices!A158)</f>
        <v>LT189621</v>
      </c>
      <c r="C157" s="230" t="str">
        <f>G1prices!B158</f>
        <v>Linen Tower 18x96x21"</v>
      </c>
      <c r="D157" s="345">
        <f>IF(B157="","",INDEX(G1prices!C158:H158,1,GroupG1index))</f>
        <v>0</v>
      </c>
      <c r="E157" s="232" t="str">
        <f t="shared" si="2"/>
        <v>N/A</v>
      </c>
      <c r="F157" s="348"/>
    </row>
    <row r="158" spans="1:6" ht="15" customHeight="1" thickBot="1" x14ac:dyDescent="0.3">
      <c r="A158" s="226"/>
      <c r="B158" s="390" t="str">
        <f>IF(ISBLANK(G1prices!A159),"",G1prices!A159)</f>
        <v>LT249621</v>
      </c>
      <c r="C158" s="230" t="str">
        <f>G1prices!B159</f>
        <v>Linen Tower 24x96x21"</v>
      </c>
      <c r="D158" s="345">
        <f>IF(B158="","",INDEX(G1prices!C159:H159,1,GroupG1index))</f>
        <v>0</v>
      </c>
      <c r="E158" s="232" t="str">
        <f t="shared" si="2"/>
        <v>N/A</v>
      </c>
      <c r="F158" s="348"/>
    </row>
    <row r="159" spans="1:6" ht="15" customHeight="1" thickBot="1" x14ac:dyDescent="0.3">
      <c r="A159" s="226"/>
      <c r="B159" s="390" t="str">
        <f>IF(ISBLANK(G1prices!A160),"",G1prices!A160)</f>
        <v>LT309621</v>
      </c>
      <c r="C159" s="230" t="str">
        <f>G1prices!B160</f>
        <v>Linen Tower 30x96x21"</v>
      </c>
      <c r="D159" s="345">
        <f>IF(B159="","",INDEX(G1prices!C160:H160,1,GroupG1index))</f>
        <v>0</v>
      </c>
      <c r="E159" s="232" t="str">
        <f t="shared" si="2"/>
        <v>N/A</v>
      </c>
      <c r="F159" s="348"/>
    </row>
    <row r="160" spans="1:6" ht="15" customHeight="1" thickBot="1" x14ac:dyDescent="0.3">
      <c r="A160" s="226"/>
      <c r="B160" s="390" t="str">
        <f>IF(ISBLANK(G1prices!A161),"",G1prices!A161)</f>
        <v>WRC1818</v>
      </c>
      <c r="C160" s="230" t="str">
        <f>G1prices!B161</f>
        <v>Wall Wine Rack Cabinet 18x18''</v>
      </c>
      <c r="D160" s="345">
        <f>IF(B160="","",INDEX(G1prices!C161:H161,1,GroupG1index))</f>
        <v>0</v>
      </c>
      <c r="E160" s="232" t="str">
        <f t="shared" si="2"/>
        <v>N/A</v>
      </c>
      <c r="F160" s="348"/>
    </row>
    <row r="161" spans="1:6" ht="15" customHeight="1" thickBot="1" x14ac:dyDescent="0.3">
      <c r="A161" s="226"/>
      <c r="B161" s="390" t="str">
        <f>IF(ISBLANK(G1prices!A162),"",G1prices!A162)</f>
        <v>WRC2430</v>
      </c>
      <c r="C161" s="230" t="str">
        <f>G1prices!B162</f>
        <v>Wall Wine Rack Cabinet 24x30''</v>
      </c>
      <c r="D161" s="345">
        <f>IF(B161="","",INDEX(G1prices!C162:H162,1,GroupG1index))</f>
        <v>0</v>
      </c>
      <c r="E161" s="232" t="str">
        <f t="shared" si="2"/>
        <v>N/A</v>
      </c>
      <c r="F161" s="348"/>
    </row>
    <row r="162" spans="1:6" ht="15" customHeight="1" thickBot="1" x14ac:dyDescent="0.3">
      <c r="A162" s="226"/>
      <c r="B162" s="390" t="str">
        <f>IF(ISBLANK(G1prices!A163),"",G1prices!A163)</f>
        <v>WRC3618</v>
      </c>
      <c r="C162" s="230" t="str">
        <f>G1prices!B163</f>
        <v>Wall Wine Rack Cabinet 36x18''</v>
      </c>
      <c r="D162" s="345">
        <f>IF(B162="","",INDEX(G1prices!C163:H163,1,GroupG1index))</f>
        <v>0</v>
      </c>
      <c r="E162" s="232" t="str">
        <f t="shared" si="2"/>
        <v>N/A</v>
      </c>
      <c r="F162" s="348"/>
    </row>
    <row r="163" spans="1:6" ht="15" customHeight="1" thickBot="1" x14ac:dyDescent="0.3">
      <c r="A163" s="226"/>
      <c r="B163" s="390" t="str">
        <f>IF(ISBLANK(G1prices!A164),"",G1prices!A164)</f>
        <v>MO303312</v>
      </c>
      <c r="C163" s="230" t="str">
        <f>G1prices!B164</f>
        <v>Freestanding Microwave Oven 30x33x12''</v>
      </c>
      <c r="D163" s="345">
        <f>IF(B163="","",INDEX(G1prices!C164:H164,1,GroupG1index))</f>
        <v>0</v>
      </c>
      <c r="E163" s="232" t="str">
        <f t="shared" si="2"/>
        <v>N/A</v>
      </c>
      <c r="F163" s="348"/>
    </row>
    <row r="164" spans="1:6" ht="15" customHeight="1" thickBot="1" x14ac:dyDescent="0.3">
      <c r="A164" s="226"/>
      <c r="B164" s="390" t="str">
        <f>IF(ISBLANK(G1prices!A165),"",G1prices!A165)</f>
        <v>MO303612</v>
      </c>
      <c r="C164" s="230" t="str">
        <f>G1prices!B165</f>
        <v>Freestanding Microwave Oven 30x36x12''</v>
      </c>
      <c r="D164" s="345">
        <f>IF(B164="","",INDEX(G1prices!C165:H165,1,GroupG1index))</f>
        <v>0</v>
      </c>
      <c r="E164" s="232" t="str">
        <f t="shared" si="2"/>
        <v>N/A</v>
      </c>
      <c r="F164" s="348"/>
    </row>
    <row r="165" spans="1:6" ht="15" customHeight="1" thickBot="1" x14ac:dyDescent="0.3">
      <c r="A165" s="226"/>
      <c r="B165" s="390" t="str">
        <f>IF(ISBLANK(G1prices!A166),"",G1prices!A166)</f>
        <v>MO304212</v>
      </c>
      <c r="C165" s="230" t="str">
        <f>G1prices!B166</f>
        <v>Freestanding Microwave Oven 30x42x12''</v>
      </c>
      <c r="D165" s="345">
        <f>IF(B165="","",INDEX(G1prices!C166:H166,1,GroupG1index))</f>
        <v>0</v>
      </c>
      <c r="E165" s="232" t="str">
        <f t="shared" si="2"/>
        <v>N/A</v>
      </c>
      <c r="F165" s="348"/>
    </row>
    <row r="166" spans="1:6" ht="15" customHeight="1" thickBot="1" x14ac:dyDescent="0.3">
      <c r="A166" s="226"/>
      <c r="B166" s="390" t="str">
        <f>IF(ISBLANK(G1prices!A167),"",G1prices!A167)</f>
        <v>MO303321</v>
      </c>
      <c r="C166" s="230" t="str">
        <f>G1prices!B167</f>
        <v>Built In Microwave Oven 30x33x21''</v>
      </c>
      <c r="D166" s="345">
        <f>IF(B166="","",INDEX(G1prices!C167:H167,1,GroupG1index))</f>
        <v>0</v>
      </c>
      <c r="E166" s="232" t="str">
        <f t="shared" si="2"/>
        <v>N/A</v>
      </c>
      <c r="F166" s="348"/>
    </row>
    <row r="167" spans="1:6" ht="15" customHeight="1" thickBot="1" x14ac:dyDescent="0.3">
      <c r="A167" s="226"/>
      <c r="B167" s="390" t="str">
        <f>IF(ISBLANK(G1prices!A168),"",G1prices!A168)</f>
        <v>MO303621</v>
      </c>
      <c r="C167" s="230" t="str">
        <f>G1prices!B168</f>
        <v>Built In Microwave Oven 30x36x21''</v>
      </c>
      <c r="D167" s="345">
        <f>IF(B167="","",INDEX(G1prices!C168:H168,1,GroupG1index))</f>
        <v>0</v>
      </c>
      <c r="E167" s="232" t="str">
        <f t="shared" si="2"/>
        <v>N/A</v>
      </c>
      <c r="F167" s="348"/>
    </row>
    <row r="168" spans="1:6" ht="15" customHeight="1" thickBot="1" x14ac:dyDescent="0.3">
      <c r="A168" s="226"/>
      <c r="B168" s="390" t="str">
        <f>IF(ISBLANK(G1prices!A169),"",G1prices!A169)</f>
        <v>MO304221</v>
      </c>
      <c r="C168" s="230" t="str">
        <f>G1prices!B169</f>
        <v>Built In Microwave Oven 30x42x21''</v>
      </c>
      <c r="D168" s="345">
        <f>IF(B168="","",INDEX(G1prices!C169:H169,1,GroupG1index))</f>
        <v>0</v>
      </c>
      <c r="E168" s="232" t="str">
        <f t="shared" si="2"/>
        <v>N/A</v>
      </c>
      <c r="F168" s="348"/>
    </row>
    <row r="169" spans="1:6" ht="15" customHeight="1" thickBot="1" x14ac:dyDescent="0.3">
      <c r="A169" s="226"/>
      <c r="B169" s="390" t="str">
        <f>IF(ISBLANK(G1prices!A170),"",G1prices!A170)</f>
        <v>DO30</v>
      </c>
      <c r="C169" s="230" t="str">
        <f>G1prices!B170</f>
        <v>Desk Organizer 30''</v>
      </c>
      <c r="D169" s="345">
        <f>IF(B169="","",INDEX(G1prices!C170:H170,1,GroupG1index))</f>
        <v>0</v>
      </c>
      <c r="E169" s="232" t="str">
        <f t="shared" si="2"/>
        <v>N/A</v>
      </c>
      <c r="F169" s="348"/>
    </row>
    <row r="170" spans="1:6" ht="15" customHeight="1" thickBot="1" x14ac:dyDescent="0.3">
      <c r="A170" s="226"/>
      <c r="B170" s="390" t="str">
        <f>IF(ISBLANK(G1prices!A171),"",G1prices!A171)</f>
        <v>DO36</v>
      </c>
      <c r="C170" s="230" t="str">
        <f>G1prices!B171</f>
        <v>Desk Organizer 36''</v>
      </c>
      <c r="D170" s="345">
        <f>IF(B170="","",INDEX(G1prices!C171:H171,1,GroupG1index))</f>
        <v>0</v>
      </c>
      <c r="E170" s="232" t="str">
        <f t="shared" si="2"/>
        <v>N/A</v>
      </c>
      <c r="F170" s="348"/>
    </row>
    <row r="171" spans="1:6" ht="15" customHeight="1" thickBot="1" x14ac:dyDescent="0.3">
      <c r="A171" s="226"/>
      <c r="B171" s="390" t="str">
        <f>IF(ISBLANK(G1prices!A172),"",G1prices!A172)</f>
        <v>DWH30</v>
      </c>
      <c r="C171" s="230" t="str">
        <f>G1prices!B172</f>
        <v>Decorative Wood Hood 36''</v>
      </c>
      <c r="D171" s="345">
        <f>IF(B171="","",INDEX(G1prices!C172:H172,1,GroupG1index))</f>
        <v>0</v>
      </c>
      <c r="E171" s="232" t="str">
        <f t="shared" si="2"/>
        <v>N/A</v>
      </c>
      <c r="F171" s="348"/>
    </row>
    <row r="172" spans="1:6" ht="15" customHeight="1" thickBot="1" x14ac:dyDescent="0.3">
      <c r="A172" s="226"/>
      <c r="B172" s="390" t="str">
        <f>IF(ISBLANK(G1prices!A173),"",G1prices!A173)</f>
        <v>DWH36</v>
      </c>
      <c r="C172" s="230" t="str">
        <f>G1prices!B173</f>
        <v>Decorative Wood Hood 36''</v>
      </c>
      <c r="D172" s="345">
        <f>IF(B172="","",INDEX(G1prices!C173:H173,1,GroupG1index))</f>
        <v>0</v>
      </c>
      <c r="E172" s="232" t="str">
        <f t="shared" si="2"/>
        <v>N/A</v>
      </c>
      <c r="F172" s="348"/>
    </row>
    <row r="173" spans="1:6" ht="15" customHeight="1" thickBot="1" x14ac:dyDescent="0.3">
      <c r="A173" s="226"/>
      <c r="B173" s="390" t="str">
        <f>IF(ISBLANK(G1prices!A174),"",G1prices!A174)</f>
        <v>DWH42</v>
      </c>
      <c r="C173" s="230" t="str">
        <f>G1prices!B174</f>
        <v>Decorative Wood Hood 42''</v>
      </c>
      <c r="D173" s="345">
        <f>IF(B173="","",INDEX(G1prices!C174:H174,1,GroupG1index))</f>
        <v>0</v>
      </c>
      <c r="E173" s="232" t="str">
        <f t="shared" si="2"/>
        <v>N/A</v>
      </c>
      <c r="F173" s="348"/>
    </row>
    <row r="174" spans="1:6" ht="15" customHeight="1" thickBot="1" x14ac:dyDescent="0.3">
      <c r="A174" s="226"/>
      <c r="B174" s="390" t="str">
        <f>IF(ISBLANK(G1prices!A175),"",G1prices!A175)</f>
        <v>RG</v>
      </c>
      <c r="C174" s="230" t="str">
        <f>G1prices!B175</f>
        <v>Route for Glass (glass not included)</v>
      </c>
      <c r="D174" s="345">
        <f>IF(B174="","",INDEX(G1prices!C175:H175,1,GroupG1index))</f>
        <v>0</v>
      </c>
      <c r="E174" s="232" t="str">
        <f t="shared" si="2"/>
        <v>N/A</v>
      </c>
      <c r="F174" s="348"/>
    </row>
    <row r="175" spans="1:6" ht="15" customHeight="1" thickBot="1" x14ac:dyDescent="0.3">
      <c r="A175" s="226"/>
      <c r="B175" s="390" t="str">
        <f>IF(ISBLANK(G1prices!A176),"",G1prices!A176)</f>
        <v>BWB18</v>
      </c>
      <c r="C175" s="230" t="str">
        <f>G1prices!B176</f>
        <v>Base Waste Basket 18''</v>
      </c>
      <c r="D175" s="345">
        <f>IF(B175="","",INDEX(G1prices!C176:H176,1,GroupG1index))</f>
        <v>0</v>
      </c>
      <c r="E175" s="232" t="str">
        <f t="shared" si="2"/>
        <v>N/A</v>
      </c>
      <c r="F175" s="348"/>
    </row>
    <row r="176" spans="1:6" ht="15" customHeight="1" thickBot="1" x14ac:dyDescent="0.3">
      <c r="A176" s="226"/>
      <c r="B176" s="390" t="str">
        <f>IF(ISBLANK(G1prices!A177),"",G1prices!A177)</f>
        <v>CLDL</v>
      </c>
      <c r="C176" s="230" t="str">
        <f>G1prices!B177</f>
        <v>Classic Decorative Leg</v>
      </c>
      <c r="D176" s="345">
        <f>IF(B176="","",INDEX(G1prices!C177:H177,1,GroupG1index))</f>
        <v>0</v>
      </c>
      <c r="E176" s="232" t="str">
        <f t="shared" si="2"/>
        <v>N/A</v>
      </c>
      <c r="F176" s="348"/>
    </row>
    <row r="177" spans="1:6" ht="15" customHeight="1" thickBot="1" x14ac:dyDescent="0.3">
      <c r="A177" s="226"/>
      <c r="B177" s="390" t="str">
        <f>IF(ISBLANK(G1prices!A178),"",G1prices!A178)</f>
        <v>FLDL</v>
      </c>
      <c r="C177" s="230" t="str">
        <f>G1prices!B178</f>
        <v>Fluted Decorative Leg</v>
      </c>
      <c r="D177" s="345">
        <f>IF(B177="","",INDEX(G1prices!C178:H178,1,GroupG1index))</f>
        <v>0</v>
      </c>
      <c r="E177" s="232" t="str">
        <f t="shared" si="2"/>
        <v>N/A</v>
      </c>
      <c r="F177" s="348"/>
    </row>
    <row r="178" spans="1:6" ht="15" customHeight="1" thickBot="1" x14ac:dyDescent="0.3">
      <c r="A178" s="226"/>
      <c r="B178" s="390" t="str">
        <f>IF(ISBLANK(G1prices!A179),"",G1prices!A179)</f>
        <v>CSB33</v>
      </c>
      <c r="C178" s="230" t="str">
        <f>G1prices!B179</f>
        <v>Corner Sink Base 33''</v>
      </c>
      <c r="D178" s="345">
        <f>IF(B178="","",INDEX(G1prices!C179:H179,1,GroupG1index))</f>
        <v>0</v>
      </c>
      <c r="E178" s="232" t="str">
        <f t="shared" si="2"/>
        <v>N/A</v>
      </c>
      <c r="F178" s="348"/>
    </row>
    <row r="179" spans="1:6" ht="15" customHeight="1" thickBot="1" x14ac:dyDescent="0.3">
      <c r="A179" s="226"/>
      <c r="B179" s="390" t="str">
        <f>IF(ISBLANK(G1prices!A180),"",G1prices!A180)</f>
        <v>CSB36</v>
      </c>
      <c r="C179" s="230" t="str">
        <f>G1prices!B180</f>
        <v>Corner Sink Base 36''</v>
      </c>
      <c r="D179" s="345">
        <f>IF(B179="","",INDEX(G1prices!C180:H180,1,GroupG1index))</f>
        <v>0</v>
      </c>
      <c r="E179" s="232" t="str">
        <f t="shared" si="2"/>
        <v>N/A</v>
      </c>
      <c r="F179" s="348"/>
    </row>
    <row r="180" spans="1:6" ht="15" customHeight="1" thickBot="1" x14ac:dyDescent="0.3">
      <c r="A180" s="226"/>
      <c r="B180" s="390" t="str">
        <f>IF(ISBLANK(G1prices!A181),"",G1prices!A181)</f>
        <v>LSB33</v>
      </c>
      <c r="C180" s="230" t="str">
        <f>G1prices!B181</f>
        <v>Corner Sink Base 33'' with Lazy Susan</v>
      </c>
      <c r="D180" s="345">
        <f>IF(B180="","",INDEX(G1prices!C181:H181,1,GroupG1index))</f>
        <v>0</v>
      </c>
      <c r="E180" s="232" t="str">
        <f t="shared" si="2"/>
        <v>N/A</v>
      </c>
      <c r="F180" s="348"/>
    </row>
    <row r="181" spans="1:6" ht="15" customHeight="1" thickBot="1" x14ac:dyDescent="0.3">
      <c r="A181" s="226"/>
      <c r="B181" s="390" t="str">
        <f>IF(ISBLANK(G1prices!A182),"",G1prices!A182)</f>
        <v>LSB36</v>
      </c>
      <c r="C181" s="230" t="str">
        <f>G1prices!B182</f>
        <v>Corner Sink Base 36'' with Lazy Susan</v>
      </c>
      <c r="D181" s="345">
        <f>IF(B181="","",INDEX(G1prices!C182:H182,1,GroupG1index))</f>
        <v>0</v>
      </c>
      <c r="E181" s="232" t="str">
        <f t="shared" si="2"/>
        <v>N/A</v>
      </c>
      <c r="F181" s="348"/>
    </row>
    <row r="182" spans="1:6" ht="15" customHeight="1" thickBot="1" x14ac:dyDescent="0.3">
      <c r="A182" s="226"/>
      <c r="B182" s="390" t="str">
        <f>IF(ISBLANK(G1prices!A183),"",G1prices!A183)</f>
        <v>LSBW36</v>
      </c>
      <c r="C182" s="230" t="str">
        <f>G1prices!B183</f>
        <v>Corner Sink Base 36'' with Wood Lazy Susan</v>
      </c>
      <c r="D182" s="345">
        <f>IF(B182="","",INDEX(G1prices!C183:H183,1,GroupG1index))</f>
        <v>0</v>
      </c>
      <c r="E182" s="232" t="str">
        <f t="shared" si="2"/>
        <v>N/A</v>
      </c>
      <c r="F182" s="348"/>
    </row>
    <row r="183" spans="1:6" ht="15" customHeight="1" thickBot="1" x14ac:dyDescent="0.3">
      <c r="A183" s="226"/>
      <c r="B183" s="390" t="str">
        <f>IF(ISBLANK(G1prices!A184),"",G1prices!A184)</f>
        <v/>
      </c>
      <c r="C183" s="230" t="str">
        <f>G1prices!B184</f>
        <v>Roll Out Trays</v>
      </c>
      <c r="D183" s="345" t="str">
        <f>IF(B183="","",INDEX(G1prices!C184:H184,1,GroupG1index))</f>
        <v/>
      </c>
      <c r="E183" s="232" t="str">
        <f t="shared" si="2"/>
        <v/>
      </c>
      <c r="F183" s="348"/>
    </row>
    <row r="184" spans="1:6" ht="15" customHeight="1" thickBot="1" x14ac:dyDescent="0.3">
      <c r="A184" s="226"/>
      <c r="B184" s="390" t="str">
        <f>IF(ISBLANK(G1prices!A185),"",G1prices!A185)</f>
        <v>RS12</v>
      </c>
      <c r="C184" s="230" t="str">
        <f>G1prices!B185</f>
        <v>Roll-Out Shelf-1 Tray for B12</v>
      </c>
      <c r="D184" s="345">
        <f>IF(B184="","",INDEX(G1prices!C185:H185,1,GroupG1index))</f>
        <v>0</v>
      </c>
      <c r="E184" s="232" t="str">
        <f t="shared" si="2"/>
        <v>N/A</v>
      </c>
      <c r="F184" s="348"/>
    </row>
    <row r="185" spans="1:6" ht="15" customHeight="1" thickBot="1" x14ac:dyDescent="0.3">
      <c r="A185" s="226"/>
      <c r="B185" s="390" t="str">
        <f>IF(ISBLANK(G1prices!A186),"",G1prices!A186)</f>
        <v>RS15</v>
      </c>
      <c r="C185" s="230" t="str">
        <f>G1prices!B186</f>
        <v>Roll-Out Shelf-1 Tray for B15</v>
      </c>
      <c r="D185" s="345">
        <f>IF(B185="","",INDEX(G1prices!C186:H186,1,GroupG1index))</f>
        <v>0</v>
      </c>
      <c r="E185" s="232" t="str">
        <f t="shared" si="2"/>
        <v>N/A</v>
      </c>
      <c r="F185" s="348"/>
    </row>
    <row r="186" spans="1:6" ht="15" customHeight="1" thickBot="1" x14ac:dyDescent="0.3">
      <c r="A186" s="226"/>
      <c r="B186" s="390" t="str">
        <f>IF(ISBLANK(G1prices!A187),"",G1prices!A187)</f>
        <v>RS18</v>
      </c>
      <c r="C186" s="230" t="str">
        <f>G1prices!B187</f>
        <v>Roll-Out Shelf-1 Tray for B18</v>
      </c>
      <c r="D186" s="345">
        <f>IF(B186="","",INDEX(G1prices!C187:H187,1,GroupG1index))</f>
        <v>0</v>
      </c>
      <c r="E186" s="232" t="str">
        <f t="shared" si="2"/>
        <v>N/A</v>
      </c>
      <c r="F186" s="348"/>
    </row>
    <row r="187" spans="1:6" ht="15" customHeight="1" thickBot="1" x14ac:dyDescent="0.3">
      <c r="A187" s="226"/>
      <c r="B187" s="390" t="str">
        <f>IF(ISBLANK(G1prices!A188),"",G1prices!A188)</f>
        <v>RS21</v>
      </c>
      <c r="C187" s="230" t="str">
        <f>G1prices!B188</f>
        <v>Roll-Out Shelf-1 Tray for B21</v>
      </c>
      <c r="D187" s="345">
        <f>IF(B187="","",INDEX(G1prices!C188:H188,1,GroupG1index))</f>
        <v>0</v>
      </c>
      <c r="E187" s="232" t="str">
        <f t="shared" si="2"/>
        <v>N/A</v>
      </c>
      <c r="F187" s="348"/>
    </row>
    <row r="188" spans="1:6" ht="15" customHeight="1" thickBot="1" x14ac:dyDescent="0.3">
      <c r="A188" s="226"/>
      <c r="B188" s="390" t="str">
        <f>IF(ISBLANK(G1prices!A189),"",G1prices!A189)</f>
        <v>RS24</v>
      </c>
      <c r="C188" s="230" t="str">
        <f>G1prices!B189</f>
        <v>Roll-Out Shelf-1 Tray for B24</v>
      </c>
      <c r="D188" s="345">
        <f>IF(B188="","",INDEX(G1prices!C189:H189,1,GroupG1index))</f>
        <v>0</v>
      </c>
      <c r="E188" s="232" t="str">
        <f t="shared" si="2"/>
        <v>N/A</v>
      </c>
      <c r="F188" s="348"/>
    </row>
    <row r="189" spans="1:6" ht="15" customHeight="1" thickBot="1" x14ac:dyDescent="0.3">
      <c r="A189" s="226"/>
      <c r="B189" s="390" t="str">
        <f>IF(ISBLANK(G1prices!A190),"",G1prices!A190)</f>
        <v>RS27</v>
      </c>
      <c r="C189" s="230" t="str">
        <f>G1prices!B190</f>
        <v>Roll-Out Shelf-1 Tray for B27</v>
      </c>
      <c r="D189" s="345">
        <f>IF(B189="","",INDEX(G1prices!C190:H190,1,GroupG1index))</f>
        <v>0</v>
      </c>
      <c r="E189" s="232" t="str">
        <f t="shared" si="2"/>
        <v>N/A</v>
      </c>
      <c r="F189" s="348"/>
    </row>
    <row r="190" spans="1:6" ht="15" customHeight="1" thickBot="1" x14ac:dyDescent="0.3">
      <c r="A190" s="226"/>
      <c r="B190" s="390" t="str">
        <f>IF(ISBLANK(G1prices!A191),"",G1prices!A191)</f>
        <v>RS30</v>
      </c>
      <c r="C190" s="230" t="str">
        <f>G1prices!B191</f>
        <v>Roll-Out Shelf-1 Tray for B30</v>
      </c>
      <c r="D190" s="345">
        <f>IF(B190="","",INDEX(G1prices!C191:H191,1,GroupG1index))</f>
        <v>0</v>
      </c>
      <c r="E190" s="232" t="str">
        <f t="shared" si="2"/>
        <v>N/A</v>
      </c>
      <c r="F190" s="348"/>
    </row>
    <row r="191" spans="1:6" ht="15" customHeight="1" thickBot="1" x14ac:dyDescent="0.3">
      <c r="A191" s="226"/>
      <c r="B191" s="390" t="str">
        <f>IF(ISBLANK(G1prices!A192),"",G1prices!A192)</f>
        <v>RS33</v>
      </c>
      <c r="C191" s="230" t="str">
        <f>G1prices!B192</f>
        <v>Roll-Out Shelf-1 Tray for B33</v>
      </c>
      <c r="D191" s="345">
        <f>IF(B191="","",INDEX(G1prices!C192:H192,1,GroupG1index))</f>
        <v>0</v>
      </c>
      <c r="E191" s="232" t="str">
        <f t="shared" si="2"/>
        <v>N/A</v>
      </c>
      <c r="F191" s="348"/>
    </row>
    <row r="192" spans="1:6" ht="15" customHeight="1" thickBot="1" x14ac:dyDescent="0.3">
      <c r="A192" s="226"/>
      <c r="B192" s="390" t="str">
        <f>IF(ISBLANK(G1prices!A193),"",G1prices!A193)</f>
        <v>RS36</v>
      </c>
      <c r="C192" s="230" t="str">
        <f>G1prices!B193</f>
        <v>Roll-Out Shelf-1 Tray for B36</v>
      </c>
      <c r="D192" s="345">
        <f>IF(B192="","",INDEX(G1prices!C193:H193,1,GroupG1index))</f>
        <v>0</v>
      </c>
      <c r="E192" s="232" t="str">
        <f t="shared" si="2"/>
        <v>N/A</v>
      </c>
      <c r="F192" s="348"/>
    </row>
    <row r="193" spans="1:6" ht="15" customHeight="1" thickBot="1" x14ac:dyDescent="0.3">
      <c r="A193" s="226"/>
      <c r="B193" s="390" t="str">
        <f>IF(ISBLANK(G1prices!A194),"",G1prices!A194)</f>
        <v>URS30</v>
      </c>
      <c r="C193" s="230" t="str">
        <f>G1prices!B194</f>
        <v>Utility Roll-Out Shelf for U30</v>
      </c>
      <c r="D193" s="345">
        <f>IF(B193="","",INDEX(G1prices!C194:H194,1,GroupG1index))</f>
        <v>0</v>
      </c>
      <c r="E193" s="232" t="str">
        <f t="shared" si="2"/>
        <v>N/A</v>
      </c>
      <c r="F193" s="348"/>
    </row>
    <row r="194" spans="1:6" ht="15" customHeight="1" thickBot="1" x14ac:dyDescent="0.3">
      <c r="A194" s="226"/>
      <c r="B194" s="390" t="str">
        <f>IF(ISBLANK(G1prices!A195),"",G1prices!A195)</f>
        <v/>
      </c>
      <c r="C194" s="230" t="str">
        <f>G1prices!B195</f>
        <v>Vanities</v>
      </c>
      <c r="D194" s="345" t="str">
        <f>IF(B194="","",INDEX(G1prices!C195:H195,1,GroupG1index))</f>
        <v/>
      </c>
      <c r="E194" s="232" t="str">
        <f t="shared" si="2"/>
        <v/>
      </c>
      <c r="F194" s="348"/>
    </row>
    <row r="195" spans="1:6" ht="15" customHeight="1" thickBot="1" x14ac:dyDescent="0.3">
      <c r="A195" s="226"/>
      <c r="B195" s="390" t="str">
        <f>IF(ISBLANK(G1prices!A196),"",G1prices!A196)</f>
        <v>VB15</v>
      </c>
      <c r="C195" s="230" t="str">
        <f>G1prices!B196</f>
        <v>Vanity Base 15''</v>
      </c>
      <c r="D195" s="345">
        <f>IF(B195="","",INDEX(G1prices!C196:H196,1,GroupG1index))</f>
        <v>0</v>
      </c>
      <c r="E195" s="232" t="str">
        <f t="shared" si="2"/>
        <v>N/A</v>
      </c>
      <c r="F195" s="348"/>
    </row>
    <row r="196" spans="1:6" ht="15" customHeight="1" thickBot="1" x14ac:dyDescent="0.3">
      <c r="A196" s="226"/>
      <c r="B196" s="390" t="str">
        <f>IF(ISBLANK(G1prices!A197),"",G1prices!A197)</f>
        <v>VB18</v>
      </c>
      <c r="C196" s="230" t="str">
        <f>G1prices!B197</f>
        <v>Vanity Base 18''</v>
      </c>
      <c r="D196" s="345">
        <f>IF(B196="","",INDEX(G1prices!C197:H197,1,GroupG1index))</f>
        <v>0</v>
      </c>
      <c r="E196" s="232" t="str">
        <f t="shared" si="2"/>
        <v>N/A</v>
      </c>
      <c r="F196" s="348"/>
    </row>
    <row r="197" spans="1:6" ht="15" customHeight="1" thickBot="1" x14ac:dyDescent="0.3">
      <c r="A197" s="226"/>
      <c r="B197" s="390" t="str">
        <f>IF(ISBLANK(G1prices!A198),"",G1prices!A198)</f>
        <v>VB21</v>
      </c>
      <c r="C197" s="230" t="str">
        <f>G1prices!B198</f>
        <v>Vanity Base 21''</v>
      </c>
      <c r="D197" s="345">
        <f>IF(B197="","",INDEX(G1prices!C198:H198,1,GroupG1index))</f>
        <v>0</v>
      </c>
      <c r="E197" s="232" t="str">
        <f t="shared" ref="E197:E260" si="3">IF(B197="","",IF(D197=0,NotAvailable,D197*A197))</f>
        <v>N/A</v>
      </c>
      <c r="F197" s="348"/>
    </row>
    <row r="198" spans="1:6" ht="15" customHeight="1" thickBot="1" x14ac:dyDescent="0.3">
      <c r="A198" s="226"/>
      <c r="B198" s="390" t="str">
        <f>IF(ISBLANK(G1prices!A199),"",G1prices!A199)</f>
        <v>VS21</v>
      </c>
      <c r="C198" s="230" t="str">
        <f>G1prices!B199</f>
        <v>Vanity Sink Base 21''</v>
      </c>
      <c r="D198" s="345">
        <f>IF(B198="","",INDEX(G1prices!C199:H199,1,GroupG1index))</f>
        <v>0</v>
      </c>
      <c r="E198" s="232" t="str">
        <f t="shared" si="3"/>
        <v>N/A</v>
      </c>
      <c r="F198" s="348"/>
    </row>
    <row r="199" spans="1:6" ht="15" customHeight="1" thickBot="1" x14ac:dyDescent="0.3">
      <c r="A199" s="226"/>
      <c r="B199" s="390" t="str">
        <f>IF(ISBLANK(G1prices!A200),"",G1prices!A200)</f>
        <v>VS24</v>
      </c>
      <c r="C199" s="230" t="str">
        <f>G1prices!B200</f>
        <v>Vanity Sink 24''</v>
      </c>
      <c r="D199" s="345">
        <f>IF(B199="","",INDEX(G1prices!C200:H200,1,GroupG1index))</f>
        <v>0</v>
      </c>
      <c r="E199" s="232" t="str">
        <f t="shared" si="3"/>
        <v>N/A</v>
      </c>
      <c r="F199" s="348"/>
    </row>
    <row r="200" spans="1:6" ht="15" customHeight="1" thickBot="1" x14ac:dyDescent="0.3">
      <c r="A200" s="226"/>
      <c r="B200" s="390" t="str">
        <f>IF(ISBLANK(G1prices!A201),"",G1prices!A201)</f>
        <v>VS27</v>
      </c>
      <c r="C200" s="230" t="str">
        <f>G1prices!B201</f>
        <v>Vanity Sink 27''</v>
      </c>
      <c r="D200" s="345">
        <f>IF(B200="","",INDEX(G1prices!C201:H201,1,GroupG1index))</f>
        <v>0</v>
      </c>
      <c r="E200" s="232" t="str">
        <f t="shared" si="3"/>
        <v>N/A</v>
      </c>
      <c r="F200" s="348"/>
    </row>
    <row r="201" spans="1:6" ht="15" customHeight="1" thickBot="1" x14ac:dyDescent="0.3">
      <c r="A201" s="226"/>
      <c r="B201" s="390" t="str">
        <f>IF(ISBLANK(G1prices!A202),"",G1prices!A202)</f>
        <v>VS30</v>
      </c>
      <c r="C201" s="230" t="str">
        <f>G1prices!B202</f>
        <v>Vanity Sink 30''</v>
      </c>
      <c r="D201" s="345">
        <f>IF(B201="","",INDEX(G1prices!C202:H202,1,GroupG1index))</f>
        <v>0</v>
      </c>
      <c r="E201" s="232" t="str">
        <f t="shared" si="3"/>
        <v>N/A</v>
      </c>
      <c r="F201" s="348"/>
    </row>
    <row r="202" spans="1:6" ht="15" customHeight="1" thickBot="1" x14ac:dyDescent="0.3">
      <c r="A202" s="226"/>
      <c r="B202" s="390" t="str">
        <f>IF(ISBLANK(G1prices!A203),"",G1prices!A203)</f>
        <v>VS33</v>
      </c>
      <c r="C202" s="230" t="str">
        <f>G1prices!B203</f>
        <v>Vanity Sink 33''</v>
      </c>
      <c r="D202" s="345">
        <f>IF(B202="","",INDEX(G1prices!C203:H203,1,GroupG1index))</f>
        <v>0</v>
      </c>
      <c r="E202" s="232" t="str">
        <f t="shared" si="3"/>
        <v>N/A</v>
      </c>
      <c r="F202" s="348"/>
    </row>
    <row r="203" spans="1:6" ht="15" customHeight="1" thickBot="1" x14ac:dyDescent="0.3">
      <c r="A203" s="226"/>
      <c r="B203" s="390" t="str">
        <f>IF(ISBLANK(G1prices!A204),"",G1prices!A204)</f>
        <v>VS36</v>
      </c>
      <c r="C203" s="230" t="str">
        <f>G1prices!B204</f>
        <v>Vanity Sink 36''</v>
      </c>
      <c r="D203" s="345">
        <f>IF(B203="","",INDEX(G1prices!C204:H204,1,GroupG1index))</f>
        <v>0</v>
      </c>
      <c r="E203" s="232" t="str">
        <f t="shared" si="3"/>
        <v>N/A</v>
      </c>
      <c r="F203" s="348"/>
    </row>
    <row r="204" spans="1:6" ht="15" customHeight="1" thickBot="1" x14ac:dyDescent="0.3">
      <c r="A204" s="226"/>
      <c r="B204" s="390" t="str">
        <f>IF(ISBLANK(G1prices!A205),"",G1prices!A205)</f>
        <v>3VDB12</v>
      </c>
      <c r="C204" s="230" t="str">
        <f>G1prices!B205</f>
        <v>Vanity 3 Drawer Base 12''</v>
      </c>
      <c r="D204" s="345">
        <f>IF(B204="","",INDEX(G1prices!C205:H205,1,GroupG1index))</f>
        <v>0</v>
      </c>
      <c r="E204" s="232" t="str">
        <f t="shared" si="3"/>
        <v>N/A</v>
      </c>
      <c r="F204" s="348"/>
    </row>
    <row r="205" spans="1:6" ht="15" customHeight="1" thickBot="1" x14ac:dyDescent="0.3">
      <c r="A205" s="226"/>
      <c r="B205" s="390" t="str">
        <f>IF(ISBLANK(G1prices!A206),"",G1prices!A206)</f>
        <v>3VDB15</v>
      </c>
      <c r="C205" s="230" t="str">
        <f>G1prices!B206</f>
        <v>Vanity 3 Drawer Base 15''</v>
      </c>
      <c r="D205" s="345">
        <f>IF(B205="","",INDEX(G1prices!C206:H206,1,GroupG1index))</f>
        <v>0</v>
      </c>
      <c r="E205" s="232" t="str">
        <f t="shared" si="3"/>
        <v>N/A</v>
      </c>
      <c r="F205" s="348"/>
    </row>
    <row r="206" spans="1:6" ht="15" customHeight="1" thickBot="1" x14ac:dyDescent="0.3">
      <c r="A206" s="226"/>
      <c r="B206" s="390" t="str">
        <f>IF(ISBLANK(G1prices!A207),"",G1prices!A207)</f>
        <v>3VDB18</v>
      </c>
      <c r="C206" s="230" t="str">
        <f>G1prices!B207</f>
        <v>Vanity 3 Drawer Base 18''</v>
      </c>
      <c r="D206" s="345">
        <f>IF(B206="","",INDEX(G1prices!C207:H207,1,GroupG1index))</f>
        <v>0</v>
      </c>
      <c r="E206" s="232" t="str">
        <f t="shared" si="3"/>
        <v>N/A</v>
      </c>
      <c r="F206" s="348"/>
    </row>
    <row r="207" spans="1:6" ht="15" customHeight="1" thickBot="1" x14ac:dyDescent="0.3">
      <c r="A207" s="226"/>
      <c r="B207" s="390" t="str">
        <f>IF(ISBLANK(G1prices!A208),"",G1prices!A208)</f>
        <v>3VDB21</v>
      </c>
      <c r="C207" s="230" t="str">
        <f>G1prices!B208</f>
        <v>Vanity 3 Drawer Base 21''</v>
      </c>
      <c r="D207" s="345">
        <f>IF(B207="","",INDEX(G1prices!C208:H208,1,GroupG1index))</f>
        <v>0</v>
      </c>
      <c r="E207" s="232" t="str">
        <f t="shared" si="3"/>
        <v>N/A</v>
      </c>
      <c r="F207" s="348"/>
    </row>
    <row r="208" spans="1:6" ht="15" customHeight="1" thickBot="1" x14ac:dyDescent="0.3">
      <c r="A208" s="226"/>
      <c r="B208" s="390" t="str">
        <f>IF(ISBLANK(G1prices!A209),"",G1prices!A209)</f>
        <v>3VDB24</v>
      </c>
      <c r="C208" s="230" t="str">
        <f>G1prices!B209</f>
        <v>Vanity 3 Drawer Base 24''</v>
      </c>
      <c r="D208" s="345">
        <f>IF(B208="","",INDEX(G1prices!C209:H209,1,GroupG1index))</f>
        <v>0</v>
      </c>
      <c r="E208" s="232" t="str">
        <f t="shared" si="3"/>
        <v>N/A</v>
      </c>
      <c r="F208" s="348"/>
    </row>
    <row r="209" spans="1:6" ht="15" customHeight="1" thickBot="1" x14ac:dyDescent="0.3">
      <c r="A209" s="226"/>
      <c r="B209" s="390" t="str">
        <f>IF(ISBLANK(G1prices!A210),"",G1prices!A210)</f>
        <v>VSD36</v>
      </c>
      <c r="C209" s="230" t="str">
        <f>G1prices!B210</f>
        <v>Vanity Sink Drawer Cabinet 36''</v>
      </c>
      <c r="D209" s="345">
        <f>IF(B209="","",INDEX(G1prices!C210:H210,1,GroupG1index))</f>
        <v>0</v>
      </c>
      <c r="E209" s="232" t="str">
        <f t="shared" si="3"/>
        <v>N/A</v>
      </c>
      <c r="F209" s="348"/>
    </row>
    <row r="210" spans="1:6" ht="15" customHeight="1" thickBot="1" x14ac:dyDescent="0.3">
      <c r="A210" s="226"/>
      <c r="B210" s="390" t="str">
        <f>IF(ISBLANK(G1prices!A211),"",G1prices!A211)</f>
        <v>VSD42</v>
      </c>
      <c r="C210" s="230" t="str">
        <f>G1prices!B211</f>
        <v>Vanity Sink Drawer Cabinet 42''</v>
      </c>
      <c r="D210" s="345">
        <f>IF(B210="","",INDEX(G1prices!C211:H211,1,GroupG1index))</f>
        <v>0</v>
      </c>
      <c r="E210" s="232" t="str">
        <f t="shared" si="3"/>
        <v>N/A</v>
      </c>
      <c r="F210" s="348"/>
    </row>
    <row r="211" spans="1:6" ht="15" customHeight="1" thickBot="1" x14ac:dyDescent="0.3">
      <c r="A211" s="226"/>
      <c r="B211" s="390" t="str">
        <f>IF(ISBLANK(G1prices!A212),"",G1prices!A212)</f>
        <v>VSD48</v>
      </c>
      <c r="C211" s="230" t="str">
        <f>G1prices!B212</f>
        <v>Vanity Sink Drawer Cabinet 48''</v>
      </c>
      <c r="D211" s="345">
        <f>IF(B211="","",INDEX(G1prices!C212:H212,1,GroupG1index))</f>
        <v>0</v>
      </c>
      <c r="E211" s="232" t="str">
        <f t="shared" si="3"/>
        <v>N/A</v>
      </c>
      <c r="F211" s="348"/>
    </row>
    <row r="212" spans="1:6" ht="15" customHeight="1" thickBot="1" x14ac:dyDescent="0.3">
      <c r="A212" s="226"/>
      <c r="B212" s="390" t="str">
        <f>IF(ISBLANK(G1prices!A213),"",G1prices!A213)</f>
        <v>VSD54</v>
      </c>
      <c r="C212" s="230" t="str">
        <f>G1prices!B213</f>
        <v>Vanity Sink Drawer Cabinet 54''</v>
      </c>
      <c r="D212" s="345">
        <f>IF(B212="","",INDEX(G1prices!C213:H213,1,GroupG1index))</f>
        <v>0</v>
      </c>
      <c r="E212" s="232" t="str">
        <f t="shared" si="3"/>
        <v>N/A</v>
      </c>
      <c r="F212" s="348"/>
    </row>
    <row r="213" spans="1:6" ht="15" customHeight="1" thickBot="1" x14ac:dyDescent="0.3">
      <c r="A213" s="226"/>
      <c r="B213" s="390" t="str">
        <f>IF(ISBLANK(G1prices!A214),"",G1prices!A214)</f>
        <v>VKD36</v>
      </c>
      <c r="C213" s="230" t="str">
        <f>G1prices!B214</f>
        <v>Vanity Knee Drawer 36''</v>
      </c>
      <c r="D213" s="345">
        <f>IF(B213="","",INDEX(G1prices!C214:H214,1,GroupG1index))</f>
        <v>0</v>
      </c>
      <c r="E213" s="232" t="str">
        <f t="shared" si="3"/>
        <v>N/A</v>
      </c>
      <c r="F213" s="348"/>
    </row>
    <row r="214" spans="1:6" ht="15" customHeight="1" thickBot="1" x14ac:dyDescent="0.3">
      <c r="A214" s="226"/>
      <c r="B214" s="390" t="str">
        <f>IF(ISBLANK(G1prices!A215),"",G1prices!A215)</f>
        <v/>
      </c>
      <c r="C214" s="230" t="str">
        <f>G1prices!B215</f>
        <v>Panels</v>
      </c>
      <c r="D214" s="345" t="str">
        <f>IF(B214="","",INDEX(G1prices!C215:H215,1,GroupG1index))</f>
        <v/>
      </c>
      <c r="E214" s="232" t="str">
        <f t="shared" si="3"/>
        <v/>
      </c>
      <c r="F214" s="348"/>
    </row>
    <row r="215" spans="1:6" ht="15" customHeight="1" thickBot="1" x14ac:dyDescent="0.3">
      <c r="A215" s="226"/>
      <c r="B215" s="390" t="str">
        <f>IF(ISBLANK(G1prices!A216),"",G1prices!A216)</f>
        <v>TDEP2484</v>
      </c>
      <c r="C215" s="230" t="str">
        <f>G1prices!B216</f>
        <v>Tall Decorative End Panel 24x84'</v>
      </c>
      <c r="D215" s="345">
        <f>IF(B215="","",INDEX(G1prices!C216:H216,1,GroupG1index))</f>
        <v>0</v>
      </c>
      <c r="E215" s="232" t="str">
        <f t="shared" si="3"/>
        <v>N/A</v>
      </c>
      <c r="F215" s="348"/>
    </row>
    <row r="216" spans="1:6" ht="15" customHeight="1" thickBot="1" x14ac:dyDescent="0.3">
      <c r="A216" s="226"/>
      <c r="B216" s="390" t="str">
        <f>IF(ISBLANK(G1prices!A217),"",G1prices!A217)</f>
        <v>TDEP2490</v>
      </c>
      <c r="C216" s="230" t="str">
        <f>G1prices!B217</f>
        <v>Tall Decorative End Panel 24x90''</v>
      </c>
      <c r="D216" s="345">
        <f>IF(B216="","",INDEX(G1prices!C217:H217,1,GroupG1index))</f>
        <v>0</v>
      </c>
      <c r="E216" s="232" t="str">
        <f t="shared" si="3"/>
        <v>N/A</v>
      </c>
      <c r="F216" s="348"/>
    </row>
    <row r="217" spans="1:6" ht="15" customHeight="1" thickBot="1" x14ac:dyDescent="0.3">
      <c r="A217" s="226"/>
      <c r="B217" s="390" t="str">
        <f>IF(ISBLANK(G1prices!A218),"",G1prices!A218)</f>
        <v>TDEP2496</v>
      </c>
      <c r="C217" s="230" t="str">
        <f>G1prices!B218</f>
        <v>Tall Decorative End Panel 24x96''</v>
      </c>
      <c r="D217" s="345">
        <f>IF(B217="","",INDEX(G1prices!C218:H218,1,GroupG1index))</f>
        <v>0</v>
      </c>
      <c r="E217" s="232" t="str">
        <f t="shared" si="3"/>
        <v>N/A</v>
      </c>
      <c r="F217" s="348"/>
    </row>
    <row r="218" spans="1:6" ht="15" customHeight="1" thickBot="1" x14ac:dyDescent="0.3">
      <c r="A218" s="226"/>
      <c r="B218" s="390" t="str">
        <f>IF(ISBLANK(G1prices!A219),"",G1prices!A219)</f>
        <v>BDEP</v>
      </c>
      <c r="C218" s="230" t="str">
        <f>G1prices!B219</f>
        <v>Base Decorative End Panel</v>
      </c>
      <c r="D218" s="345">
        <f>IF(B218="","",INDEX(G1prices!C219:H219,1,GroupG1index))</f>
        <v>0</v>
      </c>
      <c r="E218" s="232" t="str">
        <f t="shared" si="3"/>
        <v>N/A</v>
      </c>
      <c r="F218" s="348"/>
    </row>
    <row r="219" spans="1:6" ht="15" customHeight="1" thickBot="1" x14ac:dyDescent="0.3">
      <c r="A219" s="226"/>
      <c r="B219" s="390" t="str">
        <f>IF(ISBLANK(G1prices!A220),"",G1prices!A220)</f>
        <v>BEPV</v>
      </c>
      <c r="C219" s="230" t="str">
        <f>G1prices!B220</f>
        <v>Base End Panel Veneer 1/2''</v>
      </c>
      <c r="D219" s="345">
        <f>IF(B219="","",INDEX(G1prices!C220:H220,1,GroupG1index))</f>
        <v>0</v>
      </c>
      <c r="E219" s="232" t="str">
        <f t="shared" si="3"/>
        <v>N/A</v>
      </c>
      <c r="F219" s="348"/>
    </row>
    <row r="220" spans="1:6" ht="15" customHeight="1" thickBot="1" x14ac:dyDescent="0.3">
      <c r="A220" s="226"/>
      <c r="B220" s="390" t="str">
        <f>IF(ISBLANK(G1prices!A221),"",G1prices!A221)</f>
        <v>BEPV1.5</v>
      </c>
      <c r="C220" s="230" t="str">
        <f>G1prices!B221</f>
        <v>Base End Panel Veneer 1.5''</v>
      </c>
      <c r="D220" s="345">
        <f>IF(B220="","",INDEX(G1prices!C221:H221,1,GroupG1index))</f>
        <v>0</v>
      </c>
      <c r="E220" s="232" t="str">
        <f t="shared" si="3"/>
        <v>N/A</v>
      </c>
      <c r="F220" s="348"/>
    </row>
    <row r="221" spans="1:6" ht="15" customHeight="1" thickBot="1" x14ac:dyDescent="0.3">
      <c r="A221" s="226"/>
      <c r="B221" s="390" t="str">
        <f>IF(ISBLANK(G1prices!A222),"",G1prices!A222)</f>
        <v>BEPV3</v>
      </c>
      <c r="C221" s="230" t="str">
        <f>G1prices!B222</f>
        <v>Base End Panel Veneer 3''</v>
      </c>
      <c r="D221" s="345">
        <f>IF(B221="","",INDEX(G1prices!C222:H222,1,GroupG1index))</f>
        <v>0</v>
      </c>
      <c r="E221" s="232" t="str">
        <f t="shared" si="3"/>
        <v>N/A</v>
      </c>
      <c r="F221" s="348"/>
    </row>
    <row r="222" spans="1:6" ht="15" customHeight="1" thickBot="1" x14ac:dyDescent="0.3">
      <c r="A222" s="226"/>
      <c r="B222" s="390" t="str">
        <f>IF(ISBLANK(G1prices!A223),"",G1prices!A223)</f>
        <v>FPV4848</v>
      </c>
      <c r="C222" s="230" t="str">
        <f>G1prices!B223</f>
        <v>Finished Panel Veneer 48x48''</v>
      </c>
      <c r="D222" s="345">
        <f>IF(B222="","",INDEX(G1prices!C223:H223,1,GroupG1index))</f>
        <v>0</v>
      </c>
      <c r="E222" s="232" t="str">
        <f t="shared" si="3"/>
        <v>N/A</v>
      </c>
      <c r="F222" s="348"/>
    </row>
    <row r="223" spans="1:6" ht="15" customHeight="1" thickBot="1" x14ac:dyDescent="0.3">
      <c r="A223" s="226"/>
      <c r="B223" s="390" t="str">
        <f>IF(ISBLANK(G1prices!A224),"",G1prices!A224)</f>
        <v>FPV4896</v>
      </c>
      <c r="C223" s="230" t="str">
        <f>G1prices!B224</f>
        <v>Finished Panel Veneer 48x96''</v>
      </c>
      <c r="D223" s="345">
        <f>IF(B223="","",INDEX(G1prices!C224:H224,1,GroupG1index))</f>
        <v>0</v>
      </c>
      <c r="E223" s="232" t="str">
        <f t="shared" si="3"/>
        <v>N/A</v>
      </c>
      <c r="F223" s="348"/>
    </row>
    <row r="224" spans="1:6" ht="15" customHeight="1" thickBot="1" x14ac:dyDescent="0.3">
      <c r="A224" s="226"/>
      <c r="B224" s="390" t="str">
        <f>IF(ISBLANK(G1prices!A225),"",G1prices!A225)</f>
        <v>FPV4896NA</v>
      </c>
      <c r="C224" s="230" t="str">
        <f>G1prices!B225</f>
        <v>Finished Panel Veneer 48x96'' Natural</v>
      </c>
      <c r="D224" s="345">
        <f>IF(B224="","",INDEX(G1prices!C225:H225,1,GroupG1index))</f>
        <v>0</v>
      </c>
      <c r="E224" s="232" t="str">
        <f t="shared" si="3"/>
        <v>N/A</v>
      </c>
      <c r="F224" s="348"/>
    </row>
    <row r="225" spans="1:6" ht="15" customHeight="1" thickBot="1" x14ac:dyDescent="0.3">
      <c r="A225" s="226"/>
      <c r="B225" s="390" t="str">
        <f>IF(ISBLANK(G1prices!A226),"",G1prices!A226)</f>
        <v>PLY4896NA</v>
      </c>
      <c r="C225" s="230" t="str">
        <f>G1prices!B226</f>
        <v>1/2" Plywood 48x96" Natural</v>
      </c>
      <c r="D225" s="345">
        <f>IF(B225="","",INDEX(G1prices!C226:H226,1,GroupG1index))</f>
        <v>0</v>
      </c>
      <c r="E225" s="232" t="str">
        <f t="shared" si="3"/>
        <v>N/A</v>
      </c>
      <c r="F225" s="348"/>
    </row>
    <row r="226" spans="1:6" ht="15" customHeight="1" thickBot="1" x14ac:dyDescent="0.3">
      <c r="A226" s="226"/>
      <c r="B226" s="390" t="str">
        <f>IF(ISBLANK(G1prices!A227),"",G1prices!A227)</f>
        <v>BBFPV4848</v>
      </c>
      <c r="C226" s="230" t="str">
        <f>G1prices!B227</f>
        <v>Bead Board Finished Panel Veneer 48x48''</v>
      </c>
      <c r="D226" s="345">
        <f>IF(B226="","",INDEX(G1prices!C227:H227,1,GroupG1index))</f>
        <v>0</v>
      </c>
      <c r="E226" s="232" t="str">
        <f t="shared" si="3"/>
        <v>N/A</v>
      </c>
      <c r="F226" s="348"/>
    </row>
    <row r="227" spans="1:6" ht="15" customHeight="1" thickBot="1" x14ac:dyDescent="0.3">
      <c r="A227" s="226"/>
      <c r="B227" s="390" t="str">
        <f>IF(ISBLANK(G1prices!A228),"",G1prices!A228)</f>
        <v>BBFPV4896</v>
      </c>
      <c r="C227" s="230" t="str">
        <f>G1prices!B228</f>
        <v>Bead Board Finished Panel Veneer 48x96''</v>
      </c>
      <c r="D227" s="345">
        <f>IF(B227="","",INDEX(G1prices!C228:H228,1,GroupG1index))</f>
        <v>0</v>
      </c>
      <c r="E227" s="232" t="str">
        <f t="shared" si="3"/>
        <v>N/A</v>
      </c>
      <c r="F227" s="348"/>
    </row>
    <row r="228" spans="1:6" ht="15" customHeight="1" thickBot="1" x14ac:dyDescent="0.3">
      <c r="A228" s="226"/>
      <c r="B228" s="390" t="str">
        <f>IF(ISBLANK(G1prices!A229),"",G1prices!A229)</f>
        <v>REPV2496</v>
      </c>
      <c r="C228" s="230" t="str">
        <f>G1prices!B229</f>
        <v>Refrigerator End Panel Veneer 24x96''</v>
      </c>
      <c r="D228" s="345">
        <f>IF(B228="","",INDEX(G1prices!C229:H229,1,GroupG1index))</f>
        <v>0</v>
      </c>
      <c r="E228" s="232" t="str">
        <f t="shared" si="3"/>
        <v>N/A</v>
      </c>
      <c r="F228" s="348"/>
    </row>
    <row r="229" spans="1:6" ht="15" customHeight="1" thickBot="1" x14ac:dyDescent="0.3">
      <c r="A229" s="226"/>
      <c r="B229" s="390" t="str">
        <f>IF(ISBLANK(G1prices!A230),"",G1prices!A230)</f>
        <v>REPV2496NA</v>
      </c>
      <c r="C229" s="230" t="str">
        <f>G1prices!B230</f>
        <v>Refrigerator End Panel Veneer 24x96''</v>
      </c>
      <c r="D229" s="345">
        <f>IF(B229="","",INDEX(G1prices!C230:H230,1,GroupG1index))</f>
        <v>0</v>
      </c>
      <c r="E229" s="232" t="str">
        <f t="shared" si="3"/>
        <v>N/A</v>
      </c>
      <c r="F229" s="348"/>
    </row>
    <row r="230" spans="1:6" ht="15" customHeight="1" thickBot="1" x14ac:dyDescent="0.3">
      <c r="A230" s="226"/>
      <c r="B230" s="390" t="str">
        <f>IF(ISBLANK(G1prices!A231),"",G1prices!A231)</f>
        <v>REPV2796</v>
      </c>
      <c r="C230" s="230" t="str">
        <f>G1prices!B231</f>
        <v>Refrigerator End Panel Veneer 27x96''</v>
      </c>
      <c r="D230" s="345">
        <f>IF(B230="","",INDEX(G1prices!C231:H231,1,GroupG1index))</f>
        <v>0</v>
      </c>
      <c r="E230" s="232" t="str">
        <f t="shared" si="3"/>
        <v>N/A</v>
      </c>
      <c r="F230" s="348"/>
    </row>
    <row r="231" spans="1:6" ht="15" customHeight="1" thickBot="1" x14ac:dyDescent="0.3">
      <c r="A231" s="226"/>
      <c r="B231" s="390" t="str">
        <f>IF(ISBLANK(G1prices!A232),"",G1prices!A232)</f>
        <v>REPV3096</v>
      </c>
      <c r="C231" s="230" t="str">
        <f>G1prices!B232</f>
        <v>Refrigerator End Panel Veneer 30x96''</v>
      </c>
      <c r="D231" s="345">
        <f>IF(B231="","",INDEX(G1prices!C232:H232,1,GroupG1index))</f>
        <v>0</v>
      </c>
      <c r="E231" s="232" t="str">
        <f t="shared" si="3"/>
        <v>N/A</v>
      </c>
      <c r="F231" s="348"/>
    </row>
    <row r="232" spans="1:6" ht="15" customHeight="1" thickBot="1" x14ac:dyDescent="0.3">
      <c r="A232" s="226"/>
      <c r="B232" s="390" t="str">
        <f>IF(ISBLANK(G1prices!A233),"",G1prices!A233)</f>
        <v>VDEP</v>
      </c>
      <c r="C232" s="230" t="str">
        <f>G1prices!B233</f>
        <v>Vanity Decorative End Panel</v>
      </c>
      <c r="D232" s="345">
        <f>IF(B232="","",INDEX(G1prices!C233:H233,1,GroupG1index))</f>
        <v>0</v>
      </c>
      <c r="E232" s="232" t="str">
        <f t="shared" si="3"/>
        <v>N/A</v>
      </c>
      <c r="F232" s="348"/>
    </row>
    <row r="233" spans="1:6" ht="15" customHeight="1" thickBot="1" x14ac:dyDescent="0.3">
      <c r="A233" s="226"/>
      <c r="B233" s="390" t="str">
        <f>IF(ISBLANK(G1prices!A234),"",G1prices!A234)</f>
        <v>WDEP30</v>
      </c>
      <c r="C233" s="230" t="str">
        <f>G1prices!B234</f>
        <v>Wall Decorative End Panel 30''</v>
      </c>
      <c r="D233" s="345">
        <f>IF(B233="","",INDEX(G1prices!C234:H234,1,GroupG1index))</f>
        <v>0</v>
      </c>
      <c r="E233" s="232" t="str">
        <f t="shared" si="3"/>
        <v>N/A</v>
      </c>
      <c r="F233" s="348"/>
    </row>
    <row r="234" spans="1:6" ht="15" customHeight="1" thickBot="1" x14ac:dyDescent="0.3">
      <c r="A234" s="226"/>
      <c r="B234" s="390" t="str">
        <f>IF(ISBLANK(G1prices!A235),"",G1prices!A235)</f>
        <v>WDEP36</v>
      </c>
      <c r="C234" s="230" t="str">
        <f>G1prices!B235</f>
        <v>Wall Decorative End Panel 36''</v>
      </c>
      <c r="D234" s="345">
        <f>IF(B234="","",INDEX(G1prices!C235:H235,1,GroupG1index))</f>
        <v>0</v>
      </c>
      <c r="E234" s="232" t="str">
        <f t="shared" si="3"/>
        <v>N/A</v>
      </c>
      <c r="F234" s="348"/>
    </row>
    <row r="235" spans="1:6" ht="15" customHeight="1" thickBot="1" x14ac:dyDescent="0.3">
      <c r="A235" s="226"/>
      <c r="B235" s="390" t="str">
        <f>IF(ISBLANK(G1prices!A236),"",G1prices!A236)</f>
        <v>WDEP42</v>
      </c>
      <c r="C235" s="230" t="str">
        <f>G1prices!B236</f>
        <v>Wall Decorative End Panel 42''</v>
      </c>
      <c r="D235" s="345">
        <f>IF(B235="","",INDEX(G1prices!C236:H236,1,GroupG1index))</f>
        <v>0</v>
      </c>
      <c r="E235" s="232" t="str">
        <f t="shared" si="3"/>
        <v>N/A</v>
      </c>
      <c r="F235" s="348"/>
    </row>
    <row r="236" spans="1:6" ht="15" customHeight="1" thickBot="1" x14ac:dyDescent="0.3">
      <c r="A236" s="226"/>
      <c r="B236" s="390" t="str">
        <f>IF(ISBLANK(G1prices!A237),"",G1prices!A237)</f>
        <v>BSV</v>
      </c>
      <c r="C236" s="230" t="str">
        <f>G1prices!B237</f>
        <v>Base Skin Veneer</v>
      </c>
      <c r="D236" s="345">
        <f>IF(B236="","",INDEX(G1prices!C237:H237,1,GroupG1index))</f>
        <v>0</v>
      </c>
      <c r="E236" s="232" t="str">
        <f t="shared" si="3"/>
        <v>N/A</v>
      </c>
      <c r="F236" s="348"/>
    </row>
    <row r="237" spans="1:6" ht="15" customHeight="1" thickBot="1" x14ac:dyDescent="0.3">
      <c r="A237" s="226"/>
      <c r="B237" s="390" t="str">
        <f>IF(ISBLANK(G1prices!A238),"",G1prices!A238)</f>
        <v>WSV30</v>
      </c>
      <c r="C237" s="230" t="str">
        <f>G1prices!B238</f>
        <v>Wall Skin Veneer 30''</v>
      </c>
      <c r="D237" s="345">
        <f>IF(B237="","",INDEX(G1prices!C238:H238,1,GroupG1index))</f>
        <v>0</v>
      </c>
      <c r="E237" s="232" t="str">
        <f t="shared" si="3"/>
        <v>N/A</v>
      </c>
      <c r="F237" s="348"/>
    </row>
    <row r="238" spans="1:6" ht="15" customHeight="1" thickBot="1" x14ac:dyDescent="0.3">
      <c r="A238" s="226"/>
      <c r="B238" s="390" t="str">
        <f>IF(ISBLANK(G1prices!A239),"",G1prices!A239)</f>
        <v>WSV36</v>
      </c>
      <c r="C238" s="230" t="str">
        <f>G1prices!B239</f>
        <v>Wall Skin Veneer 36''</v>
      </c>
      <c r="D238" s="345">
        <f>IF(B238="","",INDEX(G1prices!C239:H239,1,GroupG1index))</f>
        <v>0</v>
      </c>
      <c r="E238" s="232" t="str">
        <f t="shared" si="3"/>
        <v>N/A</v>
      </c>
      <c r="F238" s="348"/>
    </row>
    <row r="239" spans="1:6" ht="15" customHeight="1" thickBot="1" x14ac:dyDescent="0.3">
      <c r="A239" s="226"/>
      <c r="B239" s="390" t="str">
        <f>IF(ISBLANK(G1prices!A240),"",G1prices!A240)</f>
        <v>WSV42</v>
      </c>
      <c r="C239" s="230" t="str">
        <f>G1prices!B240</f>
        <v>Wall Skin Veneer 42''</v>
      </c>
      <c r="D239" s="345">
        <f>IF(B239="","",INDEX(G1prices!C240:H240,1,GroupG1index))</f>
        <v>0</v>
      </c>
      <c r="E239" s="232" t="str">
        <f t="shared" si="3"/>
        <v>N/A</v>
      </c>
      <c r="F239" s="348"/>
    </row>
    <row r="240" spans="1:6" ht="15" customHeight="1" thickBot="1" x14ac:dyDescent="0.3">
      <c r="A240" s="226"/>
      <c r="B240" s="390" t="str">
        <f>IF(ISBLANK(G1prices!A241),"",G1prices!A241)</f>
        <v>USV2496</v>
      </c>
      <c r="C240" s="230" t="str">
        <f>G1prices!B241</f>
        <v>Universal Skin Veneer 96x24''</v>
      </c>
      <c r="D240" s="345">
        <f>IF(B240="","",INDEX(G1prices!C241:H241,1,GroupG1index))</f>
        <v>0</v>
      </c>
      <c r="E240" s="232" t="str">
        <f t="shared" si="3"/>
        <v>N/A</v>
      </c>
      <c r="F240" s="348"/>
    </row>
    <row r="241" spans="1:6" ht="15" customHeight="1" thickBot="1" x14ac:dyDescent="0.3">
      <c r="A241" s="226"/>
      <c r="B241" s="390" t="str">
        <f>IF(ISBLANK(G1prices!A242),"",G1prices!A242)</f>
        <v/>
      </c>
      <c r="C241" s="230" t="str">
        <f>G1prices!B242</f>
        <v>Trim</v>
      </c>
      <c r="D241" s="345" t="str">
        <f>IF(B241="","",INDEX(G1prices!C242:H242,1,GroupG1index))</f>
        <v/>
      </c>
      <c r="E241" s="232" t="str">
        <f t="shared" si="3"/>
        <v/>
      </c>
      <c r="F241" s="348"/>
    </row>
    <row r="242" spans="1:6" ht="15" customHeight="1" thickBot="1" x14ac:dyDescent="0.3">
      <c r="A242" s="226"/>
      <c r="B242" s="390" t="str">
        <f>IF(ISBLANK(G1prices!A243),"",G1prices!A243)</f>
        <v>F330</v>
      </c>
      <c r="C242" s="230" t="str">
        <f>G1prices!B243</f>
        <v>Filler 3x30''</v>
      </c>
      <c r="D242" s="345">
        <f>IF(B242="","",INDEX(G1prices!C243:H243,1,GroupG1index))</f>
        <v>0</v>
      </c>
      <c r="E242" s="232" t="str">
        <f t="shared" si="3"/>
        <v>N/A</v>
      </c>
      <c r="F242" s="348"/>
    </row>
    <row r="243" spans="1:6" ht="15" customHeight="1" thickBot="1" x14ac:dyDescent="0.3">
      <c r="A243" s="226"/>
      <c r="B243" s="390" t="str">
        <f>IF(ISBLANK(G1prices!A244),"",G1prices!A244)</f>
        <v>F342</v>
      </c>
      <c r="C243" s="230" t="str">
        <f>G1prices!B244</f>
        <v>Filler 3x42''</v>
      </c>
      <c r="D243" s="345">
        <f>IF(B243="","",INDEX(G1prices!C244:H244,1,GroupG1index))</f>
        <v>0</v>
      </c>
      <c r="E243" s="232" t="str">
        <f t="shared" si="3"/>
        <v>N/A</v>
      </c>
      <c r="F243" s="348"/>
    </row>
    <row r="244" spans="1:6" ht="15" customHeight="1" thickBot="1" x14ac:dyDescent="0.3">
      <c r="A244" s="226"/>
      <c r="B244" s="390" t="str">
        <f>IF(ISBLANK(G1prices!A245),"",G1prices!A245)</f>
        <v>F396</v>
      </c>
      <c r="C244" s="230" t="str">
        <f>G1prices!B245</f>
        <v>Filler 3x96''</v>
      </c>
      <c r="D244" s="345">
        <f>IF(B244="","",INDEX(G1prices!C245:H245,1,GroupG1index))</f>
        <v>0</v>
      </c>
      <c r="E244" s="232" t="str">
        <f t="shared" si="3"/>
        <v>N/A</v>
      </c>
      <c r="F244" s="348"/>
    </row>
    <row r="245" spans="1:6" ht="15" customHeight="1" thickBot="1" x14ac:dyDescent="0.3">
      <c r="A245" s="226"/>
      <c r="B245" s="390" t="str">
        <f>IF(ISBLANK(G1prices!A246),"",G1prices!A246)</f>
        <v>F630</v>
      </c>
      <c r="C245" s="230" t="str">
        <f>G1prices!B246</f>
        <v>Filler 6x30''</v>
      </c>
      <c r="D245" s="345">
        <f>IF(B245="","",INDEX(G1prices!C246:H246,1,GroupG1index))</f>
        <v>0</v>
      </c>
      <c r="E245" s="232" t="str">
        <f t="shared" si="3"/>
        <v>N/A</v>
      </c>
      <c r="F245" s="348"/>
    </row>
    <row r="246" spans="1:6" ht="15" customHeight="1" thickBot="1" x14ac:dyDescent="0.3">
      <c r="A246" s="226"/>
      <c r="B246" s="390" t="str">
        <f>IF(ISBLANK(G1prices!A247),"",G1prices!A247)</f>
        <v>F642</v>
      </c>
      <c r="C246" s="230" t="str">
        <f>G1prices!B247</f>
        <v>Filler 6x42''</v>
      </c>
      <c r="D246" s="345">
        <f>IF(B246="","",INDEX(G1prices!C247:H247,1,GroupG1index))</f>
        <v>0</v>
      </c>
      <c r="E246" s="232" t="str">
        <f t="shared" si="3"/>
        <v>N/A</v>
      </c>
      <c r="F246" s="348"/>
    </row>
    <row r="247" spans="1:6" ht="15" customHeight="1" thickBot="1" x14ac:dyDescent="0.3">
      <c r="A247" s="226"/>
      <c r="B247" s="390" t="str">
        <f>IF(ISBLANK(G1prices!A248),"",G1prices!A248)</f>
        <v>F696</v>
      </c>
      <c r="C247" s="230" t="str">
        <f>G1prices!B248</f>
        <v>Filler 6x96''</v>
      </c>
      <c r="D247" s="345">
        <f>IF(B247="","",INDEX(G1prices!C248:H248,1,GroupG1index))</f>
        <v>0</v>
      </c>
      <c r="E247" s="232" t="str">
        <f t="shared" si="3"/>
        <v>N/A</v>
      </c>
      <c r="F247" s="348"/>
    </row>
    <row r="248" spans="1:6" ht="15" customHeight="1" thickBot="1" x14ac:dyDescent="0.3">
      <c r="A248" s="226"/>
      <c r="B248" s="390" t="str">
        <f>IF(ISBLANK(G1prices!A249),"",G1prices!A249)</f>
        <v>BAFFL</v>
      </c>
      <c r="C248" s="230" t="str">
        <f>G1prices!B249</f>
        <v>Base Angle Fluted Filler 34'' LEFT</v>
      </c>
      <c r="D248" s="345">
        <f>IF(B248="","",INDEX(G1prices!C249:H249,1,GroupG1index))</f>
        <v>0</v>
      </c>
      <c r="E248" s="232" t="str">
        <f t="shared" si="3"/>
        <v>N/A</v>
      </c>
      <c r="F248" s="348"/>
    </row>
    <row r="249" spans="1:6" ht="15" customHeight="1" thickBot="1" x14ac:dyDescent="0.3">
      <c r="A249" s="226"/>
      <c r="B249" s="390" t="str">
        <f>IF(ISBLANK(G1prices!A250),"",G1prices!A250)</f>
        <v>BAFFR</v>
      </c>
      <c r="C249" s="230" t="str">
        <f>G1prices!B250</f>
        <v>Base Angle Fluted Filler 34'' RIGHT</v>
      </c>
      <c r="D249" s="345">
        <f>IF(B249="","",INDEX(G1prices!C250:H250,1,GroupG1index))</f>
        <v>0</v>
      </c>
      <c r="E249" s="232" t="str">
        <f t="shared" si="3"/>
        <v>N/A</v>
      </c>
      <c r="F249" s="348"/>
    </row>
    <row r="250" spans="1:6" ht="15" customHeight="1" thickBot="1" x14ac:dyDescent="0.3">
      <c r="A250" s="226"/>
      <c r="B250" s="390" t="str">
        <f>IF(ISBLANK(G1prices!A251),"",G1prices!A251)</f>
        <v>TKC</v>
      </c>
      <c r="C250" s="230" t="str">
        <f>G1prices!B251</f>
        <v>Toe Kick Cover</v>
      </c>
      <c r="D250" s="345">
        <f>IF(B250="","",INDEX(G1prices!C251:H251,1,GroupG1index))</f>
        <v>0</v>
      </c>
      <c r="E250" s="232" t="str">
        <f t="shared" si="3"/>
        <v>N/A</v>
      </c>
      <c r="F250" s="348"/>
    </row>
    <row r="251" spans="1:6" ht="15" customHeight="1" thickBot="1" x14ac:dyDescent="0.3">
      <c r="A251" s="226"/>
      <c r="B251" s="390" t="str">
        <f>IF(ISBLANK(G1prices!A252),"",G1prices!A252)</f>
        <v>FF396</v>
      </c>
      <c r="C251" s="230" t="str">
        <f>G1prices!B252</f>
        <v>Fluted Filler 3x96"</v>
      </c>
      <c r="D251" s="345">
        <f>IF(B251="","",INDEX(G1prices!C252:H252,1,GroupG1index))</f>
        <v>0</v>
      </c>
      <c r="E251" s="232" t="str">
        <f t="shared" si="3"/>
        <v>N/A</v>
      </c>
      <c r="F251" s="348"/>
    </row>
    <row r="252" spans="1:6" ht="15" customHeight="1" thickBot="1" x14ac:dyDescent="0.3">
      <c r="A252" s="226"/>
      <c r="B252" s="390" t="str">
        <f>IF(ISBLANK(G1prices!A253),"",G1prices!A253)</f>
        <v>FF696</v>
      </c>
      <c r="C252" s="230" t="str">
        <f>G1prices!B253</f>
        <v>Fluted Filler 6x96''</v>
      </c>
      <c r="D252" s="345">
        <f>IF(B252="","",INDEX(G1prices!C253:H253,1,GroupG1index))</f>
        <v>0</v>
      </c>
      <c r="E252" s="232" t="str">
        <f t="shared" si="3"/>
        <v>N/A</v>
      </c>
      <c r="F252" s="348"/>
    </row>
    <row r="253" spans="1:6" ht="15" customHeight="1" thickBot="1" x14ac:dyDescent="0.3">
      <c r="A253" s="226"/>
      <c r="B253" s="390" t="str">
        <f>IF(ISBLANK(G1prices!A254),"",G1prices!A254)</f>
        <v>BLK33</v>
      </c>
      <c r="C253" s="230" t="str">
        <f>G1prices!B254</f>
        <v>3x3 plinth</v>
      </c>
      <c r="D253" s="345">
        <f>IF(B253="","",INDEX(G1prices!C254:H254,1,GroupG1index))</f>
        <v>0</v>
      </c>
      <c r="E253" s="232" t="str">
        <f t="shared" si="3"/>
        <v>N/A</v>
      </c>
      <c r="F253" s="348"/>
    </row>
    <row r="254" spans="1:6" ht="15" customHeight="1" thickBot="1" x14ac:dyDescent="0.3">
      <c r="A254" s="226"/>
      <c r="B254" s="390" t="str">
        <f>IF(ISBLANK(G1prices!A255),"",G1prices!A255)</f>
        <v>BLK36</v>
      </c>
      <c r="C254" s="230" t="str">
        <f>G1prices!B255</f>
        <v>3x6 plinth</v>
      </c>
      <c r="D254" s="345">
        <f>IF(B254="","",INDEX(G1prices!C255:H255,1,GroupG1index))</f>
        <v>0</v>
      </c>
      <c r="E254" s="232" t="str">
        <f t="shared" si="3"/>
        <v>N/A</v>
      </c>
      <c r="F254" s="348"/>
    </row>
    <row r="255" spans="1:6" ht="15" customHeight="1" thickBot="1" x14ac:dyDescent="0.3">
      <c r="A255" s="226"/>
      <c r="B255" s="390" t="str">
        <f>IF(ISBLANK(G1prices!A256),"",G1prices!A256)</f>
        <v>BLK63</v>
      </c>
      <c r="C255" s="230" t="str">
        <f>G1prices!B256</f>
        <v>6x3 plinth</v>
      </c>
      <c r="D255" s="345">
        <f>IF(B255="","",INDEX(G1prices!C256:H256,1,GroupG1index))</f>
        <v>0</v>
      </c>
      <c r="E255" s="232" t="str">
        <f t="shared" si="3"/>
        <v>N/A</v>
      </c>
      <c r="F255" s="348"/>
    </row>
    <row r="256" spans="1:6" ht="15" customHeight="1" thickBot="1" x14ac:dyDescent="0.3">
      <c r="A256" s="226"/>
      <c r="B256" s="390" t="str">
        <f>IF(ISBLANK(G1prices!A257),"",G1prices!A257)</f>
        <v>BLK66</v>
      </c>
      <c r="C256" s="230" t="str">
        <f>G1prices!B257</f>
        <v>6x6 plinth</v>
      </c>
      <c r="D256" s="345">
        <f>IF(B256="","",INDEX(G1prices!C257:H257,1,GroupG1index))</f>
        <v>0</v>
      </c>
      <c r="E256" s="232" t="str">
        <f t="shared" si="3"/>
        <v>N/A</v>
      </c>
      <c r="F256" s="348"/>
    </row>
    <row r="257" spans="1:6" ht="15" customHeight="1" thickBot="1" x14ac:dyDescent="0.3">
      <c r="A257" s="226"/>
      <c r="B257" s="390" t="str">
        <f>IF(ISBLANK(G1prices!A258),"",G1prices!A258)</f>
        <v>SCR</v>
      </c>
      <c r="C257" s="230" t="str">
        <f>G1prices!B258</f>
        <v>Scribe Moulding 3/4''</v>
      </c>
      <c r="D257" s="345">
        <f>IF(B257="","",INDEX(G1prices!C258:H258,1,GroupG1index))</f>
        <v>0</v>
      </c>
      <c r="E257" s="232" t="str">
        <f t="shared" si="3"/>
        <v>N/A</v>
      </c>
      <c r="F257" s="348"/>
    </row>
    <row r="258" spans="1:6" ht="15" customHeight="1" thickBot="1" x14ac:dyDescent="0.3">
      <c r="A258" s="226"/>
      <c r="B258" s="390" t="str">
        <f>IF(ISBLANK(G1prices!A259),"",G1prices!A259)</f>
        <v>SCRW</v>
      </c>
      <c r="C258" s="230" t="str">
        <f>G1prices!B259</f>
        <v>Scribe Moulding Tall1-1/4''</v>
      </c>
      <c r="D258" s="345">
        <f>IF(B258="","",INDEX(G1prices!C259:H259,1,GroupG1index))</f>
        <v>0</v>
      </c>
      <c r="E258" s="232" t="str">
        <f t="shared" si="3"/>
        <v>N/A</v>
      </c>
      <c r="F258" s="348"/>
    </row>
    <row r="259" spans="1:6" ht="15" customHeight="1" thickBot="1" x14ac:dyDescent="0.3">
      <c r="A259" s="226"/>
      <c r="B259" s="390" t="str">
        <f>IF(ISBLANK(G1prices!A260),"",G1prices!A260)</f>
        <v>OCM</v>
      </c>
      <c r="C259" s="230" t="str">
        <f>G1prices!B260</f>
        <v>Outside Corner Moulding 3/4''</v>
      </c>
      <c r="D259" s="345">
        <f>IF(B259="","",INDEX(G1prices!C260:H260,1,GroupG1index))</f>
        <v>0</v>
      </c>
      <c r="E259" s="232" t="str">
        <f t="shared" si="3"/>
        <v>N/A</v>
      </c>
      <c r="F259" s="348"/>
    </row>
    <row r="260" spans="1:6" ht="15" customHeight="1" thickBot="1" x14ac:dyDescent="0.3">
      <c r="A260" s="226"/>
      <c r="B260" s="390" t="str">
        <f>IF(ISBLANK(G1prices!A261),"",G1prices!A261)</f>
        <v>DCM</v>
      </c>
      <c r="C260" s="230" t="str">
        <f>G1prices!B261</f>
        <v>Crown Moulding 2 1/2''</v>
      </c>
      <c r="D260" s="345">
        <f>IF(B260="","",INDEX(G1prices!C261:H261,1,GroupG1index))</f>
        <v>0</v>
      </c>
      <c r="E260" s="232" t="str">
        <f t="shared" si="3"/>
        <v>N/A</v>
      </c>
      <c r="F260" s="348"/>
    </row>
    <row r="261" spans="1:6" ht="15" customHeight="1" thickBot="1" x14ac:dyDescent="0.3">
      <c r="A261" s="226"/>
      <c r="B261" s="390" t="str">
        <f>IF(ISBLANK(G1prices!A262),"",G1prices!A262)</f>
        <v>ICM</v>
      </c>
      <c r="C261" s="230" t="str">
        <f>G1prices!B262</f>
        <v>Insert Crown Moulding</v>
      </c>
      <c r="D261" s="345">
        <f>IF(B261="","",INDEX(G1prices!C262:H262,1,GroupG1index))</f>
        <v>0</v>
      </c>
      <c r="E261" s="232" t="str">
        <f t="shared" ref="E261:E273" si="4">IF(B261="","",IF(D261=0,NotAvailable,D261*A261))</f>
        <v>N/A</v>
      </c>
      <c r="F261" s="348"/>
    </row>
    <row r="262" spans="1:6" ht="15" customHeight="1" thickBot="1" x14ac:dyDescent="0.3">
      <c r="A262" s="226"/>
      <c r="B262" s="390" t="str">
        <f>IF(ISBLANK(G1prices!A263),"",G1prices!A263)</f>
        <v>COV</v>
      </c>
      <c r="C262" s="230" t="str">
        <f>G1prices!B263</f>
        <v>Cove Crown Molding</v>
      </c>
      <c r="D262" s="345">
        <f>IF(B262="","",INDEX(G1prices!C263:H263,1,GroupG1index))</f>
        <v>0</v>
      </c>
      <c r="E262" s="232" t="str">
        <f t="shared" si="4"/>
        <v>N/A</v>
      </c>
      <c r="F262" s="348"/>
    </row>
    <row r="263" spans="1:6" ht="15" customHeight="1" thickBot="1" x14ac:dyDescent="0.3">
      <c r="A263" s="226"/>
      <c r="B263" s="390" t="str">
        <f>IF(ISBLANK(G1prices!A264),"",G1prices!A264)</f>
        <v>DNTL</v>
      </c>
      <c r="C263" s="230" t="str">
        <f>G1prices!B264</f>
        <v>Dentil Moulding 3/4''</v>
      </c>
      <c r="D263" s="345">
        <f>IF(B263="","",INDEX(G1prices!C264:H264,1,GroupG1index))</f>
        <v>0</v>
      </c>
      <c r="E263" s="232" t="str">
        <f t="shared" si="4"/>
        <v>N/A</v>
      </c>
      <c r="F263" s="348"/>
    </row>
    <row r="264" spans="1:6" ht="15" customHeight="1" thickBot="1" x14ac:dyDescent="0.3">
      <c r="A264" s="226"/>
      <c r="B264" s="390" t="str">
        <f>IF(ISBLANK(G1prices!A265),"",G1prices!A265)</f>
        <v>ROPE</v>
      </c>
      <c r="C264" s="230" t="str">
        <f>G1prices!B265</f>
        <v>Rope Moulding 3/4''</v>
      </c>
      <c r="D264" s="345">
        <f>IF(B264="","",INDEX(G1prices!C265:H265,1,GroupG1index))</f>
        <v>0</v>
      </c>
      <c r="E264" s="232" t="str">
        <f t="shared" si="4"/>
        <v>N/A</v>
      </c>
      <c r="F264" s="348"/>
    </row>
    <row r="265" spans="1:6" ht="15" customHeight="1" thickBot="1" x14ac:dyDescent="0.3">
      <c r="A265" s="226"/>
      <c r="B265" s="390" t="str">
        <f>IF(ISBLANK(G1prices!A266),"",G1prices!A266)</f>
        <v>FBM</v>
      </c>
      <c r="C265" s="230" t="str">
        <f>G1prices!B266</f>
        <v>Furniture Base Moulding</v>
      </c>
      <c r="D265" s="345">
        <f>IF(B265="","",INDEX(G1prices!C266:H266,1,GroupG1index))</f>
        <v>0</v>
      </c>
      <c r="E265" s="232" t="str">
        <f t="shared" si="4"/>
        <v>N/A</v>
      </c>
      <c r="F265" s="348"/>
    </row>
    <row r="266" spans="1:6" ht="15" customHeight="1" thickBot="1" x14ac:dyDescent="0.3">
      <c r="A266" s="226"/>
      <c r="B266" s="390" t="str">
        <f>IF(ISBLANK(G1prices!A267),"",G1prices!A267)</f>
        <v>LRM</v>
      </c>
      <c r="C266" s="230" t="str">
        <f>G1prices!B267</f>
        <v>Light Rail Moulding</v>
      </c>
      <c r="D266" s="345">
        <f>IF(B266="","",INDEX(G1prices!C267:H267,1,GroupG1index))</f>
        <v>0</v>
      </c>
      <c r="E266" s="232" t="str">
        <f t="shared" si="4"/>
        <v>N/A</v>
      </c>
      <c r="F266" s="348"/>
    </row>
    <row r="267" spans="1:6" ht="15" customHeight="1" thickBot="1" x14ac:dyDescent="0.3">
      <c r="A267" s="226"/>
      <c r="B267" s="390" t="str">
        <f>IF(ISBLANK(G1prices!A268),"",G1prices!A268)</f>
        <v>CLRM</v>
      </c>
      <c r="C267" s="230" t="str">
        <f>G1prices!B268</f>
        <v>Classic Light Rail Moulding</v>
      </c>
      <c r="D267" s="345">
        <f>IF(B267="","",INDEX(G1prices!C268:H268,1,GroupG1index))</f>
        <v>0</v>
      </c>
      <c r="E267" s="232" t="str">
        <f t="shared" si="4"/>
        <v>N/A</v>
      </c>
      <c r="F267" s="348"/>
    </row>
    <row r="268" spans="1:6" ht="15" customHeight="1" thickBot="1" x14ac:dyDescent="0.3">
      <c r="A268" s="226"/>
      <c r="B268" s="390" t="str">
        <f>IF(ISBLANK(G1prices!A269),"",G1prices!A269)</f>
        <v>CM8</v>
      </c>
      <c r="C268" s="230" t="str">
        <f>G1prices!B269</f>
        <v>Crown Moulding 1 3/4''</v>
      </c>
      <c r="D268" s="345">
        <f>IF(B268="","",INDEX(G1prices!C269:H269,1,GroupG1index))</f>
        <v>0</v>
      </c>
      <c r="E268" s="232" t="str">
        <f t="shared" si="4"/>
        <v>N/A</v>
      </c>
      <c r="F268" s="348"/>
    </row>
    <row r="269" spans="1:6" ht="15" customHeight="1" thickBot="1" x14ac:dyDescent="0.3">
      <c r="A269" s="226"/>
      <c r="B269" s="390" t="str">
        <f>IF(ISBLANK(G1prices!A270),"",G1prices!A270)</f>
        <v>CBP</v>
      </c>
      <c r="C269" s="230" t="str">
        <f>G1prices!B270</f>
        <v>Corbel Plain</v>
      </c>
      <c r="D269" s="345">
        <f>IF(B269="","",INDEX(G1prices!C270:H270,1,GroupG1index))</f>
        <v>0</v>
      </c>
      <c r="E269" s="232" t="str">
        <f t="shared" si="4"/>
        <v>N/A</v>
      </c>
      <c r="F269" s="348"/>
    </row>
    <row r="270" spans="1:6" ht="15" customHeight="1" thickBot="1" x14ac:dyDescent="0.3">
      <c r="A270" s="226"/>
      <c r="B270" s="390" t="str">
        <f>IF(ISBLANK(G1prices!A271),"",G1prices!A271)</f>
        <v>BAM</v>
      </c>
      <c r="C270" s="230" t="str">
        <f>G1prices!B271</f>
        <v>Batten Moulding 3/4''</v>
      </c>
      <c r="D270" s="345">
        <f>IF(B270="","",INDEX(G1prices!C271:H271,1,GroupG1index))</f>
        <v>0</v>
      </c>
      <c r="E270" s="232" t="str">
        <f t="shared" si="4"/>
        <v>N/A</v>
      </c>
      <c r="F270" s="348"/>
    </row>
    <row r="271" spans="1:6" ht="15" customHeight="1" thickBot="1" x14ac:dyDescent="0.3">
      <c r="A271" s="226"/>
      <c r="B271" s="390" t="str">
        <f>IF(ISBLANK(G1prices!A272),"",G1prices!A272)</f>
        <v>SHOE</v>
      </c>
      <c r="C271" s="230" t="str">
        <f>G1prices!B272</f>
        <v>Shoe Moulding 3/4''</v>
      </c>
      <c r="D271" s="345">
        <f>IF(B271="","",INDEX(G1prices!C272:H272,1,GroupG1index))</f>
        <v>0</v>
      </c>
      <c r="E271" s="232" t="str">
        <f t="shared" si="4"/>
        <v>N/A</v>
      </c>
      <c r="F271" s="348"/>
    </row>
    <row r="272" spans="1:6" ht="15" customHeight="1" thickBot="1" x14ac:dyDescent="0.3">
      <c r="A272" s="226"/>
      <c r="B272" s="390" t="str">
        <f>IF(ISBLANK(G1prices!A273),"",G1prices!A273)</f>
        <v>CBT</v>
      </c>
      <c r="C272" s="230" t="str">
        <f>G1prices!B273</f>
        <v>Corbel Traditional</v>
      </c>
      <c r="D272" s="345">
        <f>IF(B272="","",INDEX(G1prices!C273:H273,1,GroupG1index))</f>
        <v>0</v>
      </c>
      <c r="E272" s="232" t="str">
        <f t="shared" si="4"/>
        <v>N/A</v>
      </c>
      <c r="F272" s="348"/>
    </row>
    <row r="273" spans="1:6" ht="15" customHeight="1" thickBot="1" x14ac:dyDescent="0.3">
      <c r="A273" s="226"/>
      <c r="B273" s="391" t="str">
        <f>IF(ISBLANK(G1prices!A274),"",G1prices!A274)</f>
        <v>TUK</v>
      </c>
      <c r="C273" s="235" t="str">
        <f>G1prices!B274</f>
        <v>Touch-up kit</v>
      </c>
      <c r="D273" s="349">
        <f>IF(B273="","",INDEX(G1prices!C274:H274,1,GroupG1index))</f>
        <v>0</v>
      </c>
      <c r="E273" s="237" t="str">
        <f t="shared" si="4"/>
        <v>N/A</v>
      </c>
      <c r="F273" s="350"/>
    </row>
    <row r="274" spans="1:6" ht="0.95" customHeight="1" x14ac:dyDescent="0.25">
      <c r="A274" s="244"/>
      <c r="B274" s="244"/>
      <c r="C274" s="244"/>
      <c r="D274" s="385"/>
      <c r="E274" s="386"/>
      <c r="F274" s="244"/>
    </row>
    <row r="275" spans="1:6" ht="15" customHeight="1" x14ac:dyDescent="0.25">
      <c r="A275" s="248">
        <f>SUM(A4:A273)</f>
        <v>0</v>
      </c>
      <c r="B275" s="249" t="s">
        <v>195</v>
      </c>
      <c r="C275" s="249"/>
      <c r="D275" s="249"/>
      <c r="E275" s="249"/>
      <c r="F275" s="250"/>
    </row>
    <row r="276" spans="1:6" ht="15" customHeight="1" x14ac:dyDescent="0.25">
      <c r="A276" s="251">
        <f>G1prices!F275</f>
        <v>0</v>
      </c>
      <c r="B276" s="168" t="s">
        <v>196</v>
      </c>
      <c r="C276" s="168"/>
      <c r="D276" s="168"/>
      <c r="E276" s="168"/>
      <c r="F276" s="252"/>
    </row>
    <row r="277" spans="1:6" ht="15" customHeight="1" x14ac:dyDescent="0.25">
      <c r="A277" s="253">
        <f>G1prices!H275</f>
        <v>0</v>
      </c>
      <c r="B277" s="254" t="s">
        <v>197</v>
      </c>
      <c r="C277" s="254"/>
      <c r="D277" s="254"/>
      <c r="E277" s="254"/>
      <c r="F277" s="255"/>
    </row>
    <row r="278" spans="1:6" ht="20.100000000000001" customHeight="1" x14ac:dyDescent="0.25">
      <c r="A278" s="302"/>
      <c r="B278" s="181" t="s">
        <v>3548</v>
      </c>
      <c r="C278" s="181"/>
      <c r="D278" s="335"/>
      <c r="E278" s="184">
        <f>SUM(E4:E277)</f>
        <v>0</v>
      </c>
      <c r="F278" s="311"/>
    </row>
    <row r="279" spans="1:6" ht="5.0999999999999996" customHeight="1" thickBot="1" x14ac:dyDescent="0.4">
      <c r="A279" s="301"/>
      <c r="B279" s="148"/>
      <c r="C279" s="304"/>
      <c r="D279" s="336"/>
      <c r="E279" s="145"/>
      <c r="F279" s="256"/>
    </row>
    <row r="280" spans="1:6" ht="15" customHeight="1" thickTop="1" x14ac:dyDescent="0.25">
      <c r="A280" s="153"/>
      <c r="B280" s="168" t="s">
        <v>2379</v>
      </c>
      <c r="C280" s="148"/>
      <c r="D280" s="148"/>
      <c r="E280" s="164"/>
      <c r="F280" s="187"/>
    </row>
    <row r="281" spans="1:6" ht="5.0999999999999996" customHeight="1" thickBot="1" x14ac:dyDescent="0.3">
      <c r="A281" s="185"/>
      <c r="B281" s="146"/>
      <c r="C281" s="146"/>
      <c r="D281" s="146"/>
      <c r="E281" s="146"/>
      <c r="F281" s="186"/>
    </row>
    <row r="282" spans="1:6" s="134" customFormat="1" ht="15" customHeight="1" thickTop="1" x14ac:dyDescent="0.25">
      <c r="A282" s="153"/>
      <c r="B282" s="168" t="s">
        <v>3546</v>
      </c>
      <c r="C282" s="148"/>
      <c r="D282" s="146"/>
      <c r="E282" s="164"/>
      <c r="F282" s="187"/>
    </row>
    <row r="283" spans="1:6" ht="5.0999999999999996" customHeight="1" thickBot="1" x14ac:dyDescent="0.4">
      <c r="A283" s="301"/>
      <c r="B283" s="148"/>
      <c r="C283" s="304"/>
      <c r="D283" s="336"/>
      <c r="E283" s="145"/>
      <c r="F283" s="256"/>
    </row>
    <row r="284" spans="1:6" ht="15" customHeight="1" thickTop="1" x14ac:dyDescent="0.25">
      <c r="A284" s="301"/>
      <c r="B284" s="148" t="s">
        <v>2387</v>
      </c>
      <c r="C284" s="148"/>
      <c r="D284" s="336"/>
      <c r="E284" s="164"/>
      <c r="F284" s="256"/>
    </row>
    <row r="285" spans="1:6" ht="20.100000000000001" customHeight="1" x14ac:dyDescent="0.25">
      <c r="A285" s="301"/>
      <c r="B285" s="148" t="s">
        <v>2388</v>
      </c>
      <c r="C285" s="148"/>
      <c r="D285" s="324"/>
      <c r="E285" s="167">
        <f>G1prices!A2*ROUND(G1prices!G275,2)*AssemblyFactor</f>
        <v>0</v>
      </c>
      <c r="F285" s="256"/>
    </row>
    <row r="286" spans="1:6" ht="20.100000000000001" customHeight="1" x14ac:dyDescent="0.25">
      <c r="A286" s="313"/>
      <c r="B286" s="314" t="s">
        <v>2001</v>
      </c>
      <c r="C286" s="314"/>
      <c r="D286" s="191" t="str">
        <f>IF(E284=0,"Freight Not Included","")</f>
        <v>Freight Not Included</v>
      </c>
      <c r="E286" s="192">
        <f>SUM(E278:E285)</f>
        <v>0</v>
      </c>
      <c r="F286" s="260"/>
    </row>
    <row r="287" spans="1:6" ht="9.9499999999999993" customHeight="1" thickBot="1" x14ac:dyDescent="0.3">
      <c r="A287" s="261"/>
      <c r="B287" s="244"/>
      <c r="C287" s="244"/>
      <c r="D287" s="261"/>
      <c r="E287" s="261"/>
      <c r="F287" s="261"/>
    </row>
    <row r="288" spans="1:6" ht="15" customHeight="1" x14ac:dyDescent="0.25">
      <c r="A288" s="261"/>
      <c r="B288" s="399" t="s">
        <v>198</v>
      </c>
      <c r="C288" s="242">
        <f ca="1">TODAY()</f>
        <v>43200</v>
      </c>
      <c r="D288" s="261"/>
      <c r="E288" s="261"/>
      <c r="F288" s="261"/>
    </row>
    <row r="289" spans="1:6" ht="5.0999999999999996" customHeight="1" thickBot="1" x14ac:dyDescent="0.3">
      <c r="A289" s="261"/>
      <c r="B289" s="262"/>
      <c r="C289" s="143"/>
      <c r="D289" s="261"/>
      <c r="E289" s="261"/>
      <c r="F289" s="261"/>
    </row>
    <row r="290" spans="1:6" ht="15" customHeight="1" x14ac:dyDescent="0.25">
      <c r="A290" s="261"/>
      <c r="B290" s="399" t="s">
        <v>200</v>
      </c>
      <c r="C290" s="243" t="str">
        <f>IF(ISBLANK(Information!C9),"",Information!C9)</f>
        <v/>
      </c>
      <c r="D290" s="261"/>
      <c r="E290" s="261"/>
      <c r="F290" s="261"/>
    </row>
    <row r="291" spans="1:6" ht="5.0999999999999996" customHeight="1" thickBot="1" x14ac:dyDescent="0.3">
      <c r="A291" s="261"/>
      <c r="B291" s="262"/>
      <c r="C291" s="143"/>
      <c r="D291" s="261"/>
      <c r="E291" s="261"/>
      <c r="F291" s="261"/>
    </row>
    <row r="292" spans="1:6" ht="15" customHeight="1" x14ac:dyDescent="0.25">
      <c r="A292" s="261"/>
      <c r="B292" s="399" t="s">
        <v>202</v>
      </c>
      <c r="C292" s="243" t="str">
        <f>IF(ISBLANK(Information!C10),"",Information!C10)</f>
        <v/>
      </c>
      <c r="D292" s="261"/>
      <c r="E292" s="261"/>
      <c r="F292" s="261"/>
    </row>
    <row r="293" spans="1:6" ht="5.0999999999999996" customHeight="1" thickBot="1" x14ac:dyDescent="0.3">
      <c r="A293" s="261"/>
      <c r="B293" s="262"/>
      <c r="C293" s="143"/>
      <c r="D293" s="261"/>
      <c r="E293" s="261"/>
      <c r="F293" s="261"/>
    </row>
    <row r="294" spans="1:6" ht="15" customHeight="1" x14ac:dyDescent="0.25">
      <c r="A294" s="261"/>
      <c r="B294" s="262"/>
      <c r="C294" s="243" t="str">
        <f>IF(ISBLANK(Information!C11),"",Information!C11)</f>
        <v/>
      </c>
      <c r="D294" s="261"/>
      <c r="E294" s="261"/>
      <c r="F294" s="261"/>
    </row>
    <row r="295" spans="1:6" ht="5.0999999999999996" customHeight="1" thickBot="1" x14ac:dyDescent="0.3">
      <c r="A295" s="261"/>
      <c r="B295" s="262"/>
      <c r="C295" s="146"/>
      <c r="D295" s="261"/>
      <c r="E295" s="261"/>
      <c r="F295" s="261"/>
    </row>
    <row r="296" spans="1:6" ht="15" customHeight="1" x14ac:dyDescent="0.25">
      <c r="A296" s="261"/>
      <c r="B296" s="399" t="s">
        <v>203</v>
      </c>
      <c r="C296" s="243" t="str">
        <f>IF(ISBLANK(Information!C12),"",Information!C12)</f>
        <v/>
      </c>
      <c r="D296" s="261"/>
      <c r="E296" s="261"/>
      <c r="F296" s="261"/>
    </row>
    <row r="297" spans="1:6" ht="5.0999999999999996" customHeight="1" thickBot="1" x14ac:dyDescent="0.3">
      <c r="A297" s="261"/>
      <c r="B297" s="262"/>
      <c r="C297" s="143"/>
      <c r="D297" s="261"/>
      <c r="E297" s="261"/>
      <c r="F297" s="261"/>
    </row>
    <row r="298" spans="1:6" ht="15" customHeight="1" x14ac:dyDescent="0.25">
      <c r="A298" s="261"/>
      <c r="B298" s="399" t="s">
        <v>204</v>
      </c>
      <c r="C298" s="243" t="str">
        <f>IF(ISBLANK(Information!C13),"",Information!C13)</f>
        <v/>
      </c>
      <c r="D298" s="261"/>
      <c r="E298" s="261"/>
      <c r="F298" s="261"/>
    </row>
    <row r="299" spans="1:6" ht="9.9499999999999993" customHeight="1" thickBot="1" x14ac:dyDescent="0.3">
      <c r="A299" s="261"/>
      <c r="B299" s="244"/>
      <c r="C299" s="244"/>
      <c r="D299" s="261"/>
      <c r="E299" s="261"/>
      <c r="F299" s="261"/>
    </row>
    <row r="300" spans="1:6" x14ac:dyDescent="0.25">
      <c r="A300" s="261"/>
      <c r="B300" s="401" t="s">
        <v>199</v>
      </c>
      <c r="C300" s="388"/>
      <c r="D300" s="261"/>
      <c r="E300" s="261"/>
      <c r="F300" s="261"/>
    </row>
    <row r="301" spans="1:6" ht="5.0999999999999996" customHeight="1" thickBot="1" x14ac:dyDescent="0.3">
      <c r="A301" s="261"/>
      <c r="B301" s="389"/>
      <c r="C301" s="263"/>
      <c r="D301" s="261"/>
      <c r="E301" s="261"/>
      <c r="F301" s="261"/>
    </row>
    <row r="302" spans="1:6" x14ac:dyDescent="0.25">
      <c r="A302" s="261"/>
      <c r="B302" s="401" t="s">
        <v>201</v>
      </c>
      <c r="C302" s="347" t="str">
        <f>IF(ISBLANK(Information!C15),"",Information!C15)</f>
        <v/>
      </c>
      <c r="D302" s="261"/>
      <c r="E302" s="261"/>
      <c r="F302" s="261"/>
    </row>
    <row r="303" spans="1:6" ht="5.0999999999999996" customHeight="1" thickBot="1" x14ac:dyDescent="0.3">
      <c r="A303" s="261"/>
      <c r="B303" s="389"/>
      <c r="C303" s="244"/>
      <c r="D303" s="261"/>
      <c r="E303" s="261"/>
      <c r="F303" s="261"/>
    </row>
    <row r="304" spans="1:6" x14ac:dyDescent="0.25">
      <c r="A304" s="261"/>
      <c r="B304" s="401" t="s">
        <v>202</v>
      </c>
      <c r="C304" s="347" t="str">
        <f>IF(ISBLANK(Information!C16),"",Information!C16)</f>
        <v/>
      </c>
      <c r="D304" s="261"/>
      <c r="E304" s="261"/>
      <c r="F304" s="261"/>
    </row>
    <row r="305" spans="1:6" ht="5.0999999999999996" customHeight="1" thickBot="1" x14ac:dyDescent="0.3">
      <c r="A305" s="261"/>
      <c r="B305" s="389"/>
      <c r="C305" s="244"/>
      <c r="D305" s="261"/>
      <c r="E305" s="261"/>
      <c r="F305" s="261"/>
    </row>
    <row r="306" spans="1:6" x14ac:dyDescent="0.25">
      <c r="A306" s="261"/>
      <c r="B306" s="389"/>
      <c r="C306" s="347" t="str">
        <f>IF(ISBLANK(Information!C17),"",Information!C17)</f>
        <v/>
      </c>
      <c r="D306" s="261"/>
      <c r="E306" s="261"/>
      <c r="F306" s="261"/>
    </row>
    <row r="307" spans="1:6" ht="5.0999999999999996" customHeight="1" thickBot="1" x14ac:dyDescent="0.3">
      <c r="A307" s="261"/>
      <c r="B307" s="389"/>
      <c r="C307" s="244"/>
      <c r="D307" s="261"/>
      <c r="E307" s="261"/>
      <c r="F307" s="261"/>
    </row>
    <row r="308" spans="1:6" x14ac:dyDescent="0.25">
      <c r="A308" s="261"/>
      <c r="B308" s="401" t="s">
        <v>203</v>
      </c>
      <c r="C308" s="347" t="str">
        <f>IF(ISBLANK(Information!C18),"",Information!C18)</f>
        <v/>
      </c>
      <c r="D308" s="261"/>
      <c r="E308" s="261"/>
      <c r="F308" s="261"/>
    </row>
    <row r="309" spans="1:6" ht="5.0999999999999996" customHeight="1" thickBot="1" x14ac:dyDescent="0.3">
      <c r="A309" s="261"/>
      <c r="B309" s="389"/>
      <c r="C309" s="244"/>
      <c r="D309" s="261"/>
      <c r="E309" s="261"/>
      <c r="F309" s="261"/>
    </row>
    <row r="310" spans="1:6" x14ac:dyDescent="0.25">
      <c r="A310" s="261"/>
      <c r="B310" s="401" t="s">
        <v>204</v>
      </c>
      <c r="C310" s="347" t="str">
        <f>IF(ISBLANK(Information!C19),"",Information!C19)</f>
        <v/>
      </c>
      <c r="D310" s="261"/>
      <c r="E310" s="261"/>
      <c r="F310" s="261"/>
    </row>
  </sheetData>
  <sheetProtection password="D824" sheet="1" objects="1" scenarios="1" formatRows="0" selectLockedCells="1" autoFilter="0"/>
  <autoFilter ref="A3:A273"/>
  <conditionalFormatting sqref="B5:E273">
    <cfRule type="expression" dxfId="1" priority="3">
      <formula>($B5="")</formula>
    </cfRule>
  </conditionalFormatting>
  <dataValidations count="4">
    <dataValidation type="decimal" operator="greaterThanOrEqual" allowBlank="1" showInputMessage="1" showErrorMessage="1" sqref="E284 E280 E282">
      <formula1>0</formula1>
    </dataValidation>
    <dataValidation allowBlank="1" showInputMessage="1" showErrorMessage="1" prompt="Street Address" sqref="C304"/>
    <dataValidation allowBlank="1" showInputMessage="1" showErrorMessage="1" prompt="Mailing Address" sqref="C292"/>
    <dataValidation allowBlank="1" showInputMessage="1" showErrorMessage="1" prompt="City, State   Zip" sqref="C306 C294"/>
  </dataValidations>
  <pageMargins left="0.25" right="0.25" top="0.25" bottom="0.25" header="0.3" footer="0.3"/>
  <pageSetup scale="84"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82" r:id="rId4" name="Check Box 10">
              <controlPr locked="0" defaultSize="0" autoFill="0" autoLine="0" autoPict="0" altText="">
                <anchor moveWithCells="1">
                  <from>
                    <xdr:col>0</xdr:col>
                    <xdr:colOff>104775</xdr:colOff>
                    <xdr:row>284</xdr:row>
                    <xdr:rowOff>57150</xdr:rowOff>
                  </from>
                  <to>
                    <xdr:col>0</xdr:col>
                    <xdr:colOff>285750</xdr:colOff>
                    <xdr:row>284</xdr:row>
                    <xdr:rowOff>238125</xdr:rowOff>
                  </to>
                </anchor>
              </controlPr>
            </control>
          </mc:Choice>
        </mc:AlternateContent>
        <mc:AlternateContent xmlns:mc="http://schemas.openxmlformats.org/markup-compatibility/2006">
          <mc:Choice Requires="x14">
            <control shapeId="3107" r:id="rId5" name="List Box 35">
              <controlPr defaultSize="0" print="0" autoLine="0" autoPict="0">
                <anchor moveWithCells="1">
                  <from>
                    <xdr:col>3</xdr:col>
                    <xdr:colOff>152400</xdr:colOff>
                    <xdr:row>0</xdr:row>
                    <xdr:rowOff>0</xdr:rowOff>
                  </from>
                  <to>
                    <xdr:col>5</xdr:col>
                    <xdr:colOff>95250</xdr:colOff>
                    <xdr:row>0</xdr:row>
                    <xdr:rowOff>419100</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H275"/>
  <sheetViews>
    <sheetView showGridLines="0" showRowColHeaders="0" workbookViewId="0">
      <pane ySplit="4" topLeftCell="A5" activePane="bottomLeft" state="frozen"/>
      <selection pane="bottomLeft" activeCell="A5" sqref="A5"/>
    </sheetView>
  </sheetViews>
  <sheetFormatPr defaultRowHeight="12.75" x14ac:dyDescent="0.2"/>
  <cols>
    <col min="1" max="1" width="12.7109375" bestFit="1" customWidth="1"/>
    <col min="2" max="2" width="12.7109375" customWidth="1"/>
    <col min="4" max="4" width="9.140625" style="49"/>
    <col min="5" max="5" width="9.7109375" style="49" customWidth="1"/>
  </cols>
  <sheetData>
    <row r="1" spans="1:8" x14ac:dyDescent="0.2">
      <c r="A1">
        <v>1</v>
      </c>
      <c r="B1" t="str">
        <f t="shared" ref="B1:B3" si="0">INDEX($4:$4,1,ROW()+2)</f>
        <v>Please select door style</v>
      </c>
      <c r="D1"/>
      <c r="E1"/>
    </row>
    <row r="2" spans="1:8" x14ac:dyDescent="0.2">
      <c r="A2" t="b">
        <v>0</v>
      </c>
      <c r="B2" t="str">
        <f t="shared" si="0"/>
        <v>Shaker Saddle</v>
      </c>
      <c r="D2"/>
      <c r="E2"/>
    </row>
    <row r="3" spans="1:8" x14ac:dyDescent="0.2">
      <c r="B3" t="str">
        <f t="shared" si="0"/>
        <v>Charleston Chocolate Glazed</v>
      </c>
      <c r="D3"/>
      <c r="E3"/>
    </row>
    <row r="4" spans="1:8" x14ac:dyDescent="0.2">
      <c r="C4" t="s">
        <v>3315</v>
      </c>
      <c r="D4" t="s">
        <v>1362</v>
      </c>
      <c r="E4" t="s">
        <v>2385</v>
      </c>
      <c r="F4" t="s">
        <v>1040</v>
      </c>
      <c r="G4" t="s">
        <v>1041</v>
      </c>
      <c r="H4" t="s">
        <v>1042</v>
      </c>
    </row>
    <row r="5" spans="1:8" x14ac:dyDescent="0.2">
      <c r="B5" t="s">
        <v>443</v>
      </c>
      <c r="D5"/>
      <c r="E5"/>
    </row>
    <row r="6" spans="1:8" x14ac:dyDescent="0.2">
      <c r="A6" t="s">
        <v>8</v>
      </c>
      <c r="B6" t="s">
        <v>1043</v>
      </c>
      <c r="C6">
        <v>0</v>
      </c>
      <c r="D6">
        <v>75.209999999999994</v>
      </c>
      <c r="E6">
        <v>79.42</v>
      </c>
      <c r="F6">
        <v>1</v>
      </c>
      <c r="G6">
        <v>1</v>
      </c>
      <c r="H6">
        <v>22</v>
      </c>
    </row>
    <row r="7" spans="1:8" x14ac:dyDescent="0.2">
      <c r="A7" t="s">
        <v>10</v>
      </c>
      <c r="B7" t="s">
        <v>1044</v>
      </c>
      <c r="C7">
        <v>0</v>
      </c>
      <c r="D7">
        <v>103.31</v>
      </c>
      <c r="E7">
        <v>109.44</v>
      </c>
      <c r="F7">
        <v>1</v>
      </c>
      <c r="G7">
        <v>1</v>
      </c>
      <c r="H7">
        <v>25</v>
      </c>
    </row>
    <row r="8" spans="1:8" x14ac:dyDescent="0.2">
      <c r="A8" t="s">
        <v>444</v>
      </c>
      <c r="B8" t="s">
        <v>1045</v>
      </c>
      <c r="C8">
        <v>0</v>
      </c>
      <c r="D8">
        <v>114.79</v>
      </c>
      <c r="E8">
        <v>121.22</v>
      </c>
      <c r="F8">
        <v>1</v>
      </c>
      <c r="G8">
        <v>1</v>
      </c>
      <c r="H8">
        <v>28</v>
      </c>
    </row>
    <row r="9" spans="1:8" x14ac:dyDescent="0.2">
      <c r="A9" t="s">
        <v>11</v>
      </c>
      <c r="B9" t="s">
        <v>1046</v>
      </c>
      <c r="C9">
        <v>0</v>
      </c>
      <c r="D9">
        <v>87.48</v>
      </c>
      <c r="E9">
        <v>92.72</v>
      </c>
      <c r="F9">
        <v>1</v>
      </c>
      <c r="G9">
        <v>1</v>
      </c>
      <c r="H9">
        <v>25</v>
      </c>
    </row>
    <row r="10" spans="1:8" x14ac:dyDescent="0.2">
      <c r="A10" t="s">
        <v>13</v>
      </c>
      <c r="B10" t="s">
        <v>1047</v>
      </c>
      <c r="C10">
        <v>0</v>
      </c>
      <c r="D10">
        <v>109.65</v>
      </c>
      <c r="E10">
        <v>115.9</v>
      </c>
      <c r="F10">
        <v>1</v>
      </c>
      <c r="G10">
        <v>1</v>
      </c>
      <c r="H10">
        <v>29</v>
      </c>
    </row>
    <row r="11" spans="1:8" x14ac:dyDescent="0.2">
      <c r="A11" t="s">
        <v>240</v>
      </c>
      <c r="B11" t="s">
        <v>1048</v>
      </c>
      <c r="C11">
        <v>0</v>
      </c>
      <c r="D11">
        <v>123.5</v>
      </c>
      <c r="E11">
        <v>130.72</v>
      </c>
      <c r="F11">
        <v>1</v>
      </c>
      <c r="G11">
        <v>1</v>
      </c>
      <c r="H11">
        <v>34</v>
      </c>
    </row>
    <row r="12" spans="1:8" x14ac:dyDescent="0.2">
      <c r="A12" t="s">
        <v>445</v>
      </c>
      <c r="B12" t="s">
        <v>1049</v>
      </c>
      <c r="C12">
        <v>0</v>
      </c>
      <c r="D12">
        <v>117.96</v>
      </c>
      <c r="E12">
        <v>124.64</v>
      </c>
      <c r="F12">
        <v>1</v>
      </c>
      <c r="G12">
        <v>1</v>
      </c>
      <c r="H12">
        <v>33</v>
      </c>
    </row>
    <row r="13" spans="1:8" x14ac:dyDescent="0.2">
      <c r="A13" t="s">
        <v>14</v>
      </c>
      <c r="B13" t="s">
        <v>1050</v>
      </c>
      <c r="C13">
        <v>0</v>
      </c>
      <c r="D13">
        <v>100.15</v>
      </c>
      <c r="E13">
        <v>106.02</v>
      </c>
      <c r="F13">
        <v>1</v>
      </c>
      <c r="G13">
        <v>1</v>
      </c>
      <c r="H13">
        <v>27</v>
      </c>
    </row>
    <row r="14" spans="1:8" x14ac:dyDescent="0.2">
      <c r="A14" t="s">
        <v>1037</v>
      </c>
      <c r="B14" t="s">
        <v>1051</v>
      </c>
      <c r="C14">
        <v>0</v>
      </c>
      <c r="D14">
        <v>114.79</v>
      </c>
      <c r="E14">
        <v>121.22</v>
      </c>
      <c r="F14">
        <v>1</v>
      </c>
      <c r="G14">
        <v>1</v>
      </c>
      <c r="H14">
        <v>28</v>
      </c>
    </row>
    <row r="15" spans="1:8" x14ac:dyDescent="0.2">
      <c r="A15" t="s">
        <v>15</v>
      </c>
      <c r="B15" t="s">
        <v>1052</v>
      </c>
      <c r="C15">
        <v>0</v>
      </c>
      <c r="D15">
        <v>121.52</v>
      </c>
      <c r="E15">
        <v>128.82</v>
      </c>
      <c r="F15">
        <v>1</v>
      </c>
      <c r="G15">
        <v>1</v>
      </c>
      <c r="H15">
        <v>33</v>
      </c>
    </row>
    <row r="16" spans="1:8" x14ac:dyDescent="0.2">
      <c r="A16" t="s">
        <v>243</v>
      </c>
      <c r="B16" t="s">
        <v>1053</v>
      </c>
      <c r="C16">
        <v>0</v>
      </c>
      <c r="D16">
        <v>158.33000000000001</v>
      </c>
      <c r="E16">
        <v>167.2</v>
      </c>
      <c r="F16">
        <v>1</v>
      </c>
      <c r="G16">
        <v>1</v>
      </c>
      <c r="H16">
        <v>38</v>
      </c>
    </row>
    <row r="17" spans="1:8" x14ac:dyDescent="0.2">
      <c r="A17" t="s">
        <v>446</v>
      </c>
      <c r="B17" t="s">
        <v>1054</v>
      </c>
      <c r="C17">
        <v>0</v>
      </c>
      <c r="D17">
        <v>123.1</v>
      </c>
      <c r="E17">
        <v>129.96</v>
      </c>
      <c r="F17">
        <v>1</v>
      </c>
      <c r="G17">
        <v>1</v>
      </c>
      <c r="H17">
        <v>38</v>
      </c>
    </row>
    <row r="18" spans="1:8" x14ac:dyDescent="0.2">
      <c r="A18" t="s">
        <v>653</v>
      </c>
      <c r="B18" t="s">
        <v>1055</v>
      </c>
      <c r="C18">
        <v>0</v>
      </c>
      <c r="D18">
        <v>113.21</v>
      </c>
      <c r="E18">
        <v>120.08</v>
      </c>
      <c r="F18">
        <v>1</v>
      </c>
      <c r="G18">
        <v>1</v>
      </c>
      <c r="H18">
        <v>39</v>
      </c>
    </row>
    <row r="19" spans="1:8" x14ac:dyDescent="0.2">
      <c r="A19" t="s">
        <v>17</v>
      </c>
      <c r="B19" t="s">
        <v>1056</v>
      </c>
      <c r="C19">
        <v>0</v>
      </c>
      <c r="D19">
        <v>116.77</v>
      </c>
      <c r="E19">
        <v>124.26</v>
      </c>
      <c r="F19">
        <v>1</v>
      </c>
      <c r="G19">
        <v>1</v>
      </c>
      <c r="H19">
        <v>39</v>
      </c>
    </row>
    <row r="20" spans="1:8" x14ac:dyDescent="0.2">
      <c r="A20" t="s">
        <v>1038</v>
      </c>
      <c r="B20" t="s">
        <v>1057</v>
      </c>
      <c r="C20">
        <v>0</v>
      </c>
      <c r="D20">
        <v>130.63</v>
      </c>
      <c r="E20">
        <v>137.94</v>
      </c>
      <c r="F20">
        <v>1</v>
      </c>
      <c r="G20">
        <v>1</v>
      </c>
      <c r="H20">
        <v>41</v>
      </c>
    </row>
    <row r="21" spans="1:8" x14ac:dyDescent="0.2">
      <c r="A21" t="s">
        <v>18</v>
      </c>
      <c r="B21" t="s">
        <v>1058</v>
      </c>
      <c r="C21">
        <v>0</v>
      </c>
      <c r="D21">
        <v>145.27000000000001</v>
      </c>
      <c r="E21">
        <v>153.13999999999999</v>
      </c>
      <c r="F21">
        <v>1</v>
      </c>
      <c r="G21">
        <v>1</v>
      </c>
      <c r="H21">
        <v>45</v>
      </c>
    </row>
    <row r="22" spans="1:8" x14ac:dyDescent="0.2">
      <c r="A22" t="s">
        <v>245</v>
      </c>
      <c r="B22" t="s">
        <v>1059</v>
      </c>
      <c r="C22">
        <v>0</v>
      </c>
      <c r="D22">
        <v>166.65</v>
      </c>
      <c r="E22">
        <v>175.94</v>
      </c>
      <c r="F22">
        <v>1</v>
      </c>
      <c r="G22">
        <v>1</v>
      </c>
      <c r="H22">
        <v>48</v>
      </c>
    </row>
    <row r="23" spans="1:8" x14ac:dyDescent="0.2">
      <c r="A23" t="s">
        <v>447</v>
      </c>
      <c r="B23" t="s">
        <v>1060</v>
      </c>
      <c r="C23">
        <v>0</v>
      </c>
      <c r="D23">
        <v>152</v>
      </c>
      <c r="E23">
        <v>160.74</v>
      </c>
      <c r="F23">
        <v>1</v>
      </c>
      <c r="G23">
        <v>1</v>
      </c>
      <c r="H23">
        <v>48</v>
      </c>
    </row>
    <row r="24" spans="1:8" x14ac:dyDescent="0.2">
      <c r="A24" t="s">
        <v>21</v>
      </c>
      <c r="B24" t="s">
        <v>1061</v>
      </c>
      <c r="C24">
        <v>0</v>
      </c>
      <c r="D24">
        <v>61.75</v>
      </c>
      <c r="E24">
        <v>65.36</v>
      </c>
      <c r="F24">
        <v>1</v>
      </c>
      <c r="G24">
        <v>1</v>
      </c>
      <c r="H24">
        <v>20</v>
      </c>
    </row>
    <row r="25" spans="1:8" x14ac:dyDescent="0.2">
      <c r="A25" t="s">
        <v>22</v>
      </c>
      <c r="B25" t="s">
        <v>1062</v>
      </c>
      <c r="C25">
        <v>0</v>
      </c>
      <c r="D25">
        <v>75.209999999999994</v>
      </c>
      <c r="E25">
        <v>79.42</v>
      </c>
      <c r="F25">
        <v>1</v>
      </c>
      <c r="G25">
        <v>1</v>
      </c>
      <c r="H25">
        <v>24</v>
      </c>
    </row>
    <row r="26" spans="1:8" x14ac:dyDescent="0.2">
      <c r="A26" t="s">
        <v>23</v>
      </c>
      <c r="B26" t="s">
        <v>1063</v>
      </c>
      <c r="C26">
        <v>0</v>
      </c>
      <c r="D26">
        <v>90.25</v>
      </c>
      <c r="E26">
        <v>95.38</v>
      </c>
      <c r="F26">
        <v>1</v>
      </c>
      <c r="G26">
        <v>1</v>
      </c>
      <c r="H26">
        <v>26</v>
      </c>
    </row>
    <row r="27" spans="1:8" x14ac:dyDescent="0.2">
      <c r="A27" t="s">
        <v>24</v>
      </c>
      <c r="B27" t="s">
        <v>1064</v>
      </c>
      <c r="C27">
        <v>0</v>
      </c>
      <c r="D27">
        <v>102.13</v>
      </c>
      <c r="E27">
        <v>107.92</v>
      </c>
      <c r="F27">
        <v>1</v>
      </c>
      <c r="G27">
        <v>1</v>
      </c>
      <c r="H27">
        <v>32</v>
      </c>
    </row>
    <row r="28" spans="1:8" x14ac:dyDescent="0.2">
      <c r="A28" t="s">
        <v>25</v>
      </c>
      <c r="B28" t="s">
        <v>1065</v>
      </c>
      <c r="C28">
        <v>0</v>
      </c>
      <c r="D28">
        <v>114</v>
      </c>
      <c r="E28">
        <v>120.84</v>
      </c>
      <c r="F28">
        <v>1</v>
      </c>
      <c r="G28">
        <v>1</v>
      </c>
      <c r="H28">
        <v>35</v>
      </c>
    </row>
    <row r="29" spans="1:8" x14ac:dyDescent="0.2">
      <c r="A29" t="s">
        <v>252</v>
      </c>
      <c r="B29" t="s">
        <v>1066</v>
      </c>
      <c r="C29">
        <v>0</v>
      </c>
      <c r="D29">
        <v>142.9</v>
      </c>
      <c r="E29">
        <v>151.24</v>
      </c>
      <c r="F29">
        <v>1</v>
      </c>
      <c r="G29">
        <v>1</v>
      </c>
      <c r="H29">
        <v>40</v>
      </c>
    </row>
    <row r="30" spans="1:8" x14ac:dyDescent="0.2">
      <c r="A30" t="s">
        <v>28</v>
      </c>
      <c r="B30" t="s">
        <v>1067</v>
      </c>
      <c r="C30">
        <v>0</v>
      </c>
      <c r="D30">
        <v>145.66999999999999</v>
      </c>
      <c r="E30">
        <v>153.9</v>
      </c>
      <c r="F30">
        <v>1</v>
      </c>
      <c r="G30">
        <v>1</v>
      </c>
      <c r="H30">
        <v>44</v>
      </c>
    </row>
    <row r="31" spans="1:8" x14ac:dyDescent="0.2">
      <c r="A31" t="s">
        <v>29</v>
      </c>
      <c r="B31" t="s">
        <v>1068</v>
      </c>
      <c r="C31">
        <v>0</v>
      </c>
      <c r="D31">
        <v>159.52000000000001</v>
      </c>
      <c r="E31">
        <v>168.72</v>
      </c>
      <c r="F31">
        <v>1</v>
      </c>
      <c r="G31">
        <v>1</v>
      </c>
      <c r="H31">
        <v>47</v>
      </c>
    </row>
    <row r="32" spans="1:8" x14ac:dyDescent="0.2">
      <c r="A32" t="s">
        <v>1069</v>
      </c>
      <c r="B32" t="s">
        <v>1070</v>
      </c>
      <c r="C32">
        <v>0</v>
      </c>
      <c r="D32">
        <v>173.38</v>
      </c>
      <c r="E32">
        <v>183.16</v>
      </c>
      <c r="F32">
        <v>1</v>
      </c>
      <c r="G32">
        <v>1</v>
      </c>
      <c r="H32">
        <v>48</v>
      </c>
    </row>
    <row r="33" spans="1:8" x14ac:dyDescent="0.2">
      <c r="A33" t="s">
        <v>30</v>
      </c>
      <c r="B33" t="s">
        <v>1071</v>
      </c>
      <c r="C33">
        <v>0</v>
      </c>
      <c r="D33">
        <v>170.21</v>
      </c>
      <c r="E33">
        <v>179.74</v>
      </c>
      <c r="F33">
        <v>1</v>
      </c>
      <c r="G33">
        <v>1</v>
      </c>
      <c r="H33">
        <v>51</v>
      </c>
    </row>
    <row r="34" spans="1:8" x14ac:dyDescent="0.2">
      <c r="A34" t="s">
        <v>31</v>
      </c>
      <c r="B34" t="s">
        <v>1072</v>
      </c>
      <c r="C34">
        <v>0</v>
      </c>
      <c r="D34">
        <v>178.52</v>
      </c>
      <c r="E34">
        <v>188.48</v>
      </c>
      <c r="F34">
        <v>1</v>
      </c>
      <c r="G34">
        <v>1</v>
      </c>
      <c r="H34">
        <v>56</v>
      </c>
    </row>
    <row r="35" spans="1:8" x14ac:dyDescent="0.2">
      <c r="A35" t="s">
        <v>448</v>
      </c>
      <c r="B35" t="s">
        <v>1073</v>
      </c>
      <c r="C35">
        <v>0</v>
      </c>
      <c r="D35">
        <v>182.48</v>
      </c>
      <c r="E35">
        <v>193.04</v>
      </c>
      <c r="F35">
        <v>1</v>
      </c>
      <c r="G35">
        <v>1</v>
      </c>
      <c r="H35">
        <v>61</v>
      </c>
    </row>
    <row r="36" spans="1:8" x14ac:dyDescent="0.2">
      <c r="A36" t="s">
        <v>449</v>
      </c>
      <c r="B36" t="s">
        <v>1074</v>
      </c>
      <c r="C36">
        <v>0</v>
      </c>
      <c r="D36">
        <v>192.77</v>
      </c>
      <c r="E36">
        <v>203.68</v>
      </c>
      <c r="F36">
        <v>1</v>
      </c>
      <c r="G36">
        <v>1</v>
      </c>
      <c r="H36">
        <v>66</v>
      </c>
    </row>
    <row r="37" spans="1:8" x14ac:dyDescent="0.2">
      <c r="A37" t="s">
        <v>450</v>
      </c>
      <c r="B37" t="s">
        <v>1075</v>
      </c>
      <c r="C37">
        <v>0</v>
      </c>
      <c r="D37">
        <v>173.38</v>
      </c>
      <c r="E37">
        <v>183.16</v>
      </c>
      <c r="F37">
        <v>1</v>
      </c>
      <c r="G37">
        <v>1</v>
      </c>
      <c r="H37">
        <v>41</v>
      </c>
    </row>
    <row r="38" spans="1:8" x14ac:dyDescent="0.2">
      <c r="A38" t="s">
        <v>451</v>
      </c>
      <c r="B38" t="s">
        <v>1076</v>
      </c>
      <c r="C38">
        <v>0</v>
      </c>
      <c r="D38">
        <v>192.38</v>
      </c>
      <c r="E38">
        <v>203.3</v>
      </c>
      <c r="F38">
        <v>1</v>
      </c>
      <c r="G38">
        <v>1</v>
      </c>
      <c r="H38">
        <v>48</v>
      </c>
    </row>
    <row r="39" spans="1:8" x14ac:dyDescent="0.2">
      <c r="A39" t="s">
        <v>276</v>
      </c>
      <c r="B39" t="s">
        <v>1077</v>
      </c>
      <c r="C39">
        <v>0</v>
      </c>
      <c r="D39">
        <v>145.27000000000001</v>
      </c>
      <c r="E39">
        <v>166.44</v>
      </c>
      <c r="F39">
        <v>1</v>
      </c>
      <c r="G39">
        <v>2</v>
      </c>
      <c r="H39">
        <v>55</v>
      </c>
    </row>
    <row r="40" spans="1:8" x14ac:dyDescent="0.2">
      <c r="A40" t="s">
        <v>37</v>
      </c>
      <c r="B40" t="s">
        <v>1078</v>
      </c>
      <c r="C40">
        <v>0</v>
      </c>
      <c r="D40">
        <v>72.83</v>
      </c>
      <c r="E40">
        <v>93.48</v>
      </c>
      <c r="F40">
        <v>1</v>
      </c>
      <c r="G40">
        <v>1</v>
      </c>
      <c r="H40">
        <v>24</v>
      </c>
    </row>
    <row r="41" spans="1:8" x14ac:dyDescent="0.2">
      <c r="A41" t="s">
        <v>38</v>
      </c>
      <c r="B41" t="s">
        <v>1079</v>
      </c>
      <c r="C41">
        <v>0</v>
      </c>
      <c r="D41">
        <v>88.27</v>
      </c>
      <c r="E41">
        <v>112.86</v>
      </c>
      <c r="F41">
        <v>1</v>
      </c>
      <c r="G41">
        <v>1</v>
      </c>
      <c r="H41">
        <v>30</v>
      </c>
    </row>
    <row r="42" spans="1:8" x14ac:dyDescent="0.2">
      <c r="A42" t="s">
        <v>39</v>
      </c>
      <c r="B42" t="s">
        <v>1080</v>
      </c>
      <c r="C42">
        <v>0</v>
      </c>
      <c r="D42">
        <v>106.08</v>
      </c>
      <c r="E42">
        <v>120.84</v>
      </c>
      <c r="F42">
        <v>1</v>
      </c>
      <c r="G42">
        <v>1</v>
      </c>
      <c r="H42">
        <v>33</v>
      </c>
    </row>
    <row r="43" spans="1:8" x14ac:dyDescent="0.2">
      <c r="A43" t="s">
        <v>40</v>
      </c>
      <c r="B43" t="s">
        <v>1081</v>
      </c>
      <c r="C43">
        <v>0</v>
      </c>
      <c r="D43">
        <v>114</v>
      </c>
      <c r="E43">
        <v>142.5</v>
      </c>
      <c r="F43">
        <v>1</v>
      </c>
      <c r="G43">
        <v>1</v>
      </c>
      <c r="H43">
        <v>38</v>
      </c>
    </row>
    <row r="44" spans="1:8" x14ac:dyDescent="0.2">
      <c r="A44" t="s">
        <v>41</v>
      </c>
      <c r="B44" t="s">
        <v>1083</v>
      </c>
      <c r="C44">
        <v>0</v>
      </c>
      <c r="D44">
        <v>134.58000000000001</v>
      </c>
      <c r="E44">
        <v>160.74</v>
      </c>
      <c r="F44">
        <v>1</v>
      </c>
      <c r="G44">
        <v>1</v>
      </c>
      <c r="H44">
        <v>40</v>
      </c>
    </row>
    <row r="45" spans="1:8" x14ac:dyDescent="0.2">
      <c r="A45" t="s">
        <v>262</v>
      </c>
      <c r="B45" t="s">
        <v>1084</v>
      </c>
      <c r="C45">
        <v>0</v>
      </c>
      <c r="D45">
        <v>152</v>
      </c>
      <c r="E45">
        <v>167.2</v>
      </c>
      <c r="F45">
        <v>1</v>
      </c>
      <c r="G45">
        <v>1</v>
      </c>
      <c r="H45">
        <v>48</v>
      </c>
    </row>
    <row r="46" spans="1:8" x14ac:dyDescent="0.2">
      <c r="A46" t="s">
        <v>43</v>
      </c>
      <c r="B46" t="s">
        <v>1085</v>
      </c>
      <c r="C46">
        <v>0</v>
      </c>
      <c r="D46">
        <v>158.33000000000001</v>
      </c>
      <c r="E46">
        <v>186.58</v>
      </c>
      <c r="F46">
        <v>1</v>
      </c>
      <c r="G46">
        <v>1</v>
      </c>
      <c r="H46">
        <v>52</v>
      </c>
    </row>
    <row r="47" spans="1:8" x14ac:dyDescent="0.2">
      <c r="A47" t="s">
        <v>44</v>
      </c>
      <c r="B47" t="s">
        <v>1086</v>
      </c>
      <c r="C47">
        <v>0</v>
      </c>
      <c r="D47">
        <v>176.15</v>
      </c>
      <c r="E47">
        <v>195.7</v>
      </c>
      <c r="F47">
        <v>1</v>
      </c>
      <c r="G47">
        <v>1</v>
      </c>
      <c r="H47">
        <v>55</v>
      </c>
    </row>
    <row r="48" spans="1:8" x14ac:dyDescent="0.2">
      <c r="A48" t="s">
        <v>45</v>
      </c>
      <c r="B48" t="s">
        <v>1082</v>
      </c>
      <c r="C48">
        <v>0</v>
      </c>
      <c r="D48">
        <v>185.25</v>
      </c>
      <c r="E48">
        <v>206.34</v>
      </c>
      <c r="F48">
        <v>1</v>
      </c>
      <c r="G48">
        <v>1</v>
      </c>
      <c r="H48">
        <v>61</v>
      </c>
    </row>
    <row r="49" spans="1:8" x14ac:dyDescent="0.2">
      <c r="A49" t="s">
        <v>46</v>
      </c>
      <c r="B49" t="s">
        <v>1087</v>
      </c>
      <c r="C49">
        <v>0</v>
      </c>
      <c r="D49">
        <v>195.15</v>
      </c>
      <c r="E49">
        <v>215.08</v>
      </c>
      <c r="F49">
        <v>1</v>
      </c>
      <c r="G49">
        <v>1</v>
      </c>
      <c r="H49">
        <v>65</v>
      </c>
    </row>
    <row r="50" spans="1:8" x14ac:dyDescent="0.2">
      <c r="A50" t="s">
        <v>453</v>
      </c>
      <c r="B50" t="s">
        <v>1088</v>
      </c>
      <c r="C50">
        <v>0</v>
      </c>
      <c r="D50">
        <v>207.02</v>
      </c>
      <c r="E50">
        <v>223.44</v>
      </c>
      <c r="F50">
        <v>1</v>
      </c>
      <c r="G50">
        <v>1</v>
      </c>
      <c r="H50">
        <v>71</v>
      </c>
    </row>
    <row r="51" spans="1:8" x14ac:dyDescent="0.2">
      <c r="A51" t="s">
        <v>454</v>
      </c>
      <c r="B51" t="s">
        <v>1089</v>
      </c>
      <c r="C51">
        <v>0</v>
      </c>
      <c r="D51">
        <v>190.79</v>
      </c>
      <c r="E51">
        <v>201.78</v>
      </c>
      <c r="F51">
        <v>1</v>
      </c>
      <c r="G51">
        <v>1</v>
      </c>
      <c r="H51">
        <v>49</v>
      </c>
    </row>
    <row r="52" spans="1:8" x14ac:dyDescent="0.2">
      <c r="A52" t="s">
        <v>455</v>
      </c>
      <c r="B52" t="s">
        <v>1090</v>
      </c>
      <c r="C52">
        <v>0</v>
      </c>
      <c r="D52">
        <v>209</v>
      </c>
      <c r="E52">
        <v>221.16</v>
      </c>
      <c r="F52">
        <v>1</v>
      </c>
      <c r="G52">
        <v>1</v>
      </c>
      <c r="H52">
        <v>59</v>
      </c>
    </row>
    <row r="53" spans="1:8" x14ac:dyDescent="0.2">
      <c r="A53" t="s">
        <v>282</v>
      </c>
      <c r="B53" t="s">
        <v>1091</v>
      </c>
      <c r="C53">
        <v>0</v>
      </c>
      <c r="D53">
        <v>180.5</v>
      </c>
      <c r="E53">
        <v>190.38</v>
      </c>
      <c r="F53">
        <v>1</v>
      </c>
      <c r="G53">
        <v>2</v>
      </c>
      <c r="H53">
        <v>63</v>
      </c>
    </row>
    <row r="54" spans="1:8" x14ac:dyDescent="0.2">
      <c r="A54" t="s">
        <v>456</v>
      </c>
      <c r="B54" t="s">
        <v>1092</v>
      </c>
      <c r="C54">
        <v>0</v>
      </c>
      <c r="D54">
        <v>189.6</v>
      </c>
      <c r="E54">
        <v>200.64</v>
      </c>
      <c r="F54">
        <v>1</v>
      </c>
      <c r="G54">
        <v>2</v>
      </c>
      <c r="H54">
        <v>74</v>
      </c>
    </row>
    <row r="55" spans="1:8" x14ac:dyDescent="0.2">
      <c r="A55" t="s">
        <v>51</v>
      </c>
      <c r="B55" t="s">
        <v>1093</v>
      </c>
      <c r="C55">
        <v>0</v>
      </c>
      <c r="D55">
        <v>77.98</v>
      </c>
      <c r="E55">
        <v>82.84</v>
      </c>
      <c r="F55">
        <v>1</v>
      </c>
      <c r="G55">
        <v>1</v>
      </c>
      <c r="H55">
        <v>28</v>
      </c>
    </row>
    <row r="56" spans="1:8" x14ac:dyDescent="0.2">
      <c r="A56" t="s">
        <v>52</v>
      </c>
      <c r="B56" t="s">
        <v>1094</v>
      </c>
      <c r="C56">
        <v>0</v>
      </c>
      <c r="D56">
        <v>93.02</v>
      </c>
      <c r="E56">
        <v>98.8</v>
      </c>
      <c r="F56">
        <v>1</v>
      </c>
      <c r="G56">
        <v>1</v>
      </c>
      <c r="H56">
        <v>35</v>
      </c>
    </row>
    <row r="57" spans="1:8" x14ac:dyDescent="0.2">
      <c r="A57" t="s">
        <v>53</v>
      </c>
      <c r="B57" t="s">
        <v>1095</v>
      </c>
      <c r="C57">
        <v>0</v>
      </c>
      <c r="D57">
        <v>113.21</v>
      </c>
      <c r="E57">
        <v>120.08</v>
      </c>
      <c r="F57">
        <v>1</v>
      </c>
      <c r="G57">
        <v>1</v>
      </c>
      <c r="H57">
        <v>39</v>
      </c>
    </row>
    <row r="58" spans="1:8" x14ac:dyDescent="0.2">
      <c r="A58" t="s">
        <v>54</v>
      </c>
      <c r="B58" t="s">
        <v>1096</v>
      </c>
      <c r="C58">
        <v>0</v>
      </c>
      <c r="D58">
        <v>127.85</v>
      </c>
      <c r="E58">
        <v>135.28</v>
      </c>
      <c r="F58">
        <v>1</v>
      </c>
      <c r="G58">
        <v>1</v>
      </c>
      <c r="H58">
        <v>44</v>
      </c>
    </row>
    <row r="59" spans="1:8" x14ac:dyDescent="0.2">
      <c r="A59" t="s">
        <v>55</v>
      </c>
      <c r="B59" t="s">
        <v>1097</v>
      </c>
      <c r="C59">
        <v>0</v>
      </c>
      <c r="D59">
        <v>142.5</v>
      </c>
      <c r="E59">
        <v>150.47999999999999</v>
      </c>
      <c r="F59">
        <v>1</v>
      </c>
      <c r="G59">
        <v>1</v>
      </c>
      <c r="H59">
        <v>45</v>
      </c>
    </row>
    <row r="60" spans="1:8" x14ac:dyDescent="0.2">
      <c r="A60" t="s">
        <v>56</v>
      </c>
      <c r="B60" t="s">
        <v>1098</v>
      </c>
      <c r="C60">
        <v>0</v>
      </c>
      <c r="D60">
        <v>156.75</v>
      </c>
      <c r="E60">
        <v>167.58</v>
      </c>
      <c r="F60">
        <v>1</v>
      </c>
      <c r="G60">
        <v>1</v>
      </c>
      <c r="H60">
        <v>56</v>
      </c>
    </row>
    <row r="61" spans="1:8" x14ac:dyDescent="0.2">
      <c r="A61" t="s">
        <v>57</v>
      </c>
      <c r="B61" t="s">
        <v>1099</v>
      </c>
      <c r="C61">
        <v>0</v>
      </c>
      <c r="D61">
        <v>167.44</v>
      </c>
      <c r="E61">
        <v>185.06</v>
      </c>
      <c r="F61">
        <v>1</v>
      </c>
      <c r="G61">
        <v>1</v>
      </c>
      <c r="H61">
        <v>60</v>
      </c>
    </row>
    <row r="62" spans="1:8" x14ac:dyDescent="0.2">
      <c r="A62" t="s">
        <v>58</v>
      </c>
      <c r="B62" t="s">
        <v>1100</v>
      </c>
      <c r="C62">
        <v>0</v>
      </c>
      <c r="D62">
        <v>186.04</v>
      </c>
      <c r="E62">
        <v>204.82</v>
      </c>
      <c r="F62">
        <v>1</v>
      </c>
      <c r="G62">
        <v>1</v>
      </c>
      <c r="H62">
        <v>62</v>
      </c>
    </row>
    <row r="63" spans="1:8" x14ac:dyDescent="0.2">
      <c r="A63" t="s">
        <v>59</v>
      </c>
      <c r="B63" t="s">
        <v>1101</v>
      </c>
      <c r="C63">
        <v>0</v>
      </c>
      <c r="D63">
        <v>197.13</v>
      </c>
      <c r="E63">
        <v>220.4</v>
      </c>
      <c r="F63">
        <v>1</v>
      </c>
      <c r="G63">
        <v>1</v>
      </c>
      <c r="H63">
        <v>67</v>
      </c>
    </row>
    <row r="64" spans="1:8" x14ac:dyDescent="0.2">
      <c r="A64" t="s">
        <v>60</v>
      </c>
      <c r="B64" t="s">
        <v>1102</v>
      </c>
      <c r="C64">
        <v>0</v>
      </c>
      <c r="D64">
        <v>210.98</v>
      </c>
      <c r="E64">
        <v>235.98</v>
      </c>
      <c r="F64">
        <v>1</v>
      </c>
      <c r="G64">
        <v>1</v>
      </c>
      <c r="H64">
        <v>73</v>
      </c>
    </row>
    <row r="65" spans="1:8" x14ac:dyDescent="0.2">
      <c r="A65" t="s">
        <v>457</v>
      </c>
      <c r="B65" t="s">
        <v>1103</v>
      </c>
      <c r="C65">
        <v>0</v>
      </c>
      <c r="D65">
        <v>199.9</v>
      </c>
      <c r="E65">
        <v>211.28</v>
      </c>
      <c r="F65">
        <v>1</v>
      </c>
      <c r="G65">
        <v>1</v>
      </c>
      <c r="H65">
        <v>58</v>
      </c>
    </row>
    <row r="66" spans="1:8" x14ac:dyDescent="0.2">
      <c r="A66" t="s">
        <v>458</v>
      </c>
      <c r="B66" t="s">
        <v>1104</v>
      </c>
      <c r="C66">
        <v>0</v>
      </c>
      <c r="D66">
        <v>220.08</v>
      </c>
      <c r="E66">
        <v>232.56</v>
      </c>
      <c r="F66">
        <v>1</v>
      </c>
      <c r="G66">
        <v>1</v>
      </c>
      <c r="H66">
        <v>68</v>
      </c>
    </row>
    <row r="67" spans="1:8" x14ac:dyDescent="0.2">
      <c r="A67" t="s">
        <v>287</v>
      </c>
      <c r="B67" t="s">
        <v>1105</v>
      </c>
      <c r="C67">
        <v>0</v>
      </c>
      <c r="D67">
        <v>197.13</v>
      </c>
      <c r="E67">
        <v>208.62</v>
      </c>
      <c r="F67">
        <v>1</v>
      </c>
      <c r="G67">
        <v>2</v>
      </c>
      <c r="H67">
        <v>71</v>
      </c>
    </row>
    <row r="68" spans="1:8" x14ac:dyDescent="0.2">
      <c r="A68" t="s">
        <v>459</v>
      </c>
      <c r="B68" t="s">
        <v>1106</v>
      </c>
      <c r="C68">
        <v>0</v>
      </c>
      <c r="D68">
        <v>206.23</v>
      </c>
      <c r="E68">
        <v>217.74</v>
      </c>
      <c r="F68">
        <v>1</v>
      </c>
      <c r="G68">
        <v>2</v>
      </c>
      <c r="H68">
        <v>87</v>
      </c>
    </row>
    <row r="69" spans="1:8" x14ac:dyDescent="0.2">
      <c r="A69" t="s">
        <v>1316</v>
      </c>
      <c r="B69" t="s">
        <v>1317</v>
      </c>
      <c r="C69">
        <v>0</v>
      </c>
      <c r="D69">
        <v>307.95999999999998</v>
      </c>
      <c r="E69">
        <v>325.66000000000003</v>
      </c>
      <c r="F69">
        <v>1</v>
      </c>
      <c r="G69">
        <v>1</v>
      </c>
      <c r="H69">
        <v>92</v>
      </c>
    </row>
    <row r="70" spans="1:8" x14ac:dyDescent="0.2">
      <c r="A70" t="s">
        <v>1318</v>
      </c>
      <c r="B70" t="s">
        <v>1319</v>
      </c>
      <c r="C70">
        <v>0</v>
      </c>
      <c r="D70">
        <v>335.67</v>
      </c>
      <c r="E70">
        <v>354.92</v>
      </c>
      <c r="F70">
        <v>1</v>
      </c>
      <c r="G70">
        <v>1</v>
      </c>
      <c r="H70">
        <v>101</v>
      </c>
    </row>
    <row r="71" spans="1:8" x14ac:dyDescent="0.2">
      <c r="A71" t="s">
        <v>1320</v>
      </c>
      <c r="B71" t="s">
        <v>1321</v>
      </c>
      <c r="C71">
        <v>0</v>
      </c>
      <c r="D71">
        <v>363.38</v>
      </c>
      <c r="E71">
        <v>384.18</v>
      </c>
      <c r="F71">
        <v>1</v>
      </c>
      <c r="G71">
        <v>1</v>
      </c>
      <c r="H71">
        <v>109</v>
      </c>
    </row>
    <row r="72" spans="1:8" x14ac:dyDescent="0.2">
      <c r="B72" t="s">
        <v>63</v>
      </c>
      <c r="D72"/>
      <c r="E72"/>
    </row>
    <row r="73" spans="1:8" x14ac:dyDescent="0.2">
      <c r="A73" t="s">
        <v>309</v>
      </c>
      <c r="B73" t="s">
        <v>1107</v>
      </c>
      <c r="C73">
        <v>0</v>
      </c>
      <c r="D73">
        <v>476.58</v>
      </c>
      <c r="E73">
        <v>484.12</v>
      </c>
      <c r="F73">
        <v>1</v>
      </c>
      <c r="G73">
        <v>2</v>
      </c>
      <c r="H73">
        <v>176</v>
      </c>
    </row>
    <row r="74" spans="1:8" x14ac:dyDescent="0.2">
      <c r="A74" t="s">
        <v>311</v>
      </c>
      <c r="B74" t="s">
        <v>1108</v>
      </c>
      <c r="C74">
        <v>0</v>
      </c>
      <c r="D74">
        <v>518.15</v>
      </c>
      <c r="E74">
        <v>521.36</v>
      </c>
      <c r="F74">
        <v>1</v>
      </c>
      <c r="G74">
        <v>2</v>
      </c>
      <c r="H74">
        <v>183</v>
      </c>
    </row>
    <row r="75" spans="1:8" x14ac:dyDescent="0.2">
      <c r="A75" t="s">
        <v>313</v>
      </c>
      <c r="B75" t="s">
        <v>1109</v>
      </c>
      <c r="C75">
        <v>0</v>
      </c>
      <c r="D75">
        <v>549.80999999999995</v>
      </c>
      <c r="E75">
        <v>549.1</v>
      </c>
      <c r="F75">
        <v>1</v>
      </c>
      <c r="G75">
        <v>2</v>
      </c>
      <c r="H75">
        <v>190</v>
      </c>
    </row>
    <row r="76" spans="1:8" x14ac:dyDescent="0.2">
      <c r="B76" t="s">
        <v>127</v>
      </c>
      <c r="D76"/>
      <c r="E76"/>
    </row>
    <row r="77" spans="1:8" x14ac:dyDescent="0.2">
      <c r="A77" t="s">
        <v>460</v>
      </c>
      <c r="B77" t="s">
        <v>1110</v>
      </c>
      <c r="C77">
        <v>0</v>
      </c>
      <c r="D77">
        <v>33.65</v>
      </c>
      <c r="E77">
        <v>32.299999999999997</v>
      </c>
      <c r="F77">
        <v>0</v>
      </c>
      <c r="G77">
        <v>0</v>
      </c>
      <c r="H77">
        <v>4</v>
      </c>
    </row>
    <row r="78" spans="1:8" x14ac:dyDescent="0.2">
      <c r="A78" t="s">
        <v>431</v>
      </c>
      <c r="B78" t="s">
        <v>1111</v>
      </c>
      <c r="C78">
        <v>0</v>
      </c>
      <c r="D78">
        <v>37.6</v>
      </c>
      <c r="E78">
        <v>36.1</v>
      </c>
      <c r="F78">
        <v>0</v>
      </c>
      <c r="G78">
        <v>0</v>
      </c>
      <c r="H78">
        <v>6</v>
      </c>
    </row>
    <row r="79" spans="1:8" x14ac:dyDescent="0.2">
      <c r="B79" t="s">
        <v>300</v>
      </c>
      <c r="D79"/>
      <c r="E79"/>
    </row>
    <row r="80" spans="1:8" x14ac:dyDescent="0.2">
      <c r="A80" t="s">
        <v>305</v>
      </c>
      <c r="B80" t="s">
        <v>1112</v>
      </c>
      <c r="C80">
        <v>0</v>
      </c>
      <c r="D80">
        <v>461.15</v>
      </c>
      <c r="E80">
        <v>487.54</v>
      </c>
      <c r="F80">
        <v>1</v>
      </c>
      <c r="G80">
        <v>2</v>
      </c>
      <c r="H80">
        <v>118</v>
      </c>
    </row>
    <row r="81" spans="1:8" x14ac:dyDescent="0.2">
      <c r="A81" t="s">
        <v>307</v>
      </c>
      <c r="B81" t="s">
        <v>1113</v>
      </c>
      <c r="C81">
        <v>0</v>
      </c>
      <c r="D81">
        <v>471.04</v>
      </c>
      <c r="E81">
        <v>511.48</v>
      </c>
      <c r="F81">
        <v>1</v>
      </c>
      <c r="G81">
        <v>2</v>
      </c>
      <c r="H81">
        <v>130</v>
      </c>
    </row>
    <row r="82" spans="1:8" x14ac:dyDescent="0.2">
      <c r="A82" t="s">
        <v>306</v>
      </c>
      <c r="B82" t="s">
        <v>1114</v>
      </c>
      <c r="C82">
        <v>0</v>
      </c>
      <c r="D82">
        <v>474.6</v>
      </c>
      <c r="E82">
        <v>497.42</v>
      </c>
      <c r="F82">
        <v>1</v>
      </c>
      <c r="G82">
        <v>2</v>
      </c>
      <c r="H82">
        <v>148</v>
      </c>
    </row>
    <row r="83" spans="1:8" x14ac:dyDescent="0.2">
      <c r="A83" t="s">
        <v>308</v>
      </c>
      <c r="B83" t="s">
        <v>1115</v>
      </c>
      <c r="C83">
        <v>0</v>
      </c>
      <c r="D83">
        <v>484.1</v>
      </c>
      <c r="E83">
        <v>560.5</v>
      </c>
      <c r="F83">
        <v>1</v>
      </c>
      <c r="G83">
        <v>2</v>
      </c>
      <c r="H83">
        <v>160</v>
      </c>
    </row>
    <row r="84" spans="1:8" x14ac:dyDescent="0.2">
      <c r="A84" t="s">
        <v>462</v>
      </c>
      <c r="B84" t="s">
        <v>1116</v>
      </c>
      <c r="C84">
        <v>0</v>
      </c>
      <c r="D84">
        <v>505.88</v>
      </c>
      <c r="E84">
        <v>501.22</v>
      </c>
      <c r="F84">
        <v>1</v>
      </c>
      <c r="G84">
        <v>2</v>
      </c>
      <c r="H84">
        <v>178</v>
      </c>
    </row>
    <row r="85" spans="1:8" x14ac:dyDescent="0.2">
      <c r="A85" t="s">
        <v>463</v>
      </c>
      <c r="B85" t="s">
        <v>1117</v>
      </c>
      <c r="C85">
        <v>0</v>
      </c>
      <c r="D85">
        <v>544.27</v>
      </c>
      <c r="E85">
        <v>575.32000000000005</v>
      </c>
      <c r="F85">
        <v>1</v>
      </c>
      <c r="G85">
        <v>2</v>
      </c>
      <c r="H85">
        <v>196</v>
      </c>
    </row>
    <row r="86" spans="1:8" x14ac:dyDescent="0.2">
      <c r="B86" t="s">
        <v>206</v>
      </c>
      <c r="D86"/>
      <c r="E86"/>
    </row>
    <row r="87" spans="1:8" x14ac:dyDescent="0.2">
      <c r="A87" t="s">
        <v>464</v>
      </c>
      <c r="B87" t="s">
        <v>1118</v>
      </c>
      <c r="C87">
        <v>0</v>
      </c>
      <c r="D87">
        <v>82.73</v>
      </c>
      <c r="E87">
        <v>87.4</v>
      </c>
      <c r="F87">
        <v>1</v>
      </c>
      <c r="G87">
        <v>1</v>
      </c>
      <c r="H87">
        <v>29</v>
      </c>
    </row>
    <row r="88" spans="1:8" x14ac:dyDescent="0.2">
      <c r="A88" t="s">
        <v>80</v>
      </c>
      <c r="B88" t="s">
        <v>1119</v>
      </c>
      <c r="C88">
        <v>0</v>
      </c>
      <c r="D88">
        <v>112.81</v>
      </c>
      <c r="E88">
        <v>117.04</v>
      </c>
      <c r="F88">
        <v>1</v>
      </c>
      <c r="G88">
        <v>1</v>
      </c>
      <c r="H88">
        <v>45</v>
      </c>
    </row>
    <row r="89" spans="1:8" x14ac:dyDescent="0.2">
      <c r="A89" t="s">
        <v>775</v>
      </c>
      <c r="B89" t="s">
        <v>1120</v>
      </c>
      <c r="C89">
        <v>0</v>
      </c>
      <c r="D89">
        <v>172.19</v>
      </c>
      <c r="E89">
        <v>182.02</v>
      </c>
      <c r="F89">
        <v>1</v>
      </c>
      <c r="G89">
        <v>1</v>
      </c>
      <c r="H89">
        <v>52</v>
      </c>
    </row>
    <row r="90" spans="1:8" x14ac:dyDescent="0.2">
      <c r="A90" t="s">
        <v>81</v>
      </c>
      <c r="B90" t="s">
        <v>1121</v>
      </c>
      <c r="C90">
        <v>0</v>
      </c>
      <c r="D90">
        <v>125.88</v>
      </c>
      <c r="E90">
        <v>129.96</v>
      </c>
      <c r="F90">
        <v>1</v>
      </c>
      <c r="G90">
        <v>1</v>
      </c>
      <c r="H90">
        <v>50</v>
      </c>
    </row>
    <row r="91" spans="1:8" x14ac:dyDescent="0.2">
      <c r="A91" t="s">
        <v>1122</v>
      </c>
      <c r="B91" t="s">
        <v>1123</v>
      </c>
      <c r="C91">
        <v>0</v>
      </c>
      <c r="D91">
        <v>203.46</v>
      </c>
      <c r="E91">
        <v>215.08</v>
      </c>
      <c r="F91">
        <v>1</v>
      </c>
      <c r="G91">
        <v>1</v>
      </c>
      <c r="H91">
        <v>61</v>
      </c>
    </row>
    <row r="92" spans="1:8" x14ac:dyDescent="0.2">
      <c r="A92" t="s">
        <v>82</v>
      </c>
      <c r="B92" t="s">
        <v>1124</v>
      </c>
      <c r="C92">
        <v>0</v>
      </c>
      <c r="D92">
        <v>140.91999999999999</v>
      </c>
      <c r="E92">
        <v>144.78</v>
      </c>
      <c r="F92">
        <v>1</v>
      </c>
      <c r="G92">
        <v>1</v>
      </c>
      <c r="H92">
        <v>54</v>
      </c>
    </row>
    <row r="93" spans="1:8" x14ac:dyDescent="0.2">
      <c r="A93" t="s">
        <v>776</v>
      </c>
      <c r="B93" t="s">
        <v>1125</v>
      </c>
      <c r="C93">
        <v>0</v>
      </c>
      <c r="D93">
        <v>224.83</v>
      </c>
      <c r="E93">
        <v>237.88</v>
      </c>
      <c r="F93">
        <v>1</v>
      </c>
      <c r="G93">
        <v>1</v>
      </c>
      <c r="H93">
        <v>67</v>
      </c>
    </row>
    <row r="94" spans="1:8" x14ac:dyDescent="0.2">
      <c r="A94" t="s">
        <v>83</v>
      </c>
      <c r="B94" t="s">
        <v>1126</v>
      </c>
      <c r="C94">
        <v>0</v>
      </c>
      <c r="D94">
        <v>151.6</v>
      </c>
      <c r="E94">
        <v>157.69999999999999</v>
      </c>
      <c r="F94">
        <v>1</v>
      </c>
      <c r="G94">
        <v>1</v>
      </c>
      <c r="H94">
        <v>58</v>
      </c>
    </row>
    <row r="95" spans="1:8" x14ac:dyDescent="0.2">
      <c r="A95" t="s">
        <v>1127</v>
      </c>
      <c r="B95" t="s">
        <v>1128</v>
      </c>
      <c r="C95">
        <v>0</v>
      </c>
      <c r="D95">
        <v>253.33</v>
      </c>
      <c r="E95">
        <v>267.89999999999998</v>
      </c>
      <c r="F95">
        <v>1</v>
      </c>
      <c r="G95">
        <v>1</v>
      </c>
      <c r="H95">
        <v>76</v>
      </c>
    </row>
    <row r="96" spans="1:8" x14ac:dyDescent="0.2">
      <c r="A96" t="s">
        <v>84</v>
      </c>
      <c r="B96" t="s">
        <v>1129</v>
      </c>
      <c r="C96">
        <v>0</v>
      </c>
      <c r="D96">
        <v>167.83</v>
      </c>
      <c r="E96">
        <v>177.08</v>
      </c>
      <c r="F96">
        <v>1</v>
      </c>
      <c r="G96">
        <v>1</v>
      </c>
      <c r="H96">
        <v>70</v>
      </c>
    </row>
    <row r="97" spans="1:8" x14ac:dyDescent="0.2">
      <c r="A97" t="s">
        <v>777</v>
      </c>
      <c r="B97" t="s">
        <v>1130</v>
      </c>
      <c r="C97">
        <v>0</v>
      </c>
      <c r="D97">
        <v>296.88</v>
      </c>
      <c r="E97">
        <v>313.5</v>
      </c>
      <c r="F97">
        <v>1</v>
      </c>
      <c r="G97">
        <v>1</v>
      </c>
      <c r="H97">
        <v>89</v>
      </c>
    </row>
    <row r="98" spans="1:8" x14ac:dyDescent="0.2">
      <c r="A98" t="s">
        <v>85</v>
      </c>
      <c r="B98" t="s">
        <v>1131</v>
      </c>
      <c r="C98">
        <v>0</v>
      </c>
      <c r="D98">
        <v>180.5</v>
      </c>
      <c r="E98">
        <v>190.38</v>
      </c>
      <c r="F98">
        <v>1</v>
      </c>
      <c r="G98">
        <v>1</v>
      </c>
      <c r="H98">
        <v>75</v>
      </c>
    </row>
    <row r="99" spans="1:8" x14ac:dyDescent="0.2">
      <c r="A99" t="s">
        <v>1132</v>
      </c>
      <c r="B99" t="s">
        <v>1133</v>
      </c>
      <c r="C99">
        <v>0</v>
      </c>
      <c r="D99">
        <v>326.17</v>
      </c>
      <c r="E99">
        <v>344.28</v>
      </c>
      <c r="F99">
        <v>1</v>
      </c>
      <c r="G99">
        <v>1</v>
      </c>
      <c r="H99">
        <v>98</v>
      </c>
    </row>
    <row r="100" spans="1:8" x14ac:dyDescent="0.2">
      <c r="A100" t="s">
        <v>86</v>
      </c>
      <c r="B100" t="s">
        <v>1134</v>
      </c>
      <c r="C100">
        <v>0</v>
      </c>
      <c r="D100">
        <v>206.23</v>
      </c>
      <c r="E100">
        <v>217.74</v>
      </c>
      <c r="F100">
        <v>1</v>
      </c>
      <c r="G100">
        <v>1</v>
      </c>
      <c r="H100">
        <v>80</v>
      </c>
    </row>
    <row r="101" spans="1:8" x14ac:dyDescent="0.2">
      <c r="A101" t="s">
        <v>1135</v>
      </c>
      <c r="B101" t="s">
        <v>1136</v>
      </c>
      <c r="C101">
        <v>0</v>
      </c>
      <c r="D101">
        <v>365.75</v>
      </c>
      <c r="E101">
        <v>386.08</v>
      </c>
      <c r="F101">
        <v>1</v>
      </c>
      <c r="G101">
        <v>1</v>
      </c>
      <c r="H101">
        <v>110</v>
      </c>
    </row>
    <row r="102" spans="1:8" x14ac:dyDescent="0.2">
      <c r="A102" t="s">
        <v>87</v>
      </c>
      <c r="B102" t="s">
        <v>1137</v>
      </c>
      <c r="C102">
        <v>0</v>
      </c>
      <c r="D102">
        <v>216.52</v>
      </c>
      <c r="E102">
        <v>229.14</v>
      </c>
      <c r="F102">
        <v>1</v>
      </c>
      <c r="G102">
        <v>1</v>
      </c>
      <c r="H102">
        <v>85</v>
      </c>
    </row>
    <row r="103" spans="1:8" x14ac:dyDescent="0.2">
      <c r="A103" t="s">
        <v>1138</v>
      </c>
      <c r="B103" t="s">
        <v>1139</v>
      </c>
      <c r="C103">
        <v>0</v>
      </c>
      <c r="D103">
        <v>386.33</v>
      </c>
      <c r="E103">
        <v>408.12</v>
      </c>
      <c r="F103">
        <v>1</v>
      </c>
      <c r="G103">
        <v>1</v>
      </c>
      <c r="H103">
        <v>116</v>
      </c>
    </row>
    <row r="104" spans="1:8" x14ac:dyDescent="0.2">
      <c r="A104" t="s">
        <v>88</v>
      </c>
      <c r="B104" t="s">
        <v>1140</v>
      </c>
      <c r="C104">
        <v>0</v>
      </c>
      <c r="D104">
        <v>241.46</v>
      </c>
      <c r="E104">
        <v>254.98</v>
      </c>
      <c r="F104">
        <v>1</v>
      </c>
      <c r="G104">
        <v>1</v>
      </c>
      <c r="H104">
        <v>93</v>
      </c>
    </row>
    <row r="105" spans="1:8" x14ac:dyDescent="0.2">
      <c r="A105" t="s">
        <v>1141</v>
      </c>
      <c r="B105" t="s">
        <v>1142</v>
      </c>
      <c r="C105">
        <v>0</v>
      </c>
      <c r="D105">
        <v>420.38</v>
      </c>
      <c r="E105">
        <v>444.22</v>
      </c>
      <c r="F105">
        <v>1</v>
      </c>
      <c r="G105">
        <v>1</v>
      </c>
      <c r="H105">
        <v>126</v>
      </c>
    </row>
    <row r="106" spans="1:8" x14ac:dyDescent="0.2">
      <c r="A106" t="s">
        <v>465</v>
      </c>
      <c r="B106" t="s">
        <v>1143</v>
      </c>
      <c r="C106">
        <v>0</v>
      </c>
      <c r="D106">
        <v>263.63</v>
      </c>
      <c r="E106">
        <v>278.54000000000002</v>
      </c>
      <c r="F106">
        <v>1</v>
      </c>
      <c r="G106">
        <v>1</v>
      </c>
      <c r="H106">
        <v>102</v>
      </c>
    </row>
    <row r="107" spans="1:8" x14ac:dyDescent="0.2">
      <c r="A107" t="s">
        <v>1144</v>
      </c>
      <c r="B107" t="s">
        <v>1145</v>
      </c>
      <c r="C107">
        <v>0</v>
      </c>
      <c r="D107">
        <v>442.54</v>
      </c>
      <c r="E107">
        <v>467.4</v>
      </c>
      <c r="F107">
        <v>1</v>
      </c>
      <c r="G107">
        <v>1</v>
      </c>
      <c r="H107">
        <v>133</v>
      </c>
    </row>
    <row r="108" spans="1:8" x14ac:dyDescent="0.2">
      <c r="A108" t="s">
        <v>89</v>
      </c>
      <c r="B108" t="s">
        <v>1146</v>
      </c>
      <c r="C108">
        <v>0</v>
      </c>
      <c r="D108">
        <v>278.27</v>
      </c>
      <c r="E108">
        <v>294.5</v>
      </c>
      <c r="F108">
        <v>1</v>
      </c>
      <c r="G108">
        <v>1</v>
      </c>
      <c r="H108">
        <v>112</v>
      </c>
    </row>
    <row r="109" spans="1:8" x14ac:dyDescent="0.2">
      <c r="A109" t="s">
        <v>1147</v>
      </c>
      <c r="B109" t="s">
        <v>1148</v>
      </c>
      <c r="C109">
        <v>0</v>
      </c>
      <c r="D109">
        <v>471.83</v>
      </c>
      <c r="E109">
        <v>498.18</v>
      </c>
      <c r="F109">
        <v>1</v>
      </c>
      <c r="G109">
        <v>1</v>
      </c>
      <c r="H109">
        <v>141</v>
      </c>
    </row>
    <row r="110" spans="1:8" x14ac:dyDescent="0.2">
      <c r="A110" t="s">
        <v>213</v>
      </c>
      <c r="B110" t="s">
        <v>1149</v>
      </c>
      <c r="C110">
        <v>0</v>
      </c>
      <c r="D110">
        <v>187.63</v>
      </c>
      <c r="E110">
        <v>182.4</v>
      </c>
      <c r="F110">
        <v>1</v>
      </c>
      <c r="G110">
        <v>1</v>
      </c>
      <c r="H110">
        <v>70</v>
      </c>
    </row>
    <row r="111" spans="1:8" x14ac:dyDescent="0.2">
      <c r="A111" t="s">
        <v>215</v>
      </c>
      <c r="B111" t="s">
        <v>1150</v>
      </c>
      <c r="C111">
        <v>0</v>
      </c>
      <c r="D111">
        <v>205.83</v>
      </c>
      <c r="E111">
        <v>201.02</v>
      </c>
      <c r="F111">
        <v>1</v>
      </c>
      <c r="G111">
        <v>1</v>
      </c>
      <c r="H111">
        <v>75</v>
      </c>
    </row>
    <row r="112" spans="1:8" x14ac:dyDescent="0.2">
      <c r="A112" t="s">
        <v>216</v>
      </c>
      <c r="B112" t="s">
        <v>1151</v>
      </c>
      <c r="C112">
        <v>0</v>
      </c>
      <c r="D112">
        <v>218.1</v>
      </c>
      <c r="E112">
        <v>214.32</v>
      </c>
      <c r="F112">
        <v>1</v>
      </c>
      <c r="G112">
        <v>1</v>
      </c>
      <c r="H112">
        <v>88</v>
      </c>
    </row>
    <row r="113" spans="1:8" x14ac:dyDescent="0.2">
      <c r="A113" t="s">
        <v>217</v>
      </c>
      <c r="B113" t="s">
        <v>1152</v>
      </c>
      <c r="C113">
        <v>0</v>
      </c>
      <c r="D113">
        <v>232.75</v>
      </c>
      <c r="E113">
        <v>229.52</v>
      </c>
      <c r="F113">
        <v>1</v>
      </c>
      <c r="G113">
        <v>1</v>
      </c>
      <c r="H113">
        <v>91</v>
      </c>
    </row>
    <row r="114" spans="1:8" x14ac:dyDescent="0.2">
      <c r="A114" t="s">
        <v>218</v>
      </c>
      <c r="B114" t="s">
        <v>1153</v>
      </c>
      <c r="C114">
        <v>0</v>
      </c>
      <c r="D114">
        <v>247.4</v>
      </c>
      <c r="E114">
        <v>244.72</v>
      </c>
      <c r="F114">
        <v>1</v>
      </c>
      <c r="G114">
        <v>1</v>
      </c>
      <c r="H114">
        <v>95</v>
      </c>
    </row>
    <row r="115" spans="1:8" x14ac:dyDescent="0.2">
      <c r="A115" t="s">
        <v>466</v>
      </c>
      <c r="B115" t="s">
        <v>1154</v>
      </c>
      <c r="C115">
        <v>0</v>
      </c>
      <c r="D115">
        <v>263.23</v>
      </c>
      <c r="E115">
        <v>262.2</v>
      </c>
      <c r="F115">
        <v>1</v>
      </c>
      <c r="G115">
        <v>1</v>
      </c>
      <c r="H115">
        <v>101</v>
      </c>
    </row>
    <row r="116" spans="1:8" x14ac:dyDescent="0.2">
      <c r="A116" t="s">
        <v>219</v>
      </c>
      <c r="B116" t="s">
        <v>1155</v>
      </c>
      <c r="C116">
        <v>0</v>
      </c>
      <c r="D116">
        <v>276.69</v>
      </c>
      <c r="E116">
        <v>279.3</v>
      </c>
      <c r="F116">
        <v>1</v>
      </c>
      <c r="G116">
        <v>2</v>
      </c>
      <c r="H116">
        <v>106</v>
      </c>
    </row>
    <row r="117" spans="1:8" x14ac:dyDescent="0.2">
      <c r="A117" t="s">
        <v>220</v>
      </c>
      <c r="B117" t="s">
        <v>1156</v>
      </c>
      <c r="C117">
        <v>0</v>
      </c>
      <c r="D117">
        <v>308.35000000000002</v>
      </c>
      <c r="E117">
        <v>309.7</v>
      </c>
      <c r="F117">
        <v>1</v>
      </c>
      <c r="G117">
        <v>2</v>
      </c>
      <c r="H117">
        <v>118</v>
      </c>
    </row>
    <row r="118" spans="1:8" x14ac:dyDescent="0.2">
      <c r="A118" t="s">
        <v>700</v>
      </c>
      <c r="B118" t="s">
        <v>1157</v>
      </c>
      <c r="C118">
        <v>0</v>
      </c>
      <c r="D118">
        <v>414.04</v>
      </c>
      <c r="E118">
        <v>417.62</v>
      </c>
      <c r="F118">
        <v>1</v>
      </c>
      <c r="G118">
        <v>2</v>
      </c>
      <c r="H118">
        <v>124</v>
      </c>
    </row>
    <row r="119" spans="1:8" x14ac:dyDescent="0.2">
      <c r="A119" t="s">
        <v>701</v>
      </c>
      <c r="B119" t="s">
        <v>1158</v>
      </c>
      <c r="C119">
        <v>0</v>
      </c>
      <c r="D119">
        <v>440.56</v>
      </c>
      <c r="E119">
        <v>465.5</v>
      </c>
      <c r="F119">
        <v>1</v>
      </c>
      <c r="G119">
        <v>2</v>
      </c>
      <c r="H119">
        <v>132</v>
      </c>
    </row>
    <row r="120" spans="1:8" x14ac:dyDescent="0.2">
      <c r="A120" t="s">
        <v>467</v>
      </c>
      <c r="B120" t="s">
        <v>1159</v>
      </c>
      <c r="C120">
        <v>0</v>
      </c>
      <c r="D120">
        <v>170.21</v>
      </c>
      <c r="E120">
        <v>179.74</v>
      </c>
      <c r="F120">
        <v>1</v>
      </c>
      <c r="G120">
        <v>1</v>
      </c>
      <c r="H120">
        <v>50</v>
      </c>
    </row>
    <row r="121" spans="1:8" x14ac:dyDescent="0.2">
      <c r="A121" t="s">
        <v>468</v>
      </c>
      <c r="B121" t="s">
        <v>1160</v>
      </c>
      <c r="C121">
        <v>0</v>
      </c>
      <c r="D121">
        <v>176.94</v>
      </c>
      <c r="E121">
        <v>187.34</v>
      </c>
      <c r="F121">
        <v>1</v>
      </c>
      <c r="G121">
        <v>1</v>
      </c>
      <c r="H121">
        <v>52</v>
      </c>
    </row>
    <row r="122" spans="1:8" x14ac:dyDescent="0.2">
      <c r="A122" t="s">
        <v>104</v>
      </c>
      <c r="B122" t="s">
        <v>1161</v>
      </c>
      <c r="C122">
        <v>0</v>
      </c>
      <c r="D122">
        <v>190.79</v>
      </c>
      <c r="E122">
        <v>201.78</v>
      </c>
      <c r="F122">
        <v>1</v>
      </c>
      <c r="G122">
        <v>1</v>
      </c>
      <c r="H122">
        <v>54</v>
      </c>
    </row>
    <row r="123" spans="1:8" x14ac:dyDescent="0.2">
      <c r="A123" t="s">
        <v>106</v>
      </c>
      <c r="B123" t="s">
        <v>1162</v>
      </c>
      <c r="C123">
        <v>0</v>
      </c>
      <c r="D123">
        <v>203.46</v>
      </c>
      <c r="E123">
        <v>215.08</v>
      </c>
      <c r="F123">
        <v>1</v>
      </c>
      <c r="G123">
        <v>1</v>
      </c>
      <c r="H123">
        <v>56</v>
      </c>
    </row>
    <row r="124" spans="1:8" x14ac:dyDescent="0.2">
      <c r="A124" t="s">
        <v>107</v>
      </c>
      <c r="B124" t="s">
        <v>1163</v>
      </c>
      <c r="C124">
        <v>0</v>
      </c>
      <c r="D124">
        <v>226.81</v>
      </c>
      <c r="E124">
        <v>239.78</v>
      </c>
      <c r="F124">
        <v>1</v>
      </c>
      <c r="G124">
        <v>1</v>
      </c>
      <c r="H124">
        <v>62</v>
      </c>
    </row>
    <row r="125" spans="1:8" x14ac:dyDescent="0.2">
      <c r="A125" t="s">
        <v>469</v>
      </c>
      <c r="B125" t="s">
        <v>1164</v>
      </c>
      <c r="C125">
        <v>0</v>
      </c>
      <c r="D125">
        <v>254.52</v>
      </c>
      <c r="E125">
        <v>269.04000000000002</v>
      </c>
      <c r="F125">
        <v>1</v>
      </c>
      <c r="G125">
        <v>1</v>
      </c>
      <c r="H125">
        <v>66</v>
      </c>
    </row>
    <row r="126" spans="1:8" x14ac:dyDescent="0.2">
      <c r="A126" t="s">
        <v>470</v>
      </c>
      <c r="B126" t="s">
        <v>1165</v>
      </c>
      <c r="C126">
        <v>0</v>
      </c>
      <c r="D126">
        <v>275.5</v>
      </c>
      <c r="E126">
        <v>291.08</v>
      </c>
      <c r="F126">
        <v>1</v>
      </c>
      <c r="G126">
        <v>1</v>
      </c>
      <c r="H126">
        <v>68</v>
      </c>
    </row>
    <row r="127" spans="1:8" x14ac:dyDescent="0.2">
      <c r="A127" t="s">
        <v>210</v>
      </c>
      <c r="B127" t="s">
        <v>1166</v>
      </c>
      <c r="C127">
        <v>0</v>
      </c>
      <c r="D127">
        <v>53.44</v>
      </c>
      <c r="E127">
        <v>51.3</v>
      </c>
      <c r="F127">
        <v>0</v>
      </c>
      <c r="G127">
        <v>0</v>
      </c>
      <c r="H127">
        <v>23</v>
      </c>
    </row>
    <row r="128" spans="1:8" x14ac:dyDescent="0.2">
      <c r="A128" t="s">
        <v>208</v>
      </c>
      <c r="B128" t="s">
        <v>1167</v>
      </c>
      <c r="C128">
        <v>0</v>
      </c>
      <c r="D128">
        <v>129.83000000000001</v>
      </c>
      <c r="E128">
        <v>137.18</v>
      </c>
      <c r="F128">
        <v>1</v>
      </c>
      <c r="G128">
        <v>1</v>
      </c>
      <c r="H128">
        <v>95</v>
      </c>
    </row>
    <row r="129" spans="1:8" x14ac:dyDescent="0.2">
      <c r="A129" t="s">
        <v>228</v>
      </c>
      <c r="B129" t="s">
        <v>1168</v>
      </c>
      <c r="C129">
        <v>0</v>
      </c>
      <c r="D129">
        <v>205.83</v>
      </c>
      <c r="E129">
        <v>217.36</v>
      </c>
      <c r="F129">
        <v>1</v>
      </c>
      <c r="G129">
        <v>1</v>
      </c>
      <c r="H129">
        <v>62</v>
      </c>
    </row>
    <row r="130" spans="1:8" x14ac:dyDescent="0.2">
      <c r="A130" t="s">
        <v>471</v>
      </c>
      <c r="B130" t="s">
        <v>1169</v>
      </c>
      <c r="C130">
        <v>0</v>
      </c>
      <c r="D130">
        <v>226.81</v>
      </c>
      <c r="E130">
        <v>239.78</v>
      </c>
      <c r="F130">
        <v>1</v>
      </c>
      <c r="G130">
        <v>1</v>
      </c>
      <c r="H130">
        <v>66</v>
      </c>
    </row>
    <row r="131" spans="1:8" x14ac:dyDescent="0.2">
      <c r="A131" t="s">
        <v>230</v>
      </c>
      <c r="B131" t="s">
        <v>1170</v>
      </c>
      <c r="C131">
        <v>0</v>
      </c>
      <c r="D131">
        <v>239.48</v>
      </c>
      <c r="E131">
        <v>253.08</v>
      </c>
      <c r="F131">
        <v>1</v>
      </c>
      <c r="G131">
        <v>1</v>
      </c>
      <c r="H131">
        <v>68</v>
      </c>
    </row>
    <row r="132" spans="1:8" x14ac:dyDescent="0.2">
      <c r="A132" t="s">
        <v>472</v>
      </c>
      <c r="B132" t="s">
        <v>1171</v>
      </c>
      <c r="C132">
        <v>0</v>
      </c>
      <c r="D132">
        <v>251.75</v>
      </c>
      <c r="E132">
        <v>266.38</v>
      </c>
      <c r="F132">
        <v>1</v>
      </c>
      <c r="G132">
        <v>1</v>
      </c>
      <c r="H132">
        <v>72</v>
      </c>
    </row>
    <row r="133" spans="1:8" x14ac:dyDescent="0.2">
      <c r="A133" t="s">
        <v>473</v>
      </c>
      <c r="B133" t="s">
        <v>1172</v>
      </c>
      <c r="C133">
        <v>0</v>
      </c>
      <c r="D133">
        <v>162.69</v>
      </c>
      <c r="E133">
        <v>161.88</v>
      </c>
      <c r="F133">
        <v>1</v>
      </c>
      <c r="G133">
        <v>1</v>
      </c>
      <c r="H133">
        <v>71</v>
      </c>
    </row>
    <row r="134" spans="1:8" x14ac:dyDescent="0.2">
      <c r="A134" t="s">
        <v>1173</v>
      </c>
      <c r="B134" t="s">
        <v>1174</v>
      </c>
      <c r="C134">
        <v>0</v>
      </c>
      <c r="D134">
        <v>186.04</v>
      </c>
      <c r="E134">
        <v>196.46</v>
      </c>
      <c r="F134">
        <v>1</v>
      </c>
      <c r="G134">
        <v>1</v>
      </c>
      <c r="H134">
        <v>56</v>
      </c>
    </row>
    <row r="135" spans="1:8" x14ac:dyDescent="0.2">
      <c r="A135" t="s">
        <v>1175</v>
      </c>
      <c r="B135" t="s">
        <v>1176</v>
      </c>
      <c r="C135">
        <v>0</v>
      </c>
      <c r="D135">
        <v>214.94</v>
      </c>
      <c r="E135">
        <v>227.24</v>
      </c>
      <c r="F135">
        <v>1</v>
      </c>
      <c r="G135">
        <v>1</v>
      </c>
      <c r="H135">
        <v>64</v>
      </c>
    </row>
    <row r="136" spans="1:8" x14ac:dyDescent="0.2">
      <c r="A136" t="s">
        <v>1177</v>
      </c>
      <c r="B136" t="s">
        <v>1178</v>
      </c>
      <c r="C136">
        <v>0</v>
      </c>
      <c r="D136">
        <v>197.13</v>
      </c>
      <c r="E136">
        <v>208.62</v>
      </c>
      <c r="F136">
        <v>1</v>
      </c>
      <c r="G136">
        <v>1</v>
      </c>
      <c r="H136">
        <v>59</v>
      </c>
    </row>
    <row r="137" spans="1:8" x14ac:dyDescent="0.2">
      <c r="A137" t="s">
        <v>1179</v>
      </c>
      <c r="B137" t="s">
        <v>1180</v>
      </c>
      <c r="C137">
        <v>0</v>
      </c>
      <c r="D137">
        <v>228.4</v>
      </c>
      <c r="E137">
        <v>241.3</v>
      </c>
      <c r="F137">
        <v>1</v>
      </c>
      <c r="G137">
        <v>1</v>
      </c>
      <c r="H137">
        <v>68</v>
      </c>
    </row>
    <row r="138" spans="1:8" x14ac:dyDescent="0.2">
      <c r="A138" t="s">
        <v>1181</v>
      </c>
      <c r="B138" t="s">
        <v>1182</v>
      </c>
      <c r="C138">
        <v>0</v>
      </c>
      <c r="D138">
        <v>201.88</v>
      </c>
      <c r="E138">
        <v>213.94</v>
      </c>
      <c r="F138">
        <v>1</v>
      </c>
      <c r="G138">
        <v>1</v>
      </c>
      <c r="H138">
        <v>60</v>
      </c>
    </row>
    <row r="139" spans="1:8" x14ac:dyDescent="0.2">
      <c r="A139" t="s">
        <v>1183</v>
      </c>
      <c r="B139" t="s">
        <v>1184</v>
      </c>
      <c r="C139">
        <v>0</v>
      </c>
      <c r="D139">
        <v>233.15</v>
      </c>
      <c r="E139">
        <v>246.62</v>
      </c>
      <c r="F139">
        <v>1</v>
      </c>
      <c r="G139">
        <v>1</v>
      </c>
      <c r="H139">
        <v>70</v>
      </c>
    </row>
    <row r="140" spans="1:8" x14ac:dyDescent="0.2">
      <c r="A140" t="s">
        <v>1185</v>
      </c>
      <c r="B140" t="s">
        <v>1186</v>
      </c>
      <c r="C140">
        <v>0</v>
      </c>
      <c r="D140">
        <v>281.83</v>
      </c>
      <c r="E140">
        <v>297.54000000000002</v>
      </c>
      <c r="F140">
        <v>1</v>
      </c>
      <c r="G140">
        <v>1</v>
      </c>
      <c r="H140">
        <v>84</v>
      </c>
    </row>
    <row r="141" spans="1:8" x14ac:dyDescent="0.2">
      <c r="A141" t="s">
        <v>1187</v>
      </c>
      <c r="B141" t="s">
        <v>1186</v>
      </c>
      <c r="C141">
        <v>0</v>
      </c>
      <c r="D141">
        <v>281.83</v>
      </c>
      <c r="E141">
        <v>297.54000000000002</v>
      </c>
      <c r="F141">
        <v>1</v>
      </c>
      <c r="G141">
        <v>1</v>
      </c>
      <c r="H141">
        <v>84</v>
      </c>
    </row>
    <row r="142" spans="1:8" x14ac:dyDescent="0.2">
      <c r="A142" t="s">
        <v>1188</v>
      </c>
      <c r="B142" t="s">
        <v>1189</v>
      </c>
      <c r="C142">
        <v>0</v>
      </c>
      <c r="D142">
        <v>336.46</v>
      </c>
      <c r="E142">
        <v>355.68</v>
      </c>
      <c r="F142">
        <v>1</v>
      </c>
      <c r="G142">
        <v>1</v>
      </c>
      <c r="H142">
        <v>101</v>
      </c>
    </row>
    <row r="143" spans="1:8" x14ac:dyDescent="0.2">
      <c r="A143" t="s">
        <v>1190</v>
      </c>
      <c r="B143" t="s">
        <v>1191</v>
      </c>
      <c r="C143">
        <v>0</v>
      </c>
      <c r="D143">
        <v>446.1</v>
      </c>
      <c r="E143">
        <v>471.58</v>
      </c>
      <c r="F143">
        <v>1</v>
      </c>
      <c r="G143">
        <v>1</v>
      </c>
      <c r="H143">
        <v>134</v>
      </c>
    </row>
    <row r="144" spans="1:8" x14ac:dyDescent="0.2">
      <c r="A144" t="s">
        <v>1192</v>
      </c>
      <c r="B144" t="s">
        <v>1193</v>
      </c>
      <c r="C144">
        <v>0</v>
      </c>
      <c r="D144">
        <v>108.85</v>
      </c>
      <c r="E144">
        <v>104.5</v>
      </c>
      <c r="F144">
        <v>1</v>
      </c>
      <c r="G144">
        <v>1</v>
      </c>
      <c r="H144">
        <v>33</v>
      </c>
    </row>
    <row r="145" spans="1:8" x14ac:dyDescent="0.2">
      <c r="A145" t="s">
        <v>1194</v>
      </c>
      <c r="B145" t="s">
        <v>1195</v>
      </c>
      <c r="C145">
        <v>0</v>
      </c>
      <c r="D145">
        <v>115.19</v>
      </c>
      <c r="E145">
        <v>110.58</v>
      </c>
      <c r="F145">
        <v>1</v>
      </c>
      <c r="G145">
        <v>1</v>
      </c>
      <c r="H145">
        <v>34</v>
      </c>
    </row>
    <row r="146" spans="1:8" x14ac:dyDescent="0.2">
      <c r="A146" t="s">
        <v>1196</v>
      </c>
      <c r="B146" t="s">
        <v>1197</v>
      </c>
      <c r="C146">
        <v>0</v>
      </c>
      <c r="D146">
        <v>129.04</v>
      </c>
      <c r="E146">
        <v>123.88</v>
      </c>
      <c r="F146">
        <v>1</v>
      </c>
      <c r="G146">
        <v>1</v>
      </c>
      <c r="H146">
        <v>39</v>
      </c>
    </row>
    <row r="147" spans="1:8" x14ac:dyDescent="0.2">
      <c r="A147" t="s">
        <v>1198</v>
      </c>
      <c r="B147" t="s">
        <v>1199</v>
      </c>
      <c r="C147">
        <v>0</v>
      </c>
      <c r="D147">
        <v>137.35</v>
      </c>
      <c r="E147">
        <v>131.86000000000001</v>
      </c>
      <c r="F147">
        <v>1</v>
      </c>
      <c r="G147">
        <v>1</v>
      </c>
      <c r="H147">
        <v>41</v>
      </c>
    </row>
    <row r="148" spans="1:8" x14ac:dyDescent="0.2">
      <c r="A148" t="s">
        <v>1200</v>
      </c>
      <c r="B148" t="s">
        <v>1201</v>
      </c>
      <c r="C148">
        <v>0</v>
      </c>
      <c r="D148">
        <v>144.47999999999999</v>
      </c>
      <c r="E148">
        <v>138.69999999999999</v>
      </c>
      <c r="F148">
        <v>1</v>
      </c>
      <c r="G148">
        <v>1</v>
      </c>
      <c r="H148">
        <v>43</v>
      </c>
    </row>
    <row r="149" spans="1:8" x14ac:dyDescent="0.2">
      <c r="A149" t="s">
        <v>1202</v>
      </c>
      <c r="B149" t="s">
        <v>1203</v>
      </c>
      <c r="C149">
        <v>0</v>
      </c>
      <c r="D149">
        <v>155.56</v>
      </c>
      <c r="E149">
        <v>149.34</v>
      </c>
      <c r="F149">
        <v>1</v>
      </c>
      <c r="G149">
        <v>1</v>
      </c>
      <c r="H149">
        <v>47</v>
      </c>
    </row>
    <row r="150" spans="1:8" x14ac:dyDescent="0.2">
      <c r="A150" t="s">
        <v>1204</v>
      </c>
      <c r="B150" t="s">
        <v>1205</v>
      </c>
      <c r="C150">
        <v>0</v>
      </c>
      <c r="D150">
        <v>131.41999999999999</v>
      </c>
      <c r="E150">
        <v>126.16</v>
      </c>
      <c r="F150">
        <v>1</v>
      </c>
      <c r="G150">
        <v>1</v>
      </c>
      <c r="H150">
        <v>39</v>
      </c>
    </row>
    <row r="151" spans="1:8" x14ac:dyDescent="0.2">
      <c r="A151" t="s">
        <v>1206</v>
      </c>
      <c r="B151" t="s">
        <v>1207</v>
      </c>
      <c r="C151">
        <v>0</v>
      </c>
      <c r="D151">
        <v>166.65</v>
      </c>
      <c r="E151">
        <v>159.97999999999999</v>
      </c>
      <c r="F151">
        <v>1</v>
      </c>
      <c r="G151">
        <v>1</v>
      </c>
      <c r="H151">
        <v>50</v>
      </c>
    </row>
    <row r="152" spans="1:8" x14ac:dyDescent="0.2">
      <c r="A152" t="s">
        <v>1208</v>
      </c>
      <c r="B152" t="s">
        <v>1209</v>
      </c>
      <c r="C152">
        <v>0</v>
      </c>
      <c r="D152">
        <v>45.52</v>
      </c>
      <c r="E152">
        <v>43.7</v>
      </c>
      <c r="F152">
        <v>0</v>
      </c>
      <c r="G152">
        <v>0</v>
      </c>
      <c r="H152">
        <v>14</v>
      </c>
    </row>
    <row r="153" spans="1:8" x14ac:dyDescent="0.2">
      <c r="A153" t="s">
        <v>425</v>
      </c>
      <c r="B153" t="s">
        <v>1210</v>
      </c>
      <c r="C153">
        <v>0</v>
      </c>
      <c r="D153">
        <v>87.88</v>
      </c>
      <c r="E153">
        <v>84.36</v>
      </c>
      <c r="F153">
        <v>0</v>
      </c>
      <c r="G153">
        <v>0</v>
      </c>
      <c r="H153">
        <v>26</v>
      </c>
    </row>
    <row r="154" spans="1:8" x14ac:dyDescent="0.2">
      <c r="B154" t="s">
        <v>116</v>
      </c>
      <c r="D154"/>
      <c r="E154"/>
    </row>
    <row r="155" spans="1:8" x14ac:dyDescent="0.2">
      <c r="A155" t="s">
        <v>1212</v>
      </c>
      <c r="B155" t="s">
        <v>1213</v>
      </c>
      <c r="C155">
        <v>0</v>
      </c>
      <c r="D155">
        <v>503.5</v>
      </c>
      <c r="E155">
        <v>532</v>
      </c>
      <c r="F155">
        <v>1</v>
      </c>
      <c r="G155">
        <v>1</v>
      </c>
      <c r="H155">
        <v>151</v>
      </c>
    </row>
    <row r="156" spans="1:8" x14ac:dyDescent="0.2">
      <c r="A156" t="s">
        <v>1214</v>
      </c>
      <c r="B156" t="s">
        <v>1215</v>
      </c>
      <c r="C156">
        <v>0</v>
      </c>
      <c r="D156">
        <v>554.96</v>
      </c>
      <c r="E156">
        <v>581.78</v>
      </c>
      <c r="F156">
        <v>1</v>
      </c>
      <c r="G156">
        <v>1</v>
      </c>
      <c r="H156">
        <v>166</v>
      </c>
    </row>
    <row r="157" spans="1:8" x14ac:dyDescent="0.2">
      <c r="A157" t="s">
        <v>1216</v>
      </c>
      <c r="B157" t="s">
        <v>1217</v>
      </c>
      <c r="C157">
        <v>0</v>
      </c>
      <c r="D157">
        <v>611.16999999999996</v>
      </c>
      <c r="E157">
        <v>585.96</v>
      </c>
      <c r="F157">
        <v>1</v>
      </c>
      <c r="G157">
        <v>1</v>
      </c>
      <c r="H157">
        <v>183</v>
      </c>
    </row>
    <row r="158" spans="1:8" x14ac:dyDescent="0.2">
      <c r="A158" t="s">
        <v>1218</v>
      </c>
      <c r="B158" t="s">
        <v>1219</v>
      </c>
      <c r="C158">
        <v>0</v>
      </c>
      <c r="D158">
        <v>550.6</v>
      </c>
      <c r="E158">
        <v>596.6</v>
      </c>
      <c r="F158">
        <v>1</v>
      </c>
      <c r="G158">
        <v>1</v>
      </c>
      <c r="H158">
        <v>165</v>
      </c>
    </row>
    <row r="159" spans="1:8" x14ac:dyDescent="0.2">
      <c r="A159" t="s">
        <v>1220</v>
      </c>
      <c r="B159" t="s">
        <v>1221</v>
      </c>
      <c r="C159">
        <v>0</v>
      </c>
      <c r="D159">
        <v>564.46</v>
      </c>
      <c r="E159">
        <v>646</v>
      </c>
      <c r="F159">
        <v>1</v>
      </c>
      <c r="G159">
        <v>1</v>
      </c>
      <c r="H159">
        <v>169</v>
      </c>
    </row>
    <row r="160" spans="1:8" x14ac:dyDescent="0.2">
      <c r="A160" t="s">
        <v>1222</v>
      </c>
      <c r="B160" t="s">
        <v>1223</v>
      </c>
      <c r="C160">
        <v>0</v>
      </c>
      <c r="D160">
        <v>625.02</v>
      </c>
      <c r="E160">
        <v>660.44</v>
      </c>
      <c r="F160">
        <v>1</v>
      </c>
      <c r="G160">
        <v>1</v>
      </c>
      <c r="H160">
        <v>187</v>
      </c>
    </row>
    <row r="161" spans="1:8" x14ac:dyDescent="0.2">
      <c r="A161" t="s">
        <v>1322</v>
      </c>
      <c r="B161" t="s">
        <v>1363</v>
      </c>
      <c r="C161">
        <v>0</v>
      </c>
      <c r="D161">
        <v>243.04</v>
      </c>
      <c r="E161">
        <v>256.5</v>
      </c>
      <c r="F161">
        <v>1</v>
      </c>
      <c r="G161">
        <v>1</v>
      </c>
      <c r="H161">
        <v>73</v>
      </c>
    </row>
    <row r="162" spans="1:8" x14ac:dyDescent="0.2">
      <c r="A162" t="s">
        <v>330</v>
      </c>
      <c r="B162" t="s">
        <v>1224</v>
      </c>
      <c r="C162">
        <v>0</v>
      </c>
      <c r="D162">
        <v>243.04</v>
      </c>
      <c r="E162">
        <v>256.5</v>
      </c>
      <c r="F162">
        <v>1</v>
      </c>
      <c r="G162">
        <v>1</v>
      </c>
      <c r="H162">
        <v>27</v>
      </c>
    </row>
    <row r="163" spans="1:8" x14ac:dyDescent="0.2">
      <c r="A163" t="s">
        <v>474</v>
      </c>
      <c r="B163" t="s">
        <v>1225</v>
      </c>
      <c r="C163">
        <v>0</v>
      </c>
      <c r="D163">
        <v>243.04</v>
      </c>
      <c r="E163">
        <v>256.5</v>
      </c>
      <c r="F163">
        <v>1</v>
      </c>
      <c r="G163">
        <v>1</v>
      </c>
      <c r="H163">
        <v>27</v>
      </c>
    </row>
    <row r="164" spans="1:8" x14ac:dyDescent="0.2">
      <c r="A164" t="s">
        <v>1226</v>
      </c>
      <c r="B164" t="s">
        <v>1227</v>
      </c>
      <c r="C164">
        <v>0</v>
      </c>
      <c r="D164">
        <v>297.67</v>
      </c>
      <c r="E164">
        <v>314.26</v>
      </c>
      <c r="F164">
        <v>1</v>
      </c>
      <c r="G164">
        <v>1</v>
      </c>
      <c r="H164">
        <v>89</v>
      </c>
    </row>
    <row r="165" spans="1:8" x14ac:dyDescent="0.2">
      <c r="A165" t="s">
        <v>1228</v>
      </c>
      <c r="B165" t="s">
        <v>1229</v>
      </c>
      <c r="C165">
        <v>0</v>
      </c>
      <c r="D165">
        <v>335.27</v>
      </c>
      <c r="E165">
        <v>354.16</v>
      </c>
      <c r="F165">
        <v>1</v>
      </c>
      <c r="G165">
        <v>1</v>
      </c>
      <c r="H165">
        <v>100</v>
      </c>
    </row>
    <row r="166" spans="1:8" x14ac:dyDescent="0.2">
      <c r="A166" t="s">
        <v>1230</v>
      </c>
      <c r="B166" t="s">
        <v>1231</v>
      </c>
      <c r="C166">
        <v>0</v>
      </c>
      <c r="D166">
        <v>391.08</v>
      </c>
      <c r="E166">
        <v>413.44</v>
      </c>
      <c r="F166">
        <v>1</v>
      </c>
      <c r="G166">
        <v>1</v>
      </c>
      <c r="H166">
        <v>117</v>
      </c>
    </row>
    <row r="167" spans="1:8" x14ac:dyDescent="0.2">
      <c r="A167" t="s">
        <v>1232</v>
      </c>
      <c r="B167" t="s">
        <v>1233</v>
      </c>
      <c r="C167">
        <v>0</v>
      </c>
      <c r="D167">
        <v>398.21</v>
      </c>
      <c r="E167">
        <v>421.04</v>
      </c>
      <c r="F167">
        <v>1</v>
      </c>
      <c r="G167">
        <v>1</v>
      </c>
      <c r="H167">
        <v>119</v>
      </c>
    </row>
    <row r="168" spans="1:8" x14ac:dyDescent="0.2">
      <c r="A168" t="s">
        <v>1234</v>
      </c>
      <c r="B168" t="s">
        <v>1235</v>
      </c>
      <c r="C168">
        <v>0</v>
      </c>
      <c r="D168">
        <v>435.42</v>
      </c>
      <c r="E168">
        <v>460.18</v>
      </c>
      <c r="F168">
        <v>1</v>
      </c>
      <c r="G168">
        <v>1</v>
      </c>
      <c r="H168">
        <v>130</v>
      </c>
    </row>
    <row r="169" spans="1:8" x14ac:dyDescent="0.2">
      <c r="A169" t="s">
        <v>1236</v>
      </c>
      <c r="B169" t="s">
        <v>1237</v>
      </c>
      <c r="C169">
        <v>0</v>
      </c>
      <c r="D169">
        <v>491.63</v>
      </c>
      <c r="E169">
        <v>519.46</v>
      </c>
      <c r="F169">
        <v>1</v>
      </c>
      <c r="G169">
        <v>1</v>
      </c>
      <c r="H169">
        <v>147</v>
      </c>
    </row>
    <row r="170" spans="1:8" x14ac:dyDescent="0.2">
      <c r="A170" t="s">
        <v>475</v>
      </c>
      <c r="B170" t="s">
        <v>1238</v>
      </c>
      <c r="C170">
        <v>0</v>
      </c>
      <c r="D170">
        <v>194.35</v>
      </c>
      <c r="E170">
        <v>186.58</v>
      </c>
      <c r="F170">
        <v>1</v>
      </c>
      <c r="G170">
        <v>0</v>
      </c>
      <c r="H170">
        <v>20</v>
      </c>
    </row>
    <row r="171" spans="1:8" x14ac:dyDescent="0.2">
      <c r="A171" t="s">
        <v>476</v>
      </c>
      <c r="B171" t="s">
        <v>1239</v>
      </c>
      <c r="C171">
        <v>0</v>
      </c>
      <c r="D171">
        <v>213.75</v>
      </c>
      <c r="E171">
        <v>205.2</v>
      </c>
      <c r="F171">
        <v>1</v>
      </c>
      <c r="G171">
        <v>0</v>
      </c>
      <c r="H171">
        <v>25</v>
      </c>
    </row>
    <row r="172" spans="1:8" x14ac:dyDescent="0.2">
      <c r="A172" t="s">
        <v>1240</v>
      </c>
      <c r="B172" t="s">
        <v>1241</v>
      </c>
      <c r="C172">
        <v>0</v>
      </c>
      <c r="D172">
        <v>1213.6300000000001</v>
      </c>
      <c r="E172">
        <v>1165.08</v>
      </c>
      <c r="F172">
        <v>1</v>
      </c>
      <c r="G172">
        <v>2</v>
      </c>
      <c r="H172">
        <v>363</v>
      </c>
    </row>
    <row r="173" spans="1:8" x14ac:dyDescent="0.2">
      <c r="A173" t="s">
        <v>1242</v>
      </c>
      <c r="B173" t="s">
        <v>1241</v>
      </c>
      <c r="C173">
        <v>0</v>
      </c>
      <c r="D173">
        <v>1282.9000000000001</v>
      </c>
      <c r="E173">
        <v>1231.58</v>
      </c>
      <c r="F173">
        <v>1</v>
      </c>
      <c r="G173">
        <v>2</v>
      </c>
      <c r="H173">
        <v>384</v>
      </c>
    </row>
    <row r="174" spans="1:8" x14ac:dyDescent="0.2">
      <c r="A174" t="s">
        <v>1243</v>
      </c>
      <c r="B174" t="s">
        <v>1244</v>
      </c>
      <c r="C174">
        <v>0</v>
      </c>
      <c r="D174">
        <v>1352.17</v>
      </c>
      <c r="E174">
        <v>1298.08</v>
      </c>
      <c r="F174">
        <v>1</v>
      </c>
      <c r="G174">
        <v>2</v>
      </c>
      <c r="H174">
        <v>405</v>
      </c>
    </row>
    <row r="175" spans="1:8" x14ac:dyDescent="0.2">
      <c r="A175" t="s">
        <v>1245</v>
      </c>
      <c r="B175" t="s">
        <v>1364</v>
      </c>
      <c r="C175">
        <v>0</v>
      </c>
      <c r="D175">
        <v>54.23</v>
      </c>
      <c r="E175">
        <v>52.06</v>
      </c>
      <c r="F175">
        <v>1</v>
      </c>
      <c r="G175">
        <v>1</v>
      </c>
      <c r="H175">
        <v>16</v>
      </c>
    </row>
    <row r="176" spans="1:8" x14ac:dyDescent="0.2">
      <c r="A176" t="s">
        <v>1246</v>
      </c>
      <c r="B176" t="s">
        <v>1247</v>
      </c>
      <c r="C176">
        <v>0</v>
      </c>
      <c r="D176">
        <v>249.77</v>
      </c>
      <c r="E176">
        <v>267.89999999999998</v>
      </c>
      <c r="F176">
        <v>1</v>
      </c>
      <c r="G176">
        <v>1</v>
      </c>
      <c r="H176">
        <v>75</v>
      </c>
    </row>
    <row r="177" spans="1:8" x14ac:dyDescent="0.2">
      <c r="A177" t="s">
        <v>422</v>
      </c>
      <c r="B177" t="s">
        <v>1248</v>
      </c>
      <c r="C177">
        <v>0</v>
      </c>
      <c r="D177">
        <v>37.6</v>
      </c>
      <c r="E177">
        <v>36.1</v>
      </c>
      <c r="F177">
        <v>0</v>
      </c>
      <c r="G177">
        <v>0</v>
      </c>
      <c r="H177">
        <v>6</v>
      </c>
    </row>
    <row r="178" spans="1:8" x14ac:dyDescent="0.2">
      <c r="A178" t="s">
        <v>424</v>
      </c>
      <c r="B178" t="s">
        <v>1249</v>
      </c>
      <c r="C178">
        <v>0</v>
      </c>
      <c r="D178">
        <v>49.48</v>
      </c>
      <c r="E178">
        <v>47.5</v>
      </c>
      <c r="F178">
        <v>0</v>
      </c>
      <c r="G178">
        <v>0</v>
      </c>
      <c r="H178">
        <v>6</v>
      </c>
    </row>
    <row r="179" spans="1:8" x14ac:dyDescent="0.2">
      <c r="A179" t="s">
        <v>1252</v>
      </c>
      <c r="B179" t="s">
        <v>1253</v>
      </c>
      <c r="C179">
        <v>0</v>
      </c>
      <c r="D179">
        <v>273.92</v>
      </c>
      <c r="E179">
        <v>283.86</v>
      </c>
      <c r="F179">
        <v>1</v>
      </c>
      <c r="G179">
        <v>2</v>
      </c>
      <c r="H179">
        <v>82</v>
      </c>
    </row>
    <row r="180" spans="1:8" x14ac:dyDescent="0.2">
      <c r="A180" t="s">
        <v>779</v>
      </c>
      <c r="B180" t="s">
        <v>1254</v>
      </c>
      <c r="C180">
        <v>0</v>
      </c>
      <c r="D180">
        <v>299.64999999999998</v>
      </c>
      <c r="E180">
        <v>316.92</v>
      </c>
      <c r="F180">
        <v>1</v>
      </c>
      <c r="G180">
        <v>2</v>
      </c>
      <c r="H180">
        <v>95</v>
      </c>
    </row>
    <row r="181" spans="1:8" x14ac:dyDescent="0.2">
      <c r="A181" t="s">
        <v>225</v>
      </c>
      <c r="B181" t="s">
        <v>1255</v>
      </c>
      <c r="C181">
        <v>0</v>
      </c>
      <c r="D181">
        <v>412.85</v>
      </c>
      <c r="E181">
        <v>436.24</v>
      </c>
      <c r="F181">
        <v>1</v>
      </c>
      <c r="G181">
        <v>2</v>
      </c>
      <c r="H181">
        <v>124</v>
      </c>
    </row>
    <row r="182" spans="1:8" x14ac:dyDescent="0.2">
      <c r="A182" t="s">
        <v>227</v>
      </c>
      <c r="B182" t="s">
        <v>1256</v>
      </c>
      <c r="C182">
        <v>0</v>
      </c>
      <c r="D182">
        <v>438.58</v>
      </c>
      <c r="E182">
        <v>463.6</v>
      </c>
      <c r="F182">
        <v>1</v>
      </c>
      <c r="G182">
        <v>2</v>
      </c>
      <c r="H182">
        <v>131</v>
      </c>
    </row>
    <row r="183" spans="1:8" x14ac:dyDescent="0.2">
      <c r="A183" t="s">
        <v>477</v>
      </c>
      <c r="B183" t="s">
        <v>1257</v>
      </c>
      <c r="C183">
        <v>0</v>
      </c>
      <c r="D183">
        <v>514.58000000000004</v>
      </c>
      <c r="E183">
        <v>532</v>
      </c>
      <c r="F183">
        <v>1</v>
      </c>
      <c r="G183">
        <v>2</v>
      </c>
      <c r="H183">
        <v>118</v>
      </c>
    </row>
    <row r="184" spans="1:8" x14ac:dyDescent="0.2">
      <c r="B184" t="s">
        <v>480</v>
      </c>
      <c r="D184"/>
      <c r="E184"/>
    </row>
    <row r="185" spans="1:8" x14ac:dyDescent="0.2">
      <c r="A185" t="s">
        <v>1250</v>
      </c>
      <c r="B185" t="s">
        <v>1251</v>
      </c>
      <c r="C185">
        <v>0</v>
      </c>
      <c r="D185">
        <v>33.65</v>
      </c>
      <c r="E185">
        <v>32.299999999999997</v>
      </c>
      <c r="F185">
        <v>1</v>
      </c>
      <c r="G185">
        <f t="shared" ref="G185:G194" si="1">1/3</f>
        <v>0.33333333333333331</v>
      </c>
      <c r="H185">
        <v>10</v>
      </c>
    </row>
    <row r="186" spans="1:8" x14ac:dyDescent="0.2">
      <c r="A186" t="s">
        <v>481</v>
      </c>
      <c r="B186" t="s">
        <v>1258</v>
      </c>
      <c r="C186">
        <v>0</v>
      </c>
      <c r="D186">
        <v>36.81</v>
      </c>
      <c r="E186">
        <v>35.340000000000003</v>
      </c>
      <c r="F186">
        <v>1</v>
      </c>
      <c r="G186">
        <f t="shared" si="1"/>
        <v>0.33333333333333331</v>
      </c>
      <c r="H186">
        <v>10</v>
      </c>
    </row>
    <row r="187" spans="1:8" x14ac:dyDescent="0.2">
      <c r="A187" t="s">
        <v>436</v>
      </c>
      <c r="B187" t="s">
        <v>1259</v>
      </c>
      <c r="C187">
        <v>0</v>
      </c>
      <c r="D187">
        <v>39.19</v>
      </c>
      <c r="E187">
        <v>37.619999999999997</v>
      </c>
      <c r="F187">
        <v>1</v>
      </c>
      <c r="G187">
        <f t="shared" si="1"/>
        <v>0.33333333333333331</v>
      </c>
      <c r="H187">
        <v>14</v>
      </c>
    </row>
    <row r="188" spans="1:8" x14ac:dyDescent="0.2">
      <c r="A188" t="s">
        <v>437</v>
      </c>
      <c r="B188" t="s">
        <v>1260</v>
      </c>
      <c r="C188">
        <v>0</v>
      </c>
      <c r="D188">
        <v>40.380000000000003</v>
      </c>
      <c r="E188">
        <v>38.76</v>
      </c>
      <c r="F188">
        <v>1</v>
      </c>
      <c r="G188">
        <f t="shared" si="1"/>
        <v>0.33333333333333331</v>
      </c>
      <c r="H188">
        <v>15</v>
      </c>
    </row>
    <row r="189" spans="1:8" x14ac:dyDescent="0.2">
      <c r="A189" t="s">
        <v>438</v>
      </c>
      <c r="B189" t="s">
        <v>1261</v>
      </c>
      <c r="C189">
        <v>0</v>
      </c>
      <c r="D189">
        <v>42.35</v>
      </c>
      <c r="E189">
        <v>40.659999999999997</v>
      </c>
      <c r="F189">
        <v>1</v>
      </c>
      <c r="G189">
        <f t="shared" si="1"/>
        <v>0.33333333333333331</v>
      </c>
      <c r="H189">
        <v>17</v>
      </c>
    </row>
    <row r="190" spans="1:8" x14ac:dyDescent="0.2">
      <c r="A190" t="s">
        <v>439</v>
      </c>
      <c r="B190" t="s">
        <v>1262</v>
      </c>
      <c r="C190">
        <v>0</v>
      </c>
      <c r="D190">
        <v>43.94</v>
      </c>
      <c r="E190">
        <v>42.18</v>
      </c>
      <c r="F190">
        <v>1</v>
      </c>
      <c r="G190">
        <f t="shared" si="1"/>
        <v>0.33333333333333331</v>
      </c>
      <c r="H190">
        <v>19</v>
      </c>
    </row>
    <row r="191" spans="1:8" x14ac:dyDescent="0.2">
      <c r="A191" t="s">
        <v>440</v>
      </c>
      <c r="B191" t="s">
        <v>1263</v>
      </c>
      <c r="C191">
        <v>0</v>
      </c>
      <c r="D191">
        <v>49.48</v>
      </c>
      <c r="E191">
        <v>47.5</v>
      </c>
      <c r="F191">
        <v>1</v>
      </c>
      <c r="G191">
        <f t="shared" si="1"/>
        <v>0.33333333333333331</v>
      </c>
      <c r="H191">
        <v>21</v>
      </c>
    </row>
    <row r="192" spans="1:8" x14ac:dyDescent="0.2">
      <c r="A192" t="s">
        <v>441</v>
      </c>
      <c r="B192" t="s">
        <v>1264</v>
      </c>
      <c r="C192">
        <v>0</v>
      </c>
      <c r="D192">
        <v>55.42</v>
      </c>
      <c r="E192">
        <v>53.2</v>
      </c>
      <c r="F192">
        <v>1</v>
      </c>
      <c r="G192">
        <f t="shared" si="1"/>
        <v>0.33333333333333331</v>
      </c>
      <c r="H192">
        <v>23</v>
      </c>
    </row>
    <row r="193" spans="1:8" x14ac:dyDescent="0.2">
      <c r="A193" t="s">
        <v>442</v>
      </c>
      <c r="B193" t="s">
        <v>1265</v>
      </c>
      <c r="C193">
        <v>0</v>
      </c>
      <c r="D193">
        <v>62.54</v>
      </c>
      <c r="E193">
        <v>60.04</v>
      </c>
      <c r="F193">
        <v>1</v>
      </c>
      <c r="G193">
        <f t="shared" si="1"/>
        <v>0.33333333333333331</v>
      </c>
      <c r="H193">
        <v>25</v>
      </c>
    </row>
    <row r="194" spans="1:8" x14ac:dyDescent="0.2">
      <c r="A194" t="s">
        <v>1266</v>
      </c>
      <c r="B194" t="s">
        <v>1267</v>
      </c>
      <c r="C194">
        <v>0</v>
      </c>
      <c r="D194">
        <v>49.48</v>
      </c>
      <c r="E194">
        <v>47.5</v>
      </c>
      <c r="F194">
        <v>1</v>
      </c>
      <c r="G194">
        <f t="shared" si="1"/>
        <v>0.33333333333333331</v>
      </c>
      <c r="H194">
        <v>15</v>
      </c>
    </row>
    <row r="195" spans="1:8" x14ac:dyDescent="0.2">
      <c r="B195" t="s">
        <v>482</v>
      </c>
      <c r="D195"/>
      <c r="E195"/>
    </row>
    <row r="196" spans="1:8" x14ac:dyDescent="0.2">
      <c r="A196" t="s">
        <v>483</v>
      </c>
      <c r="B196" t="s">
        <v>1268</v>
      </c>
      <c r="C196">
        <v>0</v>
      </c>
      <c r="D196">
        <v>116.77</v>
      </c>
      <c r="E196">
        <v>120.84</v>
      </c>
      <c r="F196">
        <v>1</v>
      </c>
      <c r="G196">
        <v>1</v>
      </c>
      <c r="H196">
        <v>30</v>
      </c>
    </row>
    <row r="197" spans="1:8" x14ac:dyDescent="0.2">
      <c r="A197" t="s">
        <v>485</v>
      </c>
      <c r="B197" t="s">
        <v>1269</v>
      </c>
      <c r="C197">
        <v>0</v>
      </c>
      <c r="D197">
        <v>127.85</v>
      </c>
      <c r="E197">
        <v>134.13999999999999</v>
      </c>
      <c r="F197">
        <v>1</v>
      </c>
      <c r="G197">
        <v>1</v>
      </c>
      <c r="H197">
        <v>32</v>
      </c>
    </row>
    <row r="198" spans="1:8" x14ac:dyDescent="0.2">
      <c r="A198" t="s">
        <v>486</v>
      </c>
      <c r="B198" t="s">
        <v>1270</v>
      </c>
      <c r="C198">
        <v>0</v>
      </c>
      <c r="D198">
        <v>139.33000000000001</v>
      </c>
      <c r="E198">
        <v>152.38</v>
      </c>
      <c r="F198">
        <v>1</v>
      </c>
      <c r="G198">
        <v>1</v>
      </c>
      <c r="H198">
        <v>38</v>
      </c>
    </row>
    <row r="199" spans="1:8" x14ac:dyDescent="0.2">
      <c r="A199" t="s">
        <v>487</v>
      </c>
      <c r="B199" t="s">
        <v>1271</v>
      </c>
      <c r="C199">
        <v>0</v>
      </c>
      <c r="D199">
        <v>181.69</v>
      </c>
      <c r="E199">
        <v>192.66</v>
      </c>
      <c r="F199">
        <v>1</v>
      </c>
      <c r="G199">
        <v>1</v>
      </c>
      <c r="H199">
        <v>40</v>
      </c>
    </row>
    <row r="200" spans="1:8" x14ac:dyDescent="0.2">
      <c r="A200" t="s">
        <v>336</v>
      </c>
      <c r="B200" t="s">
        <v>1272</v>
      </c>
      <c r="C200">
        <v>0</v>
      </c>
      <c r="D200">
        <v>143.69</v>
      </c>
      <c r="E200">
        <v>152</v>
      </c>
      <c r="F200">
        <v>1</v>
      </c>
      <c r="G200">
        <v>1</v>
      </c>
      <c r="H200">
        <v>47</v>
      </c>
    </row>
    <row r="201" spans="1:8" x14ac:dyDescent="0.2">
      <c r="A201" t="s">
        <v>338</v>
      </c>
      <c r="B201" t="s">
        <v>1273</v>
      </c>
      <c r="C201">
        <v>0</v>
      </c>
      <c r="D201">
        <v>170.21</v>
      </c>
      <c r="E201">
        <v>179.74</v>
      </c>
      <c r="F201">
        <v>1</v>
      </c>
      <c r="G201">
        <v>1</v>
      </c>
      <c r="H201">
        <v>51</v>
      </c>
    </row>
    <row r="202" spans="1:8" x14ac:dyDescent="0.2">
      <c r="A202" t="s">
        <v>339</v>
      </c>
      <c r="B202" t="s">
        <v>1274</v>
      </c>
      <c r="C202">
        <v>0</v>
      </c>
      <c r="D202">
        <v>195.54</v>
      </c>
      <c r="E202">
        <v>207.1</v>
      </c>
      <c r="F202">
        <v>1</v>
      </c>
      <c r="G202">
        <v>1</v>
      </c>
      <c r="H202">
        <v>55</v>
      </c>
    </row>
    <row r="203" spans="1:8" x14ac:dyDescent="0.2">
      <c r="A203" t="s">
        <v>1275</v>
      </c>
      <c r="B203" t="s">
        <v>1276</v>
      </c>
      <c r="C203">
        <v>0</v>
      </c>
      <c r="D203">
        <v>206.23</v>
      </c>
      <c r="E203">
        <v>217.74</v>
      </c>
      <c r="F203">
        <v>1</v>
      </c>
      <c r="G203">
        <v>1</v>
      </c>
      <c r="H203">
        <v>59</v>
      </c>
    </row>
    <row r="204" spans="1:8" x14ac:dyDescent="0.2">
      <c r="A204" t="s">
        <v>340</v>
      </c>
      <c r="B204" t="s">
        <v>1277</v>
      </c>
      <c r="C204">
        <v>0</v>
      </c>
      <c r="D204">
        <v>231.17</v>
      </c>
      <c r="E204">
        <v>244.34</v>
      </c>
      <c r="F204">
        <v>1</v>
      </c>
      <c r="G204">
        <v>1</v>
      </c>
      <c r="H204">
        <v>63</v>
      </c>
    </row>
    <row r="205" spans="1:8" x14ac:dyDescent="0.2">
      <c r="A205" t="s">
        <v>342</v>
      </c>
      <c r="B205" t="s">
        <v>1278</v>
      </c>
      <c r="C205">
        <v>0</v>
      </c>
      <c r="D205">
        <v>173.38</v>
      </c>
      <c r="E205">
        <v>174.04</v>
      </c>
      <c r="F205">
        <v>1</v>
      </c>
      <c r="G205">
        <v>1</v>
      </c>
      <c r="H205">
        <v>60</v>
      </c>
    </row>
    <row r="206" spans="1:8" x14ac:dyDescent="0.2">
      <c r="A206" t="s">
        <v>344</v>
      </c>
      <c r="B206" t="s">
        <v>1279</v>
      </c>
      <c r="C206">
        <v>0</v>
      </c>
      <c r="D206">
        <v>190.4</v>
      </c>
      <c r="E206">
        <v>185.82</v>
      </c>
      <c r="F206">
        <v>1</v>
      </c>
      <c r="G206">
        <v>1</v>
      </c>
      <c r="H206">
        <v>65</v>
      </c>
    </row>
    <row r="207" spans="1:8" x14ac:dyDescent="0.2">
      <c r="A207" t="s">
        <v>345</v>
      </c>
      <c r="B207" t="s">
        <v>1280</v>
      </c>
      <c r="C207">
        <v>0</v>
      </c>
      <c r="D207">
        <v>202.67</v>
      </c>
      <c r="E207">
        <v>201.4</v>
      </c>
      <c r="F207">
        <v>1</v>
      </c>
      <c r="G207">
        <v>1</v>
      </c>
      <c r="H207">
        <v>70</v>
      </c>
    </row>
    <row r="208" spans="1:8" x14ac:dyDescent="0.2">
      <c r="A208" t="s">
        <v>488</v>
      </c>
      <c r="B208" t="s">
        <v>1281</v>
      </c>
      <c r="C208">
        <v>0</v>
      </c>
      <c r="D208">
        <v>220.08</v>
      </c>
      <c r="E208">
        <v>220.02</v>
      </c>
      <c r="F208">
        <v>1</v>
      </c>
      <c r="G208">
        <v>1</v>
      </c>
      <c r="H208">
        <v>75</v>
      </c>
    </row>
    <row r="209" spans="1:8" x14ac:dyDescent="0.2">
      <c r="A209" t="s">
        <v>489</v>
      </c>
      <c r="B209" t="s">
        <v>1282</v>
      </c>
      <c r="C209">
        <v>0</v>
      </c>
      <c r="D209">
        <v>238.29</v>
      </c>
      <c r="E209">
        <v>235.98</v>
      </c>
      <c r="F209">
        <v>1</v>
      </c>
      <c r="G209">
        <v>1</v>
      </c>
      <c r="H209">
        <v>80</v>
      </c>
    </row>
    <row r="210" spans="1:8" x14ac:dyDescent="0.2">
      <c r="A210" t="s">
        <v>355</v>
      </c>
      <c r="B210" t="s">
        <v>1283</v>
      </c>
      <c r="C210">
        <v>0</v>
      </c>
      <c r="D210">
        <v>237.9</v>
      </c>
      <c r="E210">
        <v>251.94</v>
      </c>
      <c r="F210">
        <v>1</v>
      </c>
      <c r="G210">
        <v>1</v>
      </c>
      <c r="H210">
        <v>67</v>
      </c>
    </row>
    <row r="211" spans="1:8" x14ac:dyDescent="0.2">
      <c r="A211" t="s">
        <v>357</v>
      </c>
      <c r="B211" t="s">
        <v>1284</v>
      </c>
      <c r="C211">
        <v>0</v>
      </c>
      <c r="D211">
        <v>274.70999999999998</v>
      </c>
      <c r="E211">
        <v>290.32</v>
      </c>
      <c r="F211">
        <v>1</v>
      </c>
      <c r="G211">
        <v>1</v>
      </c>
      <c r="H211">
        <v>76</v>
      </c>
    </row>
    <row r="212" spans="1:8" x14ac:dyDescent="0.2">
      <c r="A212" t="s">
        <v>358</v>
      </c>
      <c r="B212" t="s">
        <v>1285</v>
      </c>
      <c r="C212">
        <v>0</v>
      </c>
      <c r="D212">
        <v>308.75</v>
      </c>
      <c r="E212">
        <v>326.42</v>
      </c>
      <c r="F212">
        <v>1</v>
      </c>
      <c r="G212">
        <v>1</v>
      </c>
      <c r="H212">
        <v>86</v>
      </c>
    </row>
    <row r="213" spans="1:8" x14ac:dyDescent="0.2">
      <c r="A213" t="s">
        <v>490</v>
      </c>
      <c r="B213" t="s">
        <v>1286</v>
      </c>
      <c r="C213">
        <v>0</v>
      </c>
      <c r="D213">
        <v>322.60000000000002</v>
      </c>
      <c r="E213">
        <v>340.86</v>
      </c>
      <c r="F213">
        <v>1</v>
      </c>
      <c r="G213">
        <v>1</v>
      </c>
      <c r="H213">
        <v>97</v>
      </c>
    </row>
    <row r="214" spans="1:8" x14ac:dyDescent="0.2">
      <c r="A214" t="s">
        <v>433</v>
      </c>
      <c r="B214" t="s">
        <v>1211</v>
      </c>
      <c r="C214">
        <v>0</v>
      </c>
      <c r="D214">
        <v>69.67</v>
      </c>
      <c r="E214">
        <v>73.34</v>
      </c>
      <c r="F214">
        <v>1</v>
      </c>
      <c r="G214">
        <v>1</v>
      </c>
      <c r="H214">
        <v>21</v>
      </c>
    </row>
    <row r="215" spans="1:8" x14ac:dyDescent="0.2">
      <c r="B215" t="s">
        <v>146</v>
      </c>
      <c r="D215"/>
      <c r="E215"/>
    </row>
    <row r="216" spans="1:8" x14ac:dyDescent="0.2">
      <c r="A216" t="s">
        <v>400</v>
      </c>
      <c r="B216" t="s">
        <v>1287</v>
      </c>
      <c r="C216">
        <v>0</v>
      </c>
      <c r="D216">
        <v>170.21</v>
      </c>
      <c r="E216">
        <v>179.74</v>
      </c>
      <c r="F216">
        <v>0</v>
      </c>
      <c r="G216">
        <v>1</v>
      </c>
      <c r="H216">
        <v>30</v>
      </c>
    </row>
    <row r="217" spans="1:8" x14ac:dyDescent="0.2">
      <c r="A217" t="s">
        <v>402</v>
      </c>
      <c r="B217" t="s">
        <v>1288</v>
      </c>
      <c r="C217">
        <v>0</v>
      </c>
      <c r="D217">
        <v>179.71</v>
      </c>
      <c r="E217">
        <v>190</v>
      </c>
      <c r="F217">
        <v>0</v>
      </c>
      <c r="G217">
        <v>1</v>
      </c>
      <c r="H217">
        <v>30</v>
      </c>
    </row>
    <row r="218" spans="1:8" x14ac:dyDescent="0.2">
      <c r="A218" t="s">
        <v>403</v>
      </c>
      <c r="B218" t="s">
        <v>1289</v>
      </c>
      <c r="C218">
        <v>0</v>
      </c>
      <c r="D218">
        <v>190.79</v>
      </c>
      <c r="E218">
        <v>201.78</v>
      </c>
      <c r="F218">
        <v>0</v>
      </c>
      <c r="G218">
        <v>1</v>
      </c>
      <c r="H218">
        <v>30</v>
      </c>
    </row>
    <row r="219" spans="1:8" x14ac:dyDescent="0.2">
      <c r="A219" t="s">
        <v>387</v>
      </c>
      <c r="B219" t="s">
        <v>492</v>
      </c>
      <c r="C219">
        <v>0</v>
      </c>
      <c r="D219">
        <v>83.52</v>
      </c>
      <c r="E219">
        <v>88.16</v>
      </c>
      <c r="F219">
        <v>0</v>
      </c>
      <c r="G219">
        <v>0</v>
      </c>
      <c r="H219">
        <v>8</v>
      </c>
    </row>
    <row r="220" spans="1:8" x14ac:dyDescent="0.2">
      <c r="A220" t="s">
        <v>493</v>
      </c>
      <c r="B220" t="s">
        <v>1291</v>
      </c>
      <c r="C220">
        <v>0</v>
      </c>
      <c r="D220">
        <v>23.75</v>
      </c>
      <c r="E220">
        <v>22.8</v>
      </c>
      <c r="F220">
        <v>0</v>
      </c>
      <c r="G220">
        <v>0</v>
      </c>
      <c r="H220">
        <v>6</v>
      </c>
    </row>
    <row r="221" spans="1:8" x14ac:dyDescent="0.2">
      <c r="A221" t="s">
        <v>495</v>
      </c>
      <c r="B221" t="s">
        <v>1292</v>
      </c>
      <c r="C221">
        <v>0</v>
      </c>
      <c r="D221">
        <v>28.5</v>
      </c>
      <c r="E221">
        <v>27.36</v>
      </c>
      <c r="F221">
        <v>0</v>
      </c>
      <c r="G221">
        <v>0</v>
      </c>
      <c r="H221">
        <v>15</v>
      </c>
    </row>
    <row r="222" spans="1:8" x14ac:dyDescent="0.2">
      <c r="A222" t="s">
        <v>496</v>
      </c>
      <c r="B222" t="s">
        <v>1293</v>
      </c>
      <c r="C222">
        <v>0</v>
      </c>
      <c r="D222">
        <v>31.27</v>
      </c>
      <c r="E222">
        <v>30.02</v>
      </c>
      <c r="F222">
        <v>0</v>
      </c>
      <c r="G222">
        <v>0</v>
      </c>
      <c r="H222">
        <v>20</v>
      </c>
    </row>
    <row r="223" spans="1:8" x14ac:dyDescent="0.2">
      <c r="A223" t="s">
        <v>1294</v>
      </c>
      <c r="B223" t="s">
        <v>1295</v>
      </c>
      <c r="C223">
        <v>0</v>
      </c>
      <c r="D223">
        <v>45.52</v>
      </c>
      <c r="E223">
        <v>43.7</v>
      </c>
      <c r="F223">
        <v>0</v>
      </c>
      <c r="G223">
        <v>0</v>
      </c>
      <c r="H223">
        <v>11</v>
      </c>
    </row>
    <row r="224" spans="1:8" x14ac:dyDescent="0.2">
      <c r="A224" t="s">
        <v>497</v>
      </c>
      <c r="B224" t="s">
        <v>1296</v>
      </c>
      <c r="C224">
        <v>0</v>
      </c>
      <c r="D224">
        <v>86.69</v>
      </c>
      <c r="E224">
        <v>83.22</v>
      </c>
      <c r="F224">
        <v>0</v>
      </c>
      <c r="G224">
        <v>0</v>
      </c>
      <c r="H224">
        <v>22</v>
      </c>
    </row>
    <row r="225" spans="1:8" x14ac:dyDescent="0.2">
      <c r="A225" t="s">
        <v>1297</v>
      </c>
      <c r="B225" t="s">
        <v>1298</v>
      </c>
      <c r="C225">
        <v>0</v>
      </c>
      <c r="D225">
        <v>69.67</v>
      </c>
      <c r="E225">
        <v>66.88</v>
      </c>
      <c r="F225">
        <v>0</v>
      </c>
      <c r="G225">
        <v>0</v>
      </c>
      <c r="H225">
        <v>22</v>
      </c>
    </row>
    <row r="226" spans="1:8" x14ac:dyDescent="0.2">
      <c r="A226" t="s">
        <v>1299</v>
      </c>
      <c r="B226" t="s">
        <v>1300</v>
      </c>
      <c r="C226">
        <v>0</v>
      </c>
      <c r="D226">
        <v>83.52</v>
      </c>
      <c r="E226">
        <v>80.180000000000007</v>
      </c>
      <c r="F226">
        <v>0</v>
      </c>
      <c r="G226">
        <v>0</v>
      </c>
      <c r="H226">
        <v>22</v>
      </c>
    </row>
    <row r="227" spans="1:8" x14ac:dyDescent="0.2">
      <c r="A227" t="s">
        <v>1301</v>
      </c>
      <c r="B227" t="s">
        <v>1302</v>
      </c>
      <c r="C227">
        <v>0</v>
      </c>
      <c r="D227">
        <v>61.75</v>
      </c>
      <c r="E227">
        <v>59.28</v>
      </c>
      <c r="F227">
        <v>0</v>
      </c>
      <c r="G227">
        <v>0</v>
      </c>
      <c r="H227">
        <v>18</v>
      </c>
    </row>
    <row r="228" spans="1:8" x14ac:dyDescent="0.2">
      <c r="A228" t="s">
        <v>491</v>
      </c>
      <c r="B228" t="s">
        <v>1290</v>
      </c>
      <c r="C228">
        <v>0</v>
      </c>
      <c r="D228">
        <v>109.65</v>
      </c>
      <c r="E228">
        <v>105.26</v>
      </c>
      <c r="F228">
        <v>0</v>
      </c>
      <c r="G228">
        <v>0</v>
      </c>
      <c r="H228">
        <v>36</v>
      </c>
    </row>
    <row r="229" spans="1:8" x14ac:dyDescent="0.2">
      <c r="A229" t="s">
        <v>398</v>
      </c>
      <c r="B229" t="s">
        <v>1303</v>
      </c>
      <c r="C229">
        <v>0</v>
      </c>
      <c r="D229">
        <v>74.42</v>
      </c>
      <c r="E229">
        <v>71.44</v>
      </c>
      <c r="F229">
        <v>0</v>
      </c>
      <c r="G229">
        <v>0</v>
      </c>
      <c r="H229">
        <v>50</v>
      </c>
    </row>
    <row r="230" spans="1:8" x14ac:dyDescent="0.2">
      <c r="A230" t="s">
        <v>1304</v>
      </c>
      <c r="B230" t="s">
        <v>1303</v>
      </c>
      <c r="C230">
        <v>0</v>
      </c>
      <c r="D230">
        <v>74.42</v>
      </c>
      <c r="E230">
        <v>71.44</v>
      </c>
      <c r="F230">
        <v>0</v>
      </c>
      <c r="G230">
        <v>0</v>
      </c>
      <c r="H230">
        <v>50</v>
      </c>
    </row>
    <row r="231" spans="1:8" x14ac:dyDescent="0.2">
      <c r="A231" t="s">
        <v>1305</v>
      </c>
      <c r="B231" t="s">
        <v>1306</v>
      </c>
      <c r="C231">
        <v>0</v>
      </c>
      <c r="D231">
        <v>97.38</v>
      </c>
      <c r="E231">
        <v>93.48</v>
      </c>
      <c r="F231">
        <v>0</v>
      </c>
      <c r="G231">
        <v>0</v>
      </c>
      <c r="H231">
        <v>57</v>
      </c>
    </row>
    <row r="232" spans="1:8" x14ac:dyDescent="0.2">
      <c r="A232" t="s">
        <v>1307</v>
      </c>
      <c r="B232" t="s">
        <v>1308</v>
      </c>
      <c r="C232">
        <v>0</v>
      </c>
      <c r="D232">
        <v>108.85</v>
      </c>
      <c r="E232">
        <v>104.5</v>
      </c>
      <c r="F232">
        <v>0</v>
      </c>
      <c r="G232">
        <v>0</v>
      </c>
      <c r="H232">
        <v>64</v>
      </c>
    </row>
    <row r="233" spans="1:8" x14ac:dyDescent="0.2">
      <c r="A233" t="s">
        <v>408</v>
      </c>
      <c r="B233" t="s">
        <v>409</v>
      </c>
      <c r="C233">
        <v>0</v>
      </c>
      <c r="D233">
        <v>68.08</v>
      </c>
      <c r="E233">
        <v>72.2</v>
      </c>
      <c r="F233">
        <v>0</v>
      </c>
      <c r="G233">
        <v>0</v>
      </c>
      <c r="H233">
        <v>7</v>
      </c>
    </row>
    <row r="234" spans="1:8" x14ac:dyDescent="0.2">
      <c r="A234" t="s">
        <v>410</v>
      </c>
      <c r="B234" t="s">
        <v>1309</v>
      </c>
      <c r="C234">
        <v>0</v>
      </c>
      <c r="D234">
        <v>66.099999999999994</v>
      </c>
      <c r="E234">
        <v>69.92</v>
      </c>
      <c r="F234">
        <v>0</v>
      </c>
      <c r="G234">
        <v>0</v>
      </c>
      <c r="H234">
        <v>7</v>
      </c>
    </row>
    <row r="235" spans="1:8" x14ac:dyDescent="0.2">
      <c r="A235" t="s">
        <v>412</v>
      </c>
      <c r="B235" t="s">
        <v>1310</v>
      </c>
      <c r="C235">
        <v>0</v>
      </c>
      <c r="D235">
        <v>72.83</v>
      </c>
      <c r="E235">
        <v>77.52</v>
      </c>
      <c r="F235">
        <v>0</v>
      </c>
      <c r="G235">
        <v>0</v>
      </c>
      <c r="H235">
        <v>8</v>
      </c>
    </row>
    <row r="236" spans="1:8" x14ac:dyDescent="0.2">
      <c r="A236" t="s">
        <v>413</v>
      </c>
      <c r="B236" t="s">
        <v>1311</v>
      </c>
      <c r="C236">
        <v>0</v>
      </c>
      <c r="D236">
        <v>82.73</v>
      </c>
      <c r="E236">
        <v>87.4</v>
      </c>
      <c r="F236">
        <v>0</v>
      </c>
      <c r="G236">
        <v>0</v>
      </c>
      <c r="H236">
        <v>9</v>
      </c>
    </row>
    <row r="237" spans="1:8" x14ac:dyDescent="0.2">
      <c r="A237" t="s">
        <v>389</v>
      </c>
      <c r="B237" t="s">
        <v>1335</v>
      </c>
      <c r="C237">
        <v>0</v>
      </c>
      <c r="D237">
        <v>12.67</v>
      </c>
      <c r="E237">
        <v>12.16</v>
      </c>
      <c r="F237">
        <v>0</v>
      </c>
      <c r="G237">
        <v>0</v>
      </c>
      <c r="H237">
        <v>4</v>
      </c>
    </row>
    <row r="238" spans="1:8" x14ac:dyDescent="0.2">
      <c r="A238" t="s">
        <v>478</v>
      </c>
      <c r="B238" t="s">
        <v>1312</v>
      </c>
      <c r="C238">
        <v>0</v>
      </c>
      <c r="D238">
        <v>6.73</v>
      </c>
      <c r="E238">
        <v>6.46</v>
      </c>
      <c r="F238">
        <v>0</v>
      </c>
      <c r="G238">
        <v>0</v>
      </c>
      <c r="H238">
        <v>1</v>
      </c>
    </row>
    <row r="239" spans="1:8" x14ac:dyDescent="0.2">
      <c r="A239" t="s">
        <v>479</v>
      </c>
      <c r="B239" t="s">
        <v>1313</v>
      </c>
      <c r="C239">
        <v>0</v>
      </c>
      <c r="D239">
        <v>8.31</v>
      </c>
      <c r="E239">
        <v>7.98</v>
      </c>
      <c r="F239">
        <v>0</v>
      </c>
      <c r="G239">
        <v>0</v>
      </c>
      <c r="H239">
        <v>2</v>
      </c>
    </row>
    <row r="240" spans="1:8" x14ac:dyDescent="0.2">
      <c r="A240" t="s">
        <v>414</v>
      </c>
      <c r="B240" t="s">
        <v>1314</v>
      </c>
      <c r="C240">
        <v>0</v>
      </c>
      <c r="D240">
        <v>9.1</v>
      </c>
      <c r="E240">
        <v>8.74</v>
      </c>
      <c r="F240">
        <v>0</v>
      </c>
      <c r="G240">
        <v>0</v>
      </c>
      <c r="H240">
        <v>3</v>
      </c>
    </row>
    <row r="241" spans="1:8" x14ac:dyDescent="0.2">
      <c r="A241" t="s">
        <v>406</v>
      </c>
      <c r="B241" t="s">
        <v>1315</v>
      </c>
      <c r="C241">
        <v>0</v>
      </c>
      <c r="D241">
        <v>36.42</v>
      </c>
      <c r="E241">
        <v>34.96</v>
      </c>
      <c r="F241">
        <v>0</v>
      </c>
      <c r="G241">
        <v>0</v>
      </c>
      <c r="H241">
        <v>18</v>
      </c>
    </row>
    <row r="242" spans="1:8" x14ac:dyDescent="0.2">
      <c r="B242" t="s">
        <v>499</v>
      </c>
      <c r="D242"/>
      <c r="E242"/>
    </row>
    <row r="243" spans="1:8" x14ac:dyDescent="0.2">
      <c r="A243" t="s">
        <v>1323</v>
      </c>
      <c r="B243" t="s">
        <v>1324</v>
      </c>
      <c r="C243">
        <v>0</v>
      </c>
      <c r="D243">
        <v>12.27</v>
      </c>
      <c r="E243">
        <v>11.78</v>
      </c>
      <c r="F243">
        <v>0</v>
      </c>
      <c r="G243">
        <v>0</v>
      </c>
      <c r="H243">
        <v>2</v>
      </c>
    </row>
    <row r="244" spans="1:8" x14ac:dyDescent="0.2">
      <c r="A244" t="s">
        <v>172</v>
      </c>
      <c r="B244" t="s">
        <v>1325</v>
      </c>
      <c r="C244">
        <v>0</v>
      </c>
      <c r="D244">
        <v>17.809999999999999</v>
      </c>
      <c r="E244">
        <v>17.100000000000001</v>
      </c>
      <c r="F244">
        <v>0</v>
      </c>
      <c r="G244">
        <v>0</v>
      </c>
      <c r="H244">
        <v>2</v>
      </c>
    </row>
    <row r="245" spans="1:8" x14ac:dyDescent="0.2">
      <c r="A245" t="s">
        <v>174</v>
      </c>
      <c r="B245" t="s">
        <v>1326</v>
      </c>
      <c r="C245">
        <v>0</v>
      </c>
      <c r="D245">
        <v>33.65</v>
      </c>
      <c r="E245">
        <v>32.299999999999997</v>
      </c>
      <c r="F245">
        <v>0</v>
      </c>
      <c r="G245">
        <v>0</v>
      </c>
      <c r="H245">
        <v>4</v>
      </c>
    </row>
    <row r="246" spans="1:8" x14ac:dyDescent="0.2">
      <c r="A246" t="s">
        <v>1327</v>
      </c>
      <c r="B246" t="s">
        <v>1328</v>
      </c>
      <c r="C246">
        <v>0</v>
      </c>
      <c r="D246">
        <v>22.56</v>
      </c>
      <c r="E246">
        <v>21.66</v>
      </c>
      <c r="F246">
        <v>0</v>
      </c>
      <c r="G246">
        <v>0</v>
      </c>
      <c r="H246">
        <v>4</v>
      </c>
    </row>
    <row r="247" spans="1:8" x14ac:dyDescent="0.2">
      <c r="A247" t="s">
        <v>173</v>
      </c>
      <c r="B247" t="s">
        <v>1329</v>
      </c>
      <c r="C247">
        <v>0</v>
      </c>
      <c r="D247">
        <v>29.29</v>
      </c>
      <c r="E247">
        <v>28.12</v>
      </c>
      <c r="F247">
        <v>0</v>
      </c>
      <c r="G247">
        <v>0</v>
      </c>
      <c r="H247">
        <v>5</v>
      </c>
    </row>
    <row r="248" spans="1:8" x14ac:dyDescent="0.2">
      <c r="A248" t="s">
        <v>175</v>
      </c>
      <c r="B248" t="s">
        <v>1330</v>
      </c>
      <c r="C248">
        <v>0</v>
      </c>
      <c r="D248">
        <v>66.900000000000006</v>
      </c>
      <c r="E248">
        <v>64.22</v>
      </c>
      <c r="F248">
        <v>0</v>
      </c>
      <c r="G248">
        <v>0</v>
      </c>
      <c r="H248">
        <v>8</v>
      </c>
    </row>
    <row r="249" spans="1:8" x14ac:dyDescent="0.2">
      <c r="A249" t="s">
        <v>1331</v>
      </c>
      <c r="B249" t="s">
        <v>1332</v>
      </c>
      <c r="C249">
        <v>0</v>
      </c>
      <c r="D249">
        <v>24.15</v>
      </c>
      <c r="E249">
        <v>23.18</v>
      </c>
      <c r="F249">
        <v>0</v>
      </c>
      <c r="G249">
        <v>0</v>
      </c>
      <c r="H249">
        <v>5</v>
      </c>
    </row>
    <row r="250" spans="1:8" x14ac:dyDescent="0.2">
      <c r="A250" t="s">
        <v>1333</v>
      </c>
      <c r="B250" t="s">
        <v>1334</v>
      </c>
      <c r="C250">
        <v>0</v>
      </c>
      <c r="D250">
        <v>24.15</v>
      </c>
      <c r="E250">
        <v>23.18</v>
      </c>
      <c r="F250">
        <v>0</v>
      </c>
      <c r="G250">
        <v>0</v>
      </c>
      <c r="H250">
        <v>5</v>
      </c>
    </row>
    <row r="251" spans="1:8" x14ac:dyDescent="0.2">
      <c r="A251" t="s">
        <v>404</v>
      </c>
      <c r="B251" t="s">
        <v>500</v>
      </c>
      <c r="C251">
        <v>0</v>
      </c>
      <c r="D251">
        <v>7.52</v>
      </c>
      <c r="E251">
        <v>7.22</v>
      </c>
      <c r="F251">
        <v>0</v>
      </c>
      <c r="G251">
        <v>0</v>
      </c>
      <c r="H251">
        <v>2</v>
      </c>
    </row>
    <row r="252" spans="1:8" x14ac:dyDescent="0.2">
      <c r="A252" t="s">
        <v>394</v>
      </c>
      <c r="B252" t="s">
        <v>1336</v>
      </c>
      <c r="C252">
        <v>0</v>
      </c>
      <c r="D252">
        <v>77.98</v>
      </c>
      <c r="E252">
        <v>74.86</v>
      </c>
      <c r="F252">
        <v>0</v>
      </c>
      <c r="G252">
        <v>0</v>
      </c>
      <c r="H252">
        <v>4</v>
      </c>
    </row>
    <row r="253" spans="1:8" x14ac:dyDescent="0.2">
      <c r="A253" t="s">
        <v>501</v>
      </c>
      <c r="B253" t="s">
        <v>1337</v>
      </c>
      <c r="C253">
        <v>0</v>
      </c>
      <c r="D253">
        <v>122.31</v>
      </c>
      <c r="E253">
        <v>117.42</v>
      </c>
      <c r="F253">
        <v>0</v>
      </c>
      <c r="G253">
        <v>0</v>
      </c>
      <c r="H253">
        <v>9</v>
      </c>
    </row>
    <row r="254" spans="1:8" x14ac:dyDescent="0.2">
      <c r="A254" t="s">
        <v>1338</v>
      </c>
      <c r="B254" t="s">
        <v>1339</v>
      </c>
      <c r="C254">
        <v>0</v>
      </c>
      <c r="D254">
        <v>3.17</v>
      </c>
      <c r="E254">
        <v>3.04</v>
      </c>
      <c r="F254">
        <v>0</v>
      </c>
      <c r="G254">
        <v>0</v>
      </c>
      <c r="H254">
        <v>1</v>
      </c>
    </row>
    <row r="255" spans="1:8" x14ac:dyDescent="0.2">
      <c r="A255" t="s">
        <v>1340</v>
      </c>
      <c r="B255" t="s">
        <v>1341</v>
      </c>
      <c r="C255">
        <v>0</v>
      </c>
      <c r="D255">
        <v>3.56</v>
      </c>
      <c r="E255">
        <v>3.42</v>
      </c>
      <c r="F255">
        <v>0</v>
      </c>
      <c r="G255">
        <v>0</v>
      </c>
      <c r="H255">
        <v>1</v>
      </c>
    </row>
    <row r="256" spans="1:8" x14ac:dyDescent="0.2">
      <c r="A256" t="s">
        <v>1342</v>
      </c>
      <c r="B256" t="s">
        <v>1343</v>
      </c>
      <c r="C256">
        <v>0</v>
      </c>
      <c r="D256">
        <v>5.94</v>
      </c>
      <c r="E256">
        <v>5.7</v>
      </c>
      <c r="F256">
        <v>0</v>
      </c>
      <c r="G256">
        <v>0</v>
      </c>
      <c r="H256">
        <v>2</v>
      </c>
    </row>
    <row r="257" spans="1:8" x14ac:dyDescent="0.2">
      <c r="A257" t="s">
        <v>1344</v>
      </c>
      <c r="B257" t="s">
        <v>1345</v>
      </c>
      <c r="C257">
        <v>0</v>
      </c>
      <c r="D257">
        <v>7.13</v>
      </c>
      <c r="E257">
        <v>6.84</v>
      </c>
      <c r="F257">
        <v>0</v>
      </c>
      <c r="G257">
        <v>0</v>
      </c>
      <c r="H257">
        <v>2</v>
      </c>
    </row>
    <row r="258" spans="1:8" x14ac:dyDescent="0.2">
      <c r="A258" t="s">
        <v>379</v>
      </c>
      <c r="B258" t="s">
        <v>1346</v>
      </c>
      <c r="C258">
        <v>0</v>
      </c>
      <c r="D258">
        <v>7.13</v>
      </c>
      <c r="E258">
        <v>6.84</v>
      </c>
      <c r="F258">
        <v>0</v>
      </c>
      <c r="G258">
        <v>0</v>
      </c>
      <c r="H258">
        <v>2</v>
      </c>
    </row>
    <row r="259" spans="1:8" x14ac:dyDescent="0.2">
      <c r="A259" t="s">
        <v>1347</v>
      </c>
      <c r="B259" t="s">
        <v>1348</v>
      </c>
      <c r="C259">
        <v>0</v>
      </c>
      <c r="D259">
        <v>10.29</v>
      </c>
      <c r="E259">
        <v>9.8800000000000008</v>
      </c>
      <c r="F259">
        <v>0</v>
      </c>
      <c r="G259">
        <v>0</v>
      </c>
      <c r="H259">
        <v>3</v>
      </c>
    </row>
    <row r="260" spans="1:8" x14ac:dyDescent="0.2">
      <c r="A260" t="s">
        <v>375</v>
      </c>
      <c r="B260" t="s">
        <v>1349</v>
      </c>
      <c r="C260">
        <v>0</v>
      </c>
      <c r="D260">
        <v>22.56</v>
      </c>
      <c r="E260">
        <v>21.66</v>
      </c>
      <c r="F260">
        <v>0</v>
      </c>
      <c r="G260">
        <v>0</v>
      </c>
      <c r="H260">
        <v>3</v>
      </c>
    </row>
    <row r="261" spans="1:8" x14ac:dyDescent="0.2">
      <c r="A261" t="s">
        <v>367</v>
      </c>
      <c r="B261" t="s">
        <v>1350</v>
      </c>
      <c r="C261">
        <v>0</v>
      </c>
      <c r="D261">
        <v>61.35</v>
      </c>
      <c r="E261">
        <v>58.9</v>
      </c>
      <c r="F261">
        <v>0</v>
      </c>
      <c r="G261">
        <v>0</v>
      </c>
      <c r="H261">
        <v>4</v>
      </c>
    </row>
    <row r="262" spans="1:8" x14ac:dyDescent="0.2">
      <c r="A262" t="s">
        <v>371</v>
      </c>
      <c r="B262" t="s">
        <v>1351</v>
      </c>
      <c r="C262">
        <v>0</v>
      </c>
      <c r="D262">
        <v>65.31</v>
      </c>
      <c r="E262">
        <v>62.7</v>
      </c>
      <c r="F262">
        <v>0</v>
      </c>
      <c r="G262">
        <v>0</v>
      </c>
      <c r="H262">
        <v>5</v>
      </c>
    </row>
    <row r="263" spans="1:8" x14ac:dyDescent="0.2">
      <c r="A263" t="s">
        <v>365</v>
      </c>
      <c r="B263" t="s">
        <v>1352</v>
      </c>
      <c r="C263">
        <v>0</v>
      </c>
      <c r="D263">
        <v>73.23</v>
      </c>
      <c r="E263">
        <v>70.3</v>
      </c>
      <c r="F263">
        <v>0</v>
      </c>
      <c r="G263">
        <v>0</v>
      </c>
      <c r="H263">
        <v>4</v>
      </c>
    </row>
    <row r="264" spans="1:8" x14ac:dyDescent="0.2">
      <c r="A264" t="s">
        <v>502</v>
      </c>
      <c r="B264" t="s">
        <v>1353</v>
      </c>
      <c r="C264">
        <v>0</v>
      </c>
      <c r="D264">
        <v>9.5</v>
      </c>
      <c r="E264">
        <v>9.1199999999999992</v>
      </c>
      <c r="F264">
        <v>0</v>
      </c>
      <c r="G264">
        <v>0</v>
      </c>
      <c r="H264">
        <v>3</v>
      </c>
    </row>
    <row r="265" spans="1:8" x14ac:dyDescent="0.2">
      <c r="A265" t="s">
        <v>377</v>
      </c>
      <c r="B265" t="s">
        <v>1354</v>
      </c>
      <c r="C265">
        <v>0</v>
      </c>
      <c r="D265">
        <v>6.73</v>
      </c>
      <c r="E265">
        <v>6.46</v>
      </c>
      <c r="F265">
        <v>0</v>
      </c>
      <c r="G265">
        <v>0</v>
      </c>
      <c r="H265">
        <v>3</v>
      </c>
    </row>
    <row r="266" spans="1:8" x14ac:dyDescent="0.2">
      <c r="A266" t="s">
        <v>369</v>
      </c>
      <c r="B266" t="s">
        <v>992</v>
      </c>
      <c r="C266">
        <v>0</v>
      </c>
      <c r="D266">
        <v>66.099999999999994</v>
      </c>
      <c r="E266">
        <v>63.46</v>
      </c>
      <c r="F266">
        <v>0</v>
      </c>
      <c r="G266">
        <v>0</v>
      </c>
      <c r="H266">
        <v>4</v>
      </c>
    </row>
    <row r="267" spans="1:8" x14ac:dyDescent="0.2">
      <c r="A267" t="s">
        <v>373</v>
      </c>
      <c r="B267" t="s">
        <v>1035</v>
      </c>
      <c r="C267">
        <v>0</v>
      </c>
      <c r="D267">
        <v>65.31</v>
      </c>
      <c r="E267">
        <v>62.7</v>
      </c>
      <c r="F267">
        <v>0</v>
      </c>
      <c r="G267">
        <v>0</v>
      </c>
      <c r="H267">
        <v>4</v>
      </c>
    </row>
    <row r="268" spans="1:8" x14ac:dyDescent="0.2">
      <c r="A268" t="s">
        <v>1355</v>
      </c>
      <c r="B268" t="s">
        <v>1356</v>
      </c>
      <c r="C268">
        <v>0</v>
      </c>
      <c r="D268">
        <v>65.31</v>
      </c>
      <c r="E268">
        <v>62.7</v>
      </c>
      <c r="F268">
        <v>0</v>
      </c>
      <c r="G268">
        <v>0</v>
      </c>
      <c r="H268">
        <v>4</v>
      </c>
    </row>
    <row r="269" spans="1:8" x14ac:dyDescent="0.2">
      <c r="A269" t="s">
        <v>361</v>
      </c>
      <c r="B269" t="s">
        <v>1357</v>
      </c>
      <c r="C269">
        <v>0</v>
      </c>
      <c r="D269">
        <v>43.15</v>
      </c>
      <c r="E269">
        <v>41.42</v>
      </c>
      <c r="F269">
        <v>0</v>
      </c>
      <c r="G269">
        <v>0</v>
      </c>
      <c r="H269">
        <v>12</v>
      </c>
    </row>
    <row r="270" spans="1:8" x14ac:dyDescent="0.2">
      <c r="A270" t="s">
        <v>503</v>
      </c>
      <c r="B270" t="s">
        <v>504</v>
      </c>
      <c r="C270">
        <v>0</v>
      </c>
      <c r="D270">
        <v>64.13</v>
      </c>
      <c r="E270">
        <v>61.56</v>
      </c>
      <c r="F270">
        <v>0</v>
      </c>
      <c r="G270">
        <v>0</v>
      </c>
      <c r="H270">
        <v>5</v>
      </c>
    </row>
    <row r="271" spans="1:8" x14ac:dyDescent="0.2">
      <c r="A271" t="s">
        <v>359</v>
      </c>
      <c r="B271" t="s">
        <v>1358</v>
      </c>
      <c r="C271">
        <v>0</v>
      </c>
      <c r="D271">
        <v>5.94</v>
      </c>
      <c r="E271">
        <v>5.7</v>
      </c>
      <c r="F271">
        <v>0</v>
      </c>
      <c r="G271">
        <v>0</v>
      </c>
      <c r="H271">
        <v>5</v>
      </c>
    </row>
    <row r="272" spans="1:8" x14ac:dyDescent="0.2">
      <c r="A272" t="s">
        <v>1359</v>
      </c>
      <c r="B272" t="s">
        <v>1360</v>
      </c>
      <c r="C272">
        <v>0</v>
      </c>
      <c r="D272">
        <v>9.5</v>
      </c>
      <c r="E272">
        <v>9.1199999999999992</v>
      </c>
      <c r="F272">
        <v>0</v>
      </c>
      <c r="G272">
        <v>0</v>
      </c>
      <c r="H272">
        <v>5</v>
      </c>
    </row>
    <row r="273" spans="1:8" x14ac:dyDescent="0.2">
      <c r="A273" t="s">
        <v>420</v>
      </c>
      <c r="B273" t="s">
        <v>505</v>
      </c>
      <c r="C273">
        <v>0</v>
      </c>
      <c r="D273">
        <v>93.02</v>
      </c>
      <c r="E273">
        <v>89.3</v>
      </c>
      <c r="F273">
        <v>0</v>
      </c>
      <c r="G273">
        <v>0</v>
      </c>
      <c r="H273">
        <v>5</v>
      </c>
    </row>
    <row r="274" spans="1:8" x14ac:dyDescent="0.2">
      <c r="A274" t="s">
        <v>429</v>
      </c>
      <c r="B274" t="s">
        <v>1361</v>
      </c>
      <c r="C274">
        <v>0</v>
      </c>
      <c r="D274">
        <v>4.75</v>
      </c>
      <c r="E274">
        <v>4.5599999999999996</v>
      </c>
      <c r="F274">
        <v>0</v>
      </c>
      <c r="G274">
        <v>0</v>
      </c>
      <c r="H274">
        <v>1</v>
      </c>
    </row>
    <row r="275" spans="1:8" x14ac:dyDescent="0.2">
      <c r="A275" t="s">
        <v>1999</v>
      </c>
      <c r="D275">
        <f t="array" ref="D275">SUM(D6:D274*'GROUP G1'!$A$5:$A$273)</f>
        <v>0</v>
      </c>
      <c r="E275">
        <f t="array" ref="E275">SUM(E6:E274*'GROUP G1'!$A$5:$A$273)</f>
        <v>0</v>
      </c>
      <c r="F275">
        <f t="array" ref="F275">SUM(F6:F274*'GROUP G1'!$A$5:$A$273)</f>
        <v>0</v>
      </c>
      <c r="G275">
        <f t="array" ref="G275">SUM(G6:G274*'GROUP G1'!$A$5:$A$273)</f>
        <v>0</v>
      </c>
      <c r="H275">
        <f t="array" ref="H275">SUM(H6:H274*'GROUP G1'!$A$5:$A$273)</f>
        <v>0</v>
      </c>
    </row>
  </sheetData>
  <sheetProtection password="D824" sheet="1" objects="1" scenarios="1" formatRows="0" autoFilter="0"/>
  <pageMargins left="0.7" right="0.7" top="0.75" bottom="0.75" header="0.3" footer="0.3"/>
  <pageSetup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pageSetUpPr fitToPage="1"/>
  </sheetPr>
  <dimension ref="A1:F209"/>
  <sheetViews>
    <sheetView showGridLines="0" showRowColHeaders="0" zoomScaleNormal="100" workbookViewId="0">
      <pane ySplit="3" topLeftCell="A4" activePane="bottomLeft" state="frozen"/>
      <selection activeCell="C2" sqref="C2"/>
      <selection pane="bottomLeft" activeCell="A5" sqref="A5"/>
    </sheetView>
  </sheetViews>
  <sheetFormatPr defaultColWidth="9.140625" defaultRowHeight="15" x14ac:dyDescent="0.25"/>
  <cols>
    <col min="1" max="1" width="5.7109375" style="2" customWidth="1"/>
    <col min="2" max="2" width="20.7109375" style="1" customWidth="1"/>
    <col min="3" max="3" width="69.7109375" style="1" customWidth="1"/>
    <col min="4" max="4" width="9.7109375" style="5" customWidth="1"/>
    <col min="5" max="5" width="14.7109375" style="1" customWidth="1"/>
    <col min="6" max="6" width="1.7109375" style="1" customWidth="1"/>
    <col min="7" max="16384" width="9.140625" style="1"/>
  </cols>
  <sheetData>
    <row r="1" spans="1:6" ht="35.1" customHeight="1" x14ac:dyDescent="0.55000000000000004">
      <c r="B1" s="66"/>
      <c r="C1" s="130" t="str">
        <f>DWOFtype&amp;" Direct Order Form"</f>
        <v>Dealer Direct Order Form</v>
      </c>
      <c r="E1" s="78"/>
      <c r="F1" s="78"/>
    </row>
    <row r="2" spans="1:6" ht="24.95" customHeight="1" x14ac:dyDescent="0.4">
      <c r="A2" s="1"/>
      <c r="B2" s="15"/>
      <c r="C2" s="131" t="str">
        <f>INDEX(GroupTStyles,GroupTindex)</f>
        <v>Please select door style</v>
      </c>
      <c r="D2" s="7"/>
      <c r="E2" s="80"/>
      <c r="F2" s="80"/>
    </row>
    <row r="3" spans="1:6" ht="15" customHeight="1" thickBot="1" x14ac:dyDescent="0.3">
      <c r="A3" s="213" t="s">
        <v>5</v>
      </c>
      <c r="B3" s="281" t="s">
        <v>4</v>
      </c>
      <c r="C3" s="394" t="str">
        <f>"Group T, "&amp;TEXT(ModificationDate,"mm/dd/yyyy")</f>
        <v>Group T, 04/10/2018</v>
      </c>
      <c r="D3" s="215" t="s">
        <v>643</v>
      </c>
      <c r="E3" s="395" t="s">
        <v>7</v>
      </c>
      <c r="F3" s="91"/>
    </row>
    <row r="4" spans="1:6" ht="15" customHeight="1" thickBot="1" x14ac:dyDescent="0.3">
      <c r="A4" s="317"/>
      <c r="B4" s="318" t="str">
        <f>IF(ISBLANK(Tprices!A5),"",Tprices!A5)</f>
        <v/>
      </c>
      <c r="C4" s="320" t="str">
        <f>Tprices!B5</f>
        <v>30" Wall</v>
      </c>
      <c r="D4" s="318"/>
      <c r="E4" s="318"/>
      <c r="F4" s="319"/>
    </row>
    <row r="5" spans="1:6" ht="15" customHeight="1" thickBot="1" x14ac:dyDescent="0.3">
      <c r="A5" s="226"/>
      <c r="B5" s="229" t="str">
        <f>IF(ISBLANK(Tprices!A6),"",Tprices!A6)</f>
        <v>W0930</v>
      </c>
      <c r="C5" s="230" t="str">
        <f>Tprices!B6</f>
        <v>9" x 30" Wall Cabinet - 1 door</v>
      </c>
      <c r="D5" s="345">
        <f>IF(B5="","",INDEX(Tprices!C6:H6,1,GroupTindex))</f>
        <v>0</v>
      </c>
      <c r="E5" s="232" t="str">
        <f t="shared" ref="E5:E36" si="0">IF(B5="","",IF(D5=0,NotAvailable,D5*A5))</f>
        <v>N/A</v>
      </c>
      <c r="F5" s="348"/>
    </row>
    <row r="6" spans="1:6" ht="15" customHeight="1" thickBot="1" x14ac:dyDescent="0.3">
      <c r="A6" s="226"/>
      <c r="B6" s="229" t="str">
        <f>IF(ISBLANK(Tprices!A7),"",Tprices!A7)</f>
        <v>W1230</v>
      </c>
      <c r="C6" s="230" t="str">
        <f>Tprices!B7</f>
        <v>12" x 30" Wall Cabinet - 1 door</v>
      </c>
      <c r="D6" s="345">
        <f>IF(B6="","",INDEX(Tprices!C7:H7,1,GroupTindex))</f>
        <v>0</v>
      </c>
      <c r="E6" s="232" t="str">
        <f t="shared" si="0"/>
        <v>N/A</v>
      </c>
      <c r="F6" s="348"/>
    </row>
    <row r="7" spans="1:6" ht="15" customHeight="1" thickBot="1" x14ac:dyDescent="0.3">
      <c r="A7" s="226"/>
      <c r="B7" s="229" t="str">
        <f>IF(ISBLANK(Tprices!A8),"",Tprices!A8)</f>
        <v>W1530</v>
      </c>
      <c r="C7" s="230" t="str">
        <f>Tprices!B8</f>
        <v>15" x 30" Wall Cabinet - 1 door</v>
      </c>
      <c r="D7" s="345">
        <f>IF(B7="","",INDEX(Tprices!C8:H8,1,GroupTindex))</f>
        <v>0</v>
      </c>
      <c r="E7" s="232" t="str">
        <f t="shared" si="0"/>
        <v>N/A</v>
      </c>
      <c r="F7" s="348"/>
    </row>
    <row r="8" spans="1:6" ht="15" customHeight="1" thickBot="1" x14ac:dyDescent="0.3">
      <c r="A8" s="226"/>
      <c r="B8" s="229" t="str">
        <f>IF(ISBLANK(Tprices!A9),"",Tprices!A9)</f>
        <v>W1830</v>
      </c>
      <c r="C8" s="230" t="str">
        <f>Tprices!B9</f>
        <v>18" x 30" Wall Cabinet - 1 door</v>
      </c>
      <c r="D8" s="345">
        <f>IF(B8="","",INDEX(Tprices!C9:H9,1,GroupTindex))</f>
        <v>0</v>
      </c>
      <c r="E8" s="232" t="str">
        <f t="shared" si="0"/>
        <v>N/A</v>
      </c>
      <c r="F8" s="348"/>
    </row>
    <row r="9" spans="1:6" ht="15" customHeight="1" thickBot="1" x14ac:dyDescent="0.3">
      <c r="A9" s="226"/>
      <c r="B9" s="229" t="str">
        <f>IF(ISBLANK(Tprices!A10),"",Tprices!A10)</f>
        <v>W2130</v>
      </c>
      <c r="C9" s="230" t="str">
        <f>Tprices!B10</f>
        <v>21" x 30" Wall Cabinet - 1 door</v>
      </c>
      <c r="D9" s="345">
        <f>IF(B9="","",INDEX(Tprices!C10:H10,1,GroupTindex))</f>
        <v>0</v>
      </c>
      <c r="E9" s="232" t="str">
        <f t="shared" si="0"/>
        <v>N/A</v>
      </c>
      <c r="F9" s="348"/>
    </row>
    <row r="10" spans="1:6" ht="15" customHeight="1" thickBot="1" x14ac:dyDescent="0.3">
      <c r="A10" s="226"/>
      <c r="B10" s="229" t="str">
        <f>IF(ISBLANK(Tprices!A11),"",Tprices!A11)</f>
        <v>W2430</v>
      </c>
      <c r="C10" s="230" t="str">
        <f>Tprices!B11</f>
        <v>24" x 30" Wall Cabinet - 2 door</v>
      </c>
      <c r="D10" s="345">
        <f>IF(B10="","",INDEX(Tprices!C11:H11,1,GroupTindex))</f>
        <v>0</v>
      </c>
      <c r="E10" s="232" t="str">
        <f t="shared" si="0"/>
        <v>N/A</v>
      </c>
      <c r="F10" s="348"/>
    </row>
    <row r="11" spans="1:6" ht="15" customHeight="1" thickBot="1" x14ac:dyDescent="0.3">
      <c r="A11" s="226"/>
      <c r="B11" s="229" t="str">
        <f>IF(ISBLANK(Tprices!A12),"",Tprices!A12)</f>
        <v>W2730</v>
      </c>
      <c r="C11" s="230" t="str">
        <f>Tprices!B12</f>
        <v>27" x 30" Wall Cabinet - 2 door</v>
      </c>
      <c r="D11" s="345">
        <f>IF(B11="","",INDEX(Tprices!C12:H12,1,GroupTindex))</f>
        <v>0</v>
      </c>
      <c r="E11" s="232" t="str">
        <f t="shared" si="0"/>
        <v>N/A</v>
      </c>
      <c r="F11" s="348"/>
    </row>
    <row r="12" spans="1:6" ht="15" customHeight="1" thickBot="1" x14ac:dyDescent="0.3">
      <c r="A12" s="226"/>
      <c r="B12" s="229" t="str">
        <f>IF(ISBLANK(Tprices!A13),"",Tprices!A13)</f>
        <v>W3030</v>
      </c>
      <c r="C12" s="230" t="str">
        <f>Tprices!B13</f>
        <v>30" x 30" Wall Cabinet - 2 door</v>
      </c>
      <c r="D12" s="345">
        <f>IF(B12="","",INDEX(Tprices!C13:H13,1,GroupTindex))</f>
        <v>0</v>
      </c>
      <c r="E12" s="232" t="str">
        <f t="shared" si="0"/>
        <v>N/A</v>
      </c>
      <c r="F12" s="348"/>
    </row>
    <row r="13" spans="1:6" ht="15" customHeight="1" thickBot="1" x14ac:dyDescent="0.3">
      <c r="A13" s="226"/>
      <c r="B13" s="229" t="str">
        <f>IF(ISBLANK(Tprices!A14),"",Tprices!A14)</f>
        <v>W3330</v>
      </c>
      <c r="C13" s="230" t="str">
        <f>Tprices!B14</f>
        <v>33" x 30" Wall Cabinet - 2 door</v>
      </c>
      <c r="D13" s="345">
        <f>IF(B13="","",INDEX(Tprices!C14:H14,1,GroupTindex))</f>
        <v>0</v>
      </c>
      <c r="E13" s="232" t="str">
        <f t="shared" si="0"/>
        <v>N/A</v>
      </c>
      <c r="F13" s="348"/>
    </row>
    <row r="14" spans="1:6" ht="15" customHeight="1" thickBot="1" x14ac:dyDescent="0.3">
      <c r="A14" s="226"/>
      <c r="B14" s="229" t="str">
        <f>IF(ISBLANK(Tprices!A15),"",Tprices!A15)</f>
        <v>W3630</v>
      </c>
      <c r="C14" s="230" t="str">
        <f>Tprices!B15</f>
        <v>36" x 30" Wall Cabinet - 2 door</v>
      </c>
      <c r="D14" s="345">
        <f>IF(B14="","",INDEX(Tprices!C15:H15,1,GroupTindex))</f>
        <v>0</v>
      </c>
      <c r="E14" s="232" t="str">
        <f t="shared" si="0"/>
        <v>N/A</v>
      </c>
      <c r="F14" s="348"/>
    </row>
    <row r="15" spans="1:6" ht="15" customHeight="1" thickBot="1" x14ac:dyDescent="0.3">
      <c r="A15" s="226"/>
      <c r="B15" s="229" t="str">
        <f>IF(ISBLANK(Tprices!A16),"",Tprices!A16)</f>
        <v/>
      </c>
      <c r="C15" s="230" t="str">
        <f>Tprices!B16</f>
        <v>Wall Bridge</v>
      </c>
      <c r="D15" s="345" t="str">
        <f>IF(B15="","",INDEX(Tprices!C16:H16,1,GroupTindex))</f>
        <v/>
      </c>
      <c r="E15" s="232" t="str">
        <f t="shared" si="0"/>
        <v/>
      </c>
      <c r="F15" s="348"/>
    </row>
    <row r="16" spans="1:6" ht="15" customHeight="1" thickBot="1" x14ac:dyDescent="0.3">
      <c r="A16" s="226"/>
      <c r="B16" s="229" t="str">
        <f>IF(ISBLANK(Tprices!A17),"",Tprices!A17)</f>
        <v>W3012</v>
      </c>
      <c r="C16" s="230" t="str">
        <f>Tprices!B17</f>
        <v xml:space="preserve">30" x 12" Wall Cabinet - 2 door </v>
      </c>
      <c r="D16" s="345">
        <f>IF(B16="","",INDEX(Tprices!C17:H17,1,GroupTindex))</f>
        <v>0</v>
      </c>
      <c r="E16" s="232" t="str">
        <f t="shared" si="0"/>
        <v>N/A</v>
      </c>
      <c r="F16" s="348"/>
    </row>
    <row r="17" spans="1:6" ht="15" customHeight="1" thickBot="1" x14ac:dyDescent="0.3">
      <c r="A17" s="226"/>
      <c r="B17" s="229" t="str">
        <f>IF(ISBLANK(Tprices!A18),"",Tprices!A18)</f>
        <v>W3312</v>
      </c>
      <c r="C17" s="230" t="str">
        <f>Tprices!B18</f>
        <v xml:space="preserve">33" x 12" Wall Cabinet - 2 door </v>
      </c>
      <c r="D17" s="345">
        <f>IF(B17="","",INDEX(Tprices!C18:H18,1,GroupTindex))</f>
        <v>0</v>
      </c>
      <c r="E17" s="232" t="str">
        <f t="shared" si="0"/>
        <v>N/A</v>
      </c>
      <c r="F17" s="348"/>
    </row>
    <row r="18" spans="1:6" ht="15" customHeight="1" thickBot="1" x14ac:dyDescent="0.3">
      <c r="A18" s="226"/>
      <c r="B18" s="229" t="str">
        <f>IF(ISBLANK(Tprices!A19),"",Tprices!A19)</f>
        <v>W3612</v>
      </c>
      <c r="C18" s="230" t="str">
        <f>Tprices!B19</f>
        <v xml:space="preserve">36" x 12" Wall Cabinet - 2 door </v>
      </c>
      <c r="D18" s="345">
        <f>IF(B18="","",INDEX(Tprices!C19:H19,1,GroupTindex))</f>
        <v>0</v>
      </c>
      <c r="E18" s="232" t="str">
        <f t="shared" si="0"/>
        <v>N/A</v>
      </c>
      <c r="F18" s="348"/>
    </row>
    <row r="19" spans="1:6" ht="15" customHeight="1" thickBot="1" x14ac:dyDescent="0.3">
      <c r="A19" s="226"/>
      <c r="B19" s="229" t="str">
        <f>IF(ISBLANK(Tprices!A20),"",Tprices!A20)</f>
        <v>W2415</v>
      </c>
      <c r="C19" s="230" t="str">
        <f>Tprices!B20</f>
        <v xml:space="preserve">24" x 15" Wall Cabinet - 2 door </v>
      </c>
      <c r="D19" s="345">
        <f>IF(B19="","",INDEX(Tprices!C20:H20,1,GroupTindex))</f>
        <v>0</v>
      </c>
      <c r="E19" s="232" t="str">
        <f t="shared" si="0"/>
        <v>N/A</v>
      </c>
      <c r="F19" s="348"/>
    </row>
    <row r="20" spans="1:6" ht="15" customHeight="1" thickBot="1" x14ac:dyDescent="0.3">
      <c r="A20" s="226"/>
      <c r="B20" s="229" t="str">
        <f>IF(ISBLANK(Tprices!A21),"",Tprices!A21)</f>
        <v>W3015</v>
      </c>
      <c r="C20" s="230" t="str">
        <f>Tprices!B21</f>
        <v xml:space="preserve">30" x 15" Wall Cabinet - 2 door </v>
      </c>
      <c r="D20" s="345">
        <f>IF(B20="","",INDEX(Tprices!C21:H21,1,GroupTindex))</f>
        <v>0</v>
      </c>
      <c r="E20" s="232" t="str">
        <f t="shared" si="0"/>
        <v>N/A</v>
      </c>
      <c r="F20" s="348"/>
    </row>
    <row r="21" spans="1:6" ht="15" customHeight="1" thickBot="1" x14ac:dyDescent="0.3">
      <c r="A21" s="226"/>
      <c r="B21" s="229" t="str">
        <f>IF(ISBLANK(Tprices!A22),"",Tprices!A22)</f>
        <v>W3315</v>
      </c>
      <c r="C21" s="230" t="str">
        <f>Tprices!B22</f>
        <v xml:space="preserve">33" x 15" Wall Cabinet - 2 door </v>
      </c>
      <c r="D21" s="345">
        <f>IF(B21="","",INDEX(Tprices!C22:H22,1,GroupTindex))</f>
        <v>0</v>
      </c>
      <c r="E21" s="232" t="str">
        <f t="shared" si="0"/>
        <v>N/A</v>
      </c>
      <c r="F21" s="348"/>
    </row>
    <row r="22" spans="1:6" ht="15" customHeight="1" thickBot="1" x14ac:dyDescent="0.3">
      <c r="A22" s="226"/>
      <c r="B22" s="229" t="str">
        <f>IF(ISBLANK(Tprices!A23),"",Tprices!A23)</f>
        <v>W3018</v>
      </c>
      <c r="C22" s="230" t="str">
        <f>Tprices!B23</f>
        <v>30" x 18" Wall Cabinet - 2 door</v>
      </c>
      <c r="D22" s="345">
        <f>IF(B22="","",INDEX(Tprices!C23:H23,1,GroupTindex))</f>
        <v>0</v>
      </c>
      <c r="E22" s="232" t="str">
        <f t="shared" si="0"/>
        <v>N/A</v>
      </c>
      <c r="F22" s="348"/>
    </row>
    <row r="23" spans="1:6" ht="15" customHeight="1" thickBot="1" x14ac:dyDescent="0.3">
      <c r="A23" s="226"/>
      <c r="B23" s="229" t="str">
        <f>IF(ISBLANK(Tprices!A24),"",Tprices!A24)</f>
        <v>W3615</v>
      </c>
      <c r="C23" s="230" t="str">
        <f>Tprices!B24</f>
        <v>36" x 15" Wall Cabinet - 2 door</v>
      </c>
      <c r="D23" s="345">
        <f>IF(B23="","",INDEX(Tprices!C24:H24,1,GroupTindex))</f>
        <v>0</v>
      </c>
      <c r="E23" s="232" t="str">
        <f t="shared" si="0"/>
        <v>N/A</v>
      </c>
      <c r="F23" s="348"/>
    </row>
    <row r="24" spans="1:6" ht="15" customHeight="1" thickBot="1" x14ac:dyDescent="0.3">
      <c r="A24" s="226"/>
      <c r="B24" s="229" t="str">
        <f>IF(ISBLANK(Tprices!A25),"",Tprices!A25)</f>
        <v>W3618</v>
      </c>
      <c r="C24" s="230" t="str">
        <f>Tprices!B25</f>
        <v>36" x 18" Wall Cabinet - 2 door</v>
      </c>
      <c r="D24" s="345">
        <f>IF(B24="","",INDEX(Tprices!C25:H25,1,GroupTindex))</f>
        <v>0</v>
      </c>
      <c r="E24" s="232" t="str">
        <f t="shared" si="0"/>
        <v>N/A</v>
      </c>
      <c r="F24" s="348"/>
    </row>
    <row r="25" spans="1:6" ht="15" customHeight="1" thickBot="1" x14ac:dyDescent="0.3">
      <c r="A25" s="226"/>
      <c r="B25" s="229" t="str">
        <f>IF(ISBLANK(Tprices!A26),"",Tprices!A26)</f>
        <v>W3021</v>
      </c>
      <c r="C25" s="230" t="str">
        <f>Tprices!B26</f>
        <v>30" x 21" Wall Cabinet - 2 door</v>
      </c>
      <c r="D25" s="345">
        <f>IF(B25="","",INDEX(Tprices!C26:H26,1,GroupTindex))</f>
        <v>0</v>
      </c>
      <c r="E25" s="232" t="str">
        <f t="shared" si="0"/>
        <v>N/A</v>
      </c>
      <c r="F25" s="348"/>
    </row>
    <row r="26" spans="1:6" ht="15" customHeight="1" thickBot="1" x14ac:dyDescent="0.3">
      <c r="A26" s="226"/>
      <c r="B26" s="229" t="str">
        <f>IF(ISBLANK(Tprices!A27),"",Tprices!A27)</f>
        <v>W3621</v>
      </c>
      <c r="C26" s="230" t="str">
        <f>Tprices!B27</f>
        <v>36" x 21" Wall Cabinet - 2 door</v>
      </c>
      <c r="D26" s="345">
        <f>IF(B26="","",INDEX(Tprices!C27:H27,1,GroupTindex))</f>
        <v>0</v>
      </c>
      <c r="E26" s="232" t="str">
        <f t="shared" si="0"/>
        <v>N/A</v>
      </c>
      <c r="F26" s="348"/>
    </row>
    <row r="27" spans="1:6" ht="15" customHeight="1" thickBot="1" x14ac:dyDescent="0.3">
      <c r="A27" s="226"/>
      <c r="B27" s="229" t="str">
        <f>IF(ISBLANK(Tprices!A28),"",Tprices!A28)</f>
        <v>W3024</v>
      </c>
      <c r="C27" s="230" t="str">
        <f>Tprices!B28</f>
        <v>30" x 24" Wall Cabinet - 2 door</v>
      </c>
      <c r="D27" s="345">
        <f>IF(B27="","",INDEX(Tprices!C28:H28,1,GroupTindex))</f>
        <v>0</v>
      </c>
      <c r="E27" s="232" t="str">
        <f t="shared" si="0"/>
        <v>N/A</v>
      </c>
      <c r="F27" s="348"/>
    </row>
    <row r="28" spans="1:6" ht="15" customHeight="1" thickBot="1" x14ac:dyDescent="0.3">
      <c r="A28" s="226"/>
      <c r="B28" s="229" t="str">
        <f>IF(ISBLANK(Tprices!A29),"",Tprices!A29)</f>
        <v>W3624</v>
      </c>
      <c r="C28" s="230" t="str">
        <f>Tprices!B29</f>
        <v>36" x 24" Wall Cabinet - 2 door</v>
      </c>
      <c r="D28" s="345">
        <f>IF(B28="","",INDEX(Tprices!C29:H29,1,GroupTindex))</f>
        <v>0</v>
      </c>
      <c r="E28" s="232" t="str">
        <f t="shared" si="0"/>
        <v>N/A</v>
      </c>
      <c r="F28" s="348"/>
    </row>
    <row r="29" spans="1:6" ht="15" customHeight="1" thickBot="1" x14ac:dyDescent="0.3">
      <c r="A29" s="226"/>
      <c r="B29" s="229" t="str">
        <f>IF(ISBLANK(Tprices!A30),"",Tprices!A30)</f>
        <v>W361224</v>
      </c>
      <c r="C29" s="230" t="str">
        <f>Tprices!B30</f>
        <v>36" x 12" x 24" Wall Cabinet - 2 door</v>
      </c>
      <c r="D29" s="345">
        <f>IF(B29="","",INDEX(Tprices!C30:H30,1,GroupTindex))</f>
        <v>0</v>
      </c>
      <c r="E29" s="232" t="str">
        <f t="shared" si="0"/>
        <v>N/A</v>
      </c>
      <c r="F29" s="348"/>
    </row>
    <row r="30" spans="1:6" ht="15" customHeight="1" thickBot="1" x14ac:dyDescent="0.3">
      <c r="A30" s="226"/>
      <c r="B30" s="229" t="str">
        <f>IF(ISBLANK(Tprices!A31),"",Tprices!A31)</f>
        <v>W361524</v>
      </c>
      <c r="C30" s="230" t="str">
        <f>Tprices!B31</f>
        <v>36" x 15" x 24" Wall Cabinet - 2 door</v>
      </c>
      <c r="D30" s="345">
        <f>IF(B30="","",INDEX(Tprices!C31:H31,1,GroupTindex))</f>
        <v>0</v>
      </c>
      <c r="E30" s="232" t="str">
        <f t="shared" si="0"/>
        <v>N/A</v>
      </c>
      <c r="F30" s="348"/>
    </row>
    <row r="31" spans="1:6" ht="15" customHeight="1" thickBot="1" x14ac:dyDescent="0.3">
      <c r="A31" s="226"/>
      <c r="B31" s="229" t="str">
        <f>IF(ISBLANK(Tprices!A32),"",Tprices!A32)</f>
        <v>W362424</v>
      </c>
      <c r="C31" s="230" t="str">
        <f>Tprices!B32</f>
        <v>36" x 24" x 24" Wall Cabinet - 2 door</v>
      </c>
      <c r="D31" s="345">
        <f>IF(B31="","",INDEX(Tprices!C32:H32,1,GroupTindex))</f>
        <v>0</v>
      </c>
      <c r="E31" s="232" t="str">
        <f t="shared" si="0"/>
        <v>N/A</v>
      </c>
      <c r="F31" s="348"/>
    </row>
    <row r="32" spans="1:6" ht="15" customHeight="1" thickBot="1" x14ac:dyDescent="0.3">
      <c r="A32" s="226"/>
      <c r="B32" s="229" t="str">
        <f>IF(ISBLANK(Tprices!A33),"",Tprices!A33)</f>
        <v/>
      </c>
      <c r="C32" s="230" t="str">
        <f>Tprices!B33</f>
        <v>36" Wall</v>
      </c>
      <c r="D32" s="345" t="str">
        <f>IF(B32="","",INDEX(Tprices!C33:H33,1,GroupTindex))</f>
        <v/>
      </c>
      <c r="E32" s="232" t="str">
        <f t="shared" si="0"/>
        <v/>
      </c>
      <c r="F32" s="348"/>
    </row>
    <row r="33" spans="1:6" ht="15" customHeight="1" thickBot="1" x14ac:dyDescent="0.3">
      <c r="A33" s="226"/>
      <c r="B33" s="229" t="str">
        <f>IF(ISBLANK(Tprices!A34),"",Tprices!A34)</f>
        <v>W0936</v>
      </c>
      <c r="C33" s="230" t="str">
        <f>Tprices!B34</f>
        <v>9" x 36" Wall Cabinet - 1 door</v>
      </c>
      <c r="D33" s="345">
        <f>IF(B33="","",INDEX(Tprices!C34:H34,1,GroupTindex))</f>
        <v>0</v>
      </c>
      <c r="E33" s="232" t="str">
        <f t="shared" si="0"/>
        <v>N/A</v>
      </c>
      <c r="F33" s="348"/>
    </row>
    <row r="34" spans="1:6" ht="15" customHeight="1" thickBot="1" x14ac:dyDescent="0.3">
      <c r="A34" s="226"/>
      <c r="B34" s="229" t="str">
        <f>IF(ISBLANK(Tprices!A35),"",Tprices!A35)</f>
        <v>W1236</v>
      </c>
      <c r="C34" s="230" t="str">
        <f>Tprices!B35</f>
        <v>12" x 36" Wall Cabinet - 1 door</v>
      </c>
      <c r="D34" s="345">
        <f>IF(B34="","",INDEX(Tprices!C35:H35,1,GroupTindex))</f>
        <v>0</v>
      </c>
      <c r="E34" s="232" t="str">
        <f t="shared" si="0"/>
        <v>N/A</v>
      </c>
      <c r="F34" s="348"/>
    </row>
    <row r="35" spans="1:6" ht="15" customHeight="1" thickBot="1" x14ac:dyDescent="0.3">
      <c r="A35" s="226"/>
      <c r="B35" s="229" t="str">
        <f>IF(ISBLANK(Tprices!A36),"",Tprices!A36)</f>
        <v>W1536</v>
      </c>
      <c r="C35" s="230" t="str">
        <f>Tprices!B36</f>
        <v>15" x 36" Wall Cabinet - 1 door</v>
      </c>
      <c r="D35" s="345">
        <f>IF(B35="","",INDEX(Tprices!C36:H36,1,GroupTindex))</f>
        <v>0</v>
      </c>
      <c r="E35" s="232" t="str">
        <f t="shared" si="0"/>
        <v>N/A</v>
      </c>
      <c r="F35" s="348"/>
    </row>
    <row r="36" spans="1:6" ht="15" customHeight="1" thickBot="1" x14ac:dyDescent="0.3">
      <c r="A36" s="226"/>
      <c r="B36" s="229" t="str">
        <f>IF(ISBLANK(Tprices!A37),"",Tprices!A37)</f>
        <v>W1836</v>
      </c>
      <c r="C36" s="230" t="str">
        <f>Tprices!B37</f>
        <v>18" x 36" Wall Cabinet - 1 door</v>
      </c>
      <c r="D36" s="345">
        <f>IF(B36="","",INDEX(Tprices!C37:H37,1,GroupTindex))</f>
        <v>0</v>
      </c>
      <c r="E36" s="232" t="str">
        <f t="shared" si="0"/>
        <v>N/A</v>
      </c>
      <c r="F36" s="348"/>
    </row>
    <row r="37" spans="1:6" ht="15" customHeight="1" thickBot="1" x14ac:dyDescent="0.3">
      <c r="A37" s="226"/>
      <c r="B37" s="229" t="str">
        <f>IF(ISBLANK(Tprices!A38),"",Tprices!A38)</f>
        <v>W2136</v>
      </c>
      <c r="C37" s="230" t="str">
        <f>Tprices!B38</f>
        <v>21" x 36" Wall Cabinet - 1 door</v>
      </c>
      <c r="D37" s="345">
        <f>IF(B37="","",INDEX(Tprices!C38:H38,1,GroupTindex))</f>
        <v>0</v>
      </c>
      <c r="E37" s="232" t="str">
        <f t="shared" ref="E37:E68" si="1">IF(B37="","",IF(D37=0,NotAvailable,D37*A37))</f>
        <v>N/A</v>
      </c>
      <c r="F37" s="348"/>
    </row>
    <row r="38" spans="1:6" ht="15" customHeight="1" thickBot="1" x14ac:dyDescent="0.3">
      <c r="A38" s="226"/>
      <c r="B38" s="229" t="str">
        <f>IF(ISBLANK(Tprices!A39),"",Tprices!A39)</f>
        <v>W2436</v>
      </c>
      <c r="C38" s="230" t="str">
        <f>Tprices!B39</f>
        <v>24" x 36" Wall Cabinet - 2 door</v>
      </c>
      <c r="D38" s="345">
        <f>IF(B38="","",INDEX(Tprices!C39:H39,1,GroupTindex))</f>
        <v>0</v>
      </c>
      <c r="E38" s="232" t="str">
        <f t="shared" si="1"/>
        <v>N/A</v>
      </c>
      <c r="F38" s="348"/>
    </row>
    <row r="39" spans="1:6" ht="15" customHeight="1" thickBot="1" x14ac:dyDescent="0.3">
      <c r="A39" s="226"/>
      <c r="B39" s="229" t="str">
        <f>IF(ISBLANK(Tprices!A40),"",Tprices!A40)</f>
        <v>W2736</v>
      </c>
      <c r="C39" s="230" t="str">
        <f>Tprices!B40</f>
        <v>27" x 36" Wall Cabinet - 2 door</v>
      </c>
      <c r="D39" s="345">
        <f>IF(B39="","",INDEX(Tprices!C40:H40,1,GroupTindex))</f>
        <v>0</v>
      </c>
      <c r="E39" s="232" t="str">
        <f t="shared" si="1"/>
        <v>N/A</v>
      </c>
      <c r="F39" s="348"/>
    </row>
    <row r="40" spans="1:6" ht="15" customHeight="1" thickBot="1" x14ac:dyDescent="0.3">
      <c r="A40" s="226"/>
      <c r="B40" s="229" t="str">
        <f>IF(ISBLANK(Tprices!A41),"",Tprices!A41)</f>
        <v>W3036</v>
      </c>
      <c r="C40" s="230" t="str">
        <f>Tprices!B41</f>
        <v>30" x 36" Wall Cabinet - 2 door</v>
      </c>
      <c r="D40" s="345">
        <f>IF(B40="","",INDEX(Tprices!C41:H41,1,GroupTindex))</f>
        <v>0</v>
      </c>
      <c r="E40" s="232" t="str">
        <f t="shared" si="1"/>
        <v>N/A</v>
      </c>
      <c r="F40" s="348"/>
    </row>
    <row r="41" spans="1:6" ht="15" customHeight="1" thickBot="1" x14ac:dyDescent="0.3">
      <c r="A41" s="226"/>
      <c r="B41" s="229" t="str">
        <f>IF(ISBLANK(Tprices!A42),"",Tprices!A42)</f>
        <v>W3336</v>
      </c>
      <c r="C41" s="230" t="str">
        <f>Tprices!B42</f>
        <v>33" x 36" Wall Cabinet - 2 door</v>
      </c>
      <c r="D41" s="345">
        <f>IF(B41="","",INDEX(Tprices!C42:H42,1,GroupTindex))</f>
        <v>0</v>
      </c>
      <c r="E41" s="232" t="str">
        <f t="shared" si="1"/>
        <v>N/A</v>
      </c>
      <c r="F41" s="348"/>
    </row>
    <row r="42" spans="1:6" ht="15" customHeight="1" thickBot="1" x14ac:dyDescent="0.3">
      <c r="A42" s="226"/>
      <c r="B42" s="229" t="str">
        <f>IF(ISBLANK(Tprices!A43),"",Tprices!A43)</f>
        <v>W3636</v>
      </c>
      <c r="C42" s="230" t="str">
        <f>Tprices!B43</f>
        <v>36" x 36" Wall Cabinet - 2 door</v>
      </c>
      <c r="D42" s="345">
        <f>IF(B42="","",INDEX(Tprices!C43:H43,1,GroupTindex))</f>
        <v>0</v>
      </c>
      <c r="E42" s="232" t="str">
        <f t="shared" si="1"/>
        <v>N/A</v>
      </c>
      <c r="F42" s="348"/>
    </row>
    <row r="43" spans="1:6" ht="15" customHeight="1" thickBot="1" x14ac:dyDescent="0.3">
      <c r="A43" s="226"/>
      <c r="B43" s="229" t="str">
        <f>IF(ISBLANK(Tprices!A44),"",Tprices!A44)</f>
        <v/>
      </c>
      <c r="C43" s="230" t="str">
        <f>Tprices!B44</f>
        <v>42" Wall</v>
      </c>
      <c r="D43" s="345" t="str">
        <f>IF(B43="","",INDEX(Tprices!C44:H44,1,GroupTindex))</f>
        <v/>
      </c>
      <c r="E43" s="232" t="str">
        <f t="shared" si="1"/>
        <v/>
      </c>
      <c r="F43" s="348"/>
    </row>
    <row r="44" spans="1:6" ht="15" customHeight="1" thickBot="1" x14ac:dyDescent="0.3">
      <c r="A44" s="226"/>
      <c r="B44" s="229" t="str">
        <f>IF(ISBLANK(Tprices!A45),"",Tprices!A45)</f>
        <v>W0942</v>
      </c>
      <c r="C44" s="230" t="str">
        <f>Tprices!B45</f>
        <v>9" x 42" Wall Cabinet - 1 door</v>
      </c>
      <c r="D44" s="345">
        <f>IF(B44="","",INDEX(Tprices!C45:H45,1,GroupTindex))</f>
        <v>0</v>
      </c>
      <c r="E44" s="232" t="str">
        <f t="shared" si="1"/>
        <v>N/A</v>
      </c>
      <c r="F44" s="348"/>
    </row>
    <row r="45" spans="1:6" ht="15" customHeight="1" thickBot="1" x14ac:dyDescent="0.3">
      <c r="A45" s="226"/>
      <c r="B45" s="229" t="str">
        <f>IF(ISBLANK(Tprices!A46),"",Tprices!A46)</f>
        <v>W1242</v>
      </c>
      <c r="C45" s="230" t="str">
        <f>Tprices!B46</f>
        <v>12" x 42" Wall Cabinet - 1 door</v>
      </c>
      <c r="D45" s="345">
        <f>IF(B45="","",INDEX(Tprices!C46:H46,1,GroupTindex))</f>
        <v>0</v>
      </c>
      <c r="E45" s="232" t="str">
        <f t="shared" si="1"/>
        <v>N/A</v>
      </c>
      <c r="F45" s="348"/>
    </row>
    <row r="46" spans="1:6" ht="15" customHeight="1" thickBot="1" x14ac:dyDescent="0.3">
      <c r="A46" s="226"/>
      <c r="B46" s="229" t="str">
        <f>IF(ISBLANK(Tprices!A47),"",Tprices!A47)</f>
        <v>W1542</v>
      </c>
      <c r="C46" s="230" t="str">
        <f>Tprices!B47</f>
        <v>15" x 42" Wall Cabinet - 1 door</v>
      </c>
      <c r="D46" s="345">
        <f>IF(B46="","",INDEX(Tprices!C47:H47,1,GroupTindex))</f>
        <v>0</v>
      </c>
      <c r="E46" s="232" t="str">
        <f t="shared" si="1"/>
        <v>N/A</v>
      </c>
      <c r="F46" s="348"/>
    </row>
    <row r="47" spans="1:6" ht="15" customHeight="1" thickBot="1" x14ac:dyDescent="0.3">
      <c r="A47" s="226"/>
      <c r="B47" s="229" t="str">
        <f>IF(ISBLANK(Tprices!A48),"",Tprices!A48)</f>
        <v>W1842</v>
      </c>
      <c r="C47" s="230" t="str">
        <f>Tprices!B48</f>
        <v>18" x 42" Wall Cabinet - 1 door</v>
      </c>
      <c r="D47" s="345">
        <f>IF(B47="","",INDEX(Tprices!C48:H48,1,GroupTindex))</f>
        <v>0</v>
      </c>
      <c r="E47" s="232" t="str">
        <f t="shared" si="1"/>
        <v>N/A</v>
      </c>
      <c r="F47" s="348"/>
    </row>
    <row r="48" spans="1:6" ht="15" customHeight="1" thickBot="1" x14ac:dyDescent="0.3">
      <c r="A48" s="226"/>
      <c r="B48" s="229" t="str">
        <f>IF(ISBLANK(Tprices!A49),"",Tprices!A49)</f>
        <v>W2142</v>
      </c>
      <c r="C48" s="230" t="str">
        <f>Tprices!B49</f>
        <v>21" x 42" Wall Cabinet - 1 door</v>
      </c>
      <c r="D48" s="345">
        <f>IF(B48="","",INDEX(Tprices!C49:H49,1,GroupTindex))</f>
        <v>0</v>
      </c>
      <c r="E48" s="232" t="str">
        <f t="shared" si="1"/>
        <v>N/A</v>
      </c>
      <c r="F48" s="348"/>
    </row>
    <row r="49" spans="1:6" ht="15" customHeight="1" thickBot="1" x14ac:dyDescent="0.3">
      <c r="A49" s="226"/>
      <c r="B49" s="229" t="str">
        <f>IF(ISBLANK(Tprices!A50),"",Tprices!A50)</f>
        <v>W2442</v>
      </c>
      <c r="C49" s="230" t="str">
        <f>Tprices!B50</f>
        <v>24" x 42" Wall Cabinet - 2 door</v>
      </c>
      <c r="D49" s="345">
        <f>IF(B49="","",INDEX(Tprices!C50:H50,1,GroupTindex))</f>
        <v>0</v>
      </c>
      <c r="E49" s="232" t="str">
        <f t="shared" si="1"/>
        <v>N/A</v>
      </c>
      <c r="F49" s="348"/>
    </row>
    <row r="50" spans="1:6" ht="15" customHeight="1" thickBot="1" x14ac:dyDescent="0.3">
      <c r="A50" s="226"/>
      <c r="B50" s="229" t="str">
        <f>IF(ISBLANK(Tprices!A51),"",Tprices!A51)</f>
        <v>W2742</v>
      </c>
      <c r="C50" s="230" t="str">
        <f>Tprices!B51</f>
        <v>27" x 42" Wall Cabinet - 2 door</v>
      </c>
      <c r="D50" s="345">
        <f>IF(B50="","",INDEX(Tprices!C51:H51,1,GroupTindex))</f>
        <v>0</v>
      </c>
      <c r="E50" s="232" t="str">
        <f t="shared" si="1"/>
        <v>N/A</v>
      </c>
      <c r="F50" s="348"/>
    </row>
    <row r="51" spans="1:6" ht="15" customHeight="1" thickBot="1" x14ac:dyDescent="0.3">
      <c r="A51" s="226"/>
      <c r="B51" s="229" t="str">
        <f>IF(ISBLANK(Tprices!A52),"",Tprices!A52)</f>
        <v>W3042</v>
      </c>
      <c r="C51" s="230" t="str">
        <f>Tprices!B52</f>
        <v>30" x 42" Wall Cabinet - 2 door</v>
      </c>
      <c r="D51" s="345">
        <f>IF(B51="","",INDEX(Tprices!C52:H52,1,GroupTindex))</f>
        <v>0</v>
      </c>
      <c r="E51" s="232" t="str">
        <f t="shared" si="1"/>
        <v>N/A</v>
      </c>
      <c r="F51" s="348"/>
    </row>
    <row r="52" spans="1:6" ht="15" customHeight="1" thickBot="1" x14ac:dyDescent="0.3">
      <c r="A52" s="226"/>
      <c r="B52" s="229" t="str">
        <f>IF(ISBLANK(Tprices!A53),"",Tprices!A53)</f>
        <v>W3342</v>
      </c>
      <c r="C52" s="230" t="str">
        <f>Tprices!B53</f>
        <v>33" x 42" Wall Cabinet - 2 door</v>
      </c>
      <c r="D52" s="345">
        <f>IF(B52="","",INDEX(Tprices!C53:H53,1,GroupTindex))</f>
        <v>0</v>
      </c>
      <c r="E52" s="232" t="str">
        <f t="shared" si="1"/>
        <v>N/A</v>
      </c>
      <c r="F52" s="348"/>
    </row>
    <row r="53" spans="1:6" ht="15" customHeight="1" thickBot="1" x14ac:dyDescent="0.3">
      <c r="A53" s="226"/>
      <c r="B53" s="229" t="str">
        <f>IF(ISBLANK(Tprices!A54),"",Tprices!A54)</f>
        <v>W3642</v>
      </c>
      <c r="C53" s="230" t="str">
        <f>Tprices!B54</f>
        <v>36" x 42" Wall Cabinet - 2 door</v>
      </c>
      <c r="D53" s="345">
        <f>IF(B53="","",INDEX(Tprices!C54:H54,1,GroupTindex))</f>
        <v>0</v>
      </c>
      <c r="E53" s="232" t="str">
        <f t="shared" si="1"/>
        <v>N/A</v>
      </c>
      <c r="F53" s="348"/>
    </row>
    <row r="54" spans="1:6" ht="15" customHeight="1" thickBot="1" x14ac:dyDescent="0.3">
      <c r="A54" s="226"/>
      <c r="B54" s="229" t="str">
        <f>IF(ISBLANK(Tprices!A55),"",Tprices!A55)</f>
        <v/>
      </c>
      <c r="C54" s="230" t="str">
        <f>Tprices!B55</f>
        <v>Wall Corner</v>
      </c>
      <c r="D54" s="345" t="str">
        <f>IF(B54="","",INDEX(Tprices!C55:H55,1,GroupTindex))</f>
        <v/>
      </c>
      <c r="E54" s="232" t="str">
        <f t="shared" si="1"/>
        <v/>
      </c>
      <c r="F54" s="348"/>
    </row>
    <row r="55" spans="1:6" ht="15" customHeight="1" thickBot="1" x14ac:dyDescent="0.3">
      <c r="A55" s="226"/>
      <c r="B55" s="229" t="str">
        <f>IF(ISBLANK(Tprices!A56),"",Tprices!A56)</f>
        <v>WDC2430</v>
      </c>
      <c r="C55" s="230" t="str">
        <f>Tprices!B56</f>
        <v>24" x 30" Wall Diagonal Corner</v>
      </c>
      <c r="D55" s="345">
        <f>IF(B55="","",INDEX(Tprices!C56:H56,1,GroupTindex))</f>
        <v>0</v>
      </c>
      <c r="E55" s="232" t="str">
        <f t="shared" si="1"/>
        <v>N/A</v>
      </c>
      <c r="F55" s="348"/>
    </row>
    <row r="56" spans="1:6" ht="15" customHeight="1" thickBot="1" x14ac:dyDescent="0.3">
      <c r="A56" s="226"/>
      <c r="B56" s="229" t="str">
        <f>IF(ISBLANK(Tprices!A57),"",Tprices!A57)</f>
        <v>WDC2436</v>
      </c>
      <c r="C56" s="230" t="str">
        <f>Tprices!B57</f>
        <v>24" x 36" Wall Diagonal Corner</v>
      </c>
      <c r="D56" s="345">
        <f>IF(B56="","",INDEX(Tprices!C57:H57,1,GroupTindex))</f>
        <v>0</v>
      </c>
      <c r="E56" s="232" t="str">
        <f t="shared" si="1"/>
        <v>N/A</v>
      </c>
      <c r="F56" s="348"/>
    </row>
    <row r="57" spans="1:6" ht="15" customHeight="1" thickBot="1" x14ac:dyDescent="0.3">
      <c r="A57" s="226"/>
      <c r="B57" s="229" t="str">
        <f>IF(ISBLANK(Tprices!A58),"",Tprices!A58)</f>
        <v>WDC2442</v>
      </c>
      <c r="C57" s="230" t="str">
        <f>Tprices!B58</f>
        <v>24" x 42" Wall Diagonal Corner</v>
      </c>
      <c r="D57" s="345">
        <f>IF(B57="","",INDEX(Tprices!C58:H58,1,GroupTindex))</f>
        <v>0</v>
      </c>
      <c r="E57" s="232" t="str">
        <f t="shared" si="1"/>
        <v>N/A</v>
      </c>
      <c r="F57" s="348"/>
    </row>
    <row r="58" spans="1:6" ht="15" customHeight="1" thickBot="1" x14ac:dyDescent="0.3">
      <c r="A58" s="226"/>
      <c r="B58" s="229" t="str">
        <f>IF(ISBLANK(Tprices!A59),"",Tprices!A59)</f>
        <v>WDC273615</v>
      </c>
      <c r="C58" s="230" t="str">
        <f>Tprices!B59</f>
        <v>27" x 36" x 15" deep Wall Diagonal Corner</v>
      </c>
      <c r="D58" s="345">
        <f>IF(B58="","",INDEX(Tprices!C59:H59,1,GroupTindex))</f>
        <v>0</v>
      </c>
      <c r="E58" s="232" t="str">
        <f t="shared" si="1"/>
        <v>N/A</v>
      </c>
      <c r="F58" s="348"/>
    </row>
    <row r="59" spans="1:6" ht="15" customHeight="1" thickBot="1" x14ac:dyDescent="0.3">
      <c r="A59" s="226"/>
      <c r="B59" s="229" t="str">
        <f>IF(ISBLANK(Tprices!A60),"",Tprices!A60)</f>
        <v>WDC274215</v>
      </c>
      <c r="C59" s="230" t="str">
        <f>Tprices!B60</f>
        <v>27" x 42" x 15" deep Wall Diagonal Corner</v>
      </c>
      <c r="D59" s="345">
        <f>IF(B59="","",INDEX(Tprices!C60:H60,1,GroupTindex))</f>
        <v>0</v>
      </c>
      <c r="E59" s="232" t="str">
        <f t="shared" si="1"/>
        <v>N/A</v>
      </c>
      <c r="F59" s="348"/>
    </row>
    <row r="60" spans="1:6" ht="15" customHeight="1" thickBot="1" x14ac:dyDescent="0.3">
      <c r="A60" s="226"/>
      <c r="B60" s="229" t="str">
        <f>IF(ISBLANK(Tprices!A61),"",Tprices!A61)</f>
        <v>WBC2730</v>
      </c>
      <c r="C60" s="230" t="str">
        <f>Tprices!B61</f>
        <v>27" x 30" Wall Blind Corner</v>
      </c>
      <c r="D60" s="345">
        <f>IF(B60="","",INDEX(Tprices!C61:H61,1,GroupTindex))</f>
        <v>0</v>
      </c>
      <c r="E60" s="232" t="str">
        <f t="shared" si="1"/>
        <v>N/A</v>
      </c>
      <c r="F60" s="348"/>
    </row>
    <row r="61" spans="1:6" ht="15" customHeight="1" thickBot="1" x14ac:dyDescent="0.3">
      <c r="A61" s="226"/>
      <c r="B61" s="229" t="str">
        <f>IF(ISBLANK(Tprices!A62),"",Tprices!A62)</f>
        <v>WBC2736</v>
      </c>
      <c r="C61" s="230" t="str">
        <f>Tprices!B62</f>
        <v>27" x 36" Wall Blind Corner</v>
      </c>
      <c r="D61" s="345">
        <f>IF(B61="","",INDEX(Tprices!C62:H62,1,GroupTindex))</f>
        <v>0</v>
      </c>
      <c r="E61" s="232" t="str">
        <f t="shared" si="1"/>
        <v>N/A</v>
      </c>
      <c r="F61" s="348"/>
    </row>
    <row r="62" spans="1:6" ht="15" customHeight="1" thickBot="1" x14ac:dyDescent="0.3">
      <c r="A62" s="226"/>
      <c r="B62" s="229" t="str">
        <f>IF(ISBLANK(Tprices!A63),"",Tprices!A63)</f>
        <v>WBC2742</v>
      </c>
      <c r="C62" s="230" t="str">
        <f>Tprices!B63</f>
        <v>27" x 42" Wall Blind Corner</v>
      </c>
      <c r="D62" s="345">
        <f>IF(B62="","",INDEX(Tprices!C63:H63,1,GroupTindex))</f>
        <v>0</v>
      </c>
      <c r="E62" s="232" t="str">
        <f t="shared" si="1"/>
        <v>N/A</v>
      </c>
      <c r="F62" s="348"/>
    </row>
    <row r="63" spans="1:6" ht="15" customHeight="1" thickBot="1" x14ac:dyDescent="0.3">
      <c r="A63" s="226"/>
      <c r="B63" s="229" t="str">
        <f>IF(ISBLANK(Tprices!A64),"",Tprices!A64)</f>
        <v/>
      </c>
      <c r="C63" s="230" t="str">
        <f>Tprices!B64</f>
        <v>Specialty Cabinet</v>
      </c>
      <c r="D63" s="345" t="str">
        <f>IF(B63="","",INDEX(Tprices!C64:H64,1,GroupTindex))</f>
        <v/>
      </c>
      <c r="E63" s="232" t="str">
        <f t="shared" si="1"/>
        <v/>
      </c>
      <c r="F63" s="348"/>
    </row>
    <row r="64" spans="1:6" ht="15" customHeight="1" thickBot="1" x14ac:dyDescent="0.3">
      <c r="A64" s="226"/>
      <c r="B64" s="229" t="str">
        <f>IF(ISBLANK(Tprices!A65),"",Tprices!A65)</f>
        <v>WMC3018</v>
      </c>
      <c r="C64" s="230" t="str">
        <f>Tprices!B65</f>
        <v>30" x 18" Microwave Cabinet</v>
      </c>
      <c r="D64" s="345">
        <f>IF(B64="","",INDEX(Tprices!C65:H65,1,GroupTindex))</f>
        <v>0</v>
      </c>
      <c r="E64" s="232" t="str">
        <f t="shared" si="1"/>
        <v>N/A</v>
      </c>
      <c r="F64" s="348"/>
    </row>
    <row r="65" spans="1:6" ht="15" customHeight="1" thickBot="1" x14ac:dyDescent="0.3">
      <c r="A65" s="226"/>
      <c r="B65" s="229" t="str">
        <f>IF(ISBLANK(Tprices!A66),"",Tprices!A66)</f>
        <v>WR3015</v>
      </c>
      <c r="C65" s="230" t="str">
        <f>Tprices!B66</f>
        <v xml:space="preserve">30" x 15" Wine Rack </v>
      </c>
      <c r="D65" s="345">
        <f>IF(B65="","",INDEX(Tprices!C66:H66,1,GroupTindex))</f>
        <v>0</v>
      </c>
      <c r="E65" s="232" t="str">
        <f t="shared" si="1"/>
        <v>N/A</v>
      </c>
      <c r="F65" s="348"/>
    </row>
    <row r="66" spans="1:6" ht="15" customHeight="1" thickBot="1" x14ac:dyDescent="0.3">
      <c r="A66" s="226"/>
      <c r="B66" s="229" t="str">
        <f>IF(ISBLANK(Tprices!A67),"",Tprices!A67)</f>
        <v>WR3615</v>
      </c>
      <c r="C66" s="230" t="str">
        <f>Tprices!B67</f>
        <v xml:space="preserve">36" x 15" Wine Rack </v>
      </c>
      <c r="D66" s="345">
        <f>IF(B66="","",INDEX(Tprices!C67:H67,1,GroupTindex))</f>
        <v>0</v>
      </c>
      <c r="E66" s="232" t="str">
        <f t="shared" si="1"/>
        <v>N/A</v>
      </c>
      <c r="F66" s="348"/>
    </row>
    <row r="67" spans="1:6" ht="15" customHeight="1" thickBot="1" x14ac:dyDescent="0.3">
      <c r="A67" s="226"/>
      <c r="B67" s="229" t="str">
        <f>IF(ISBLANK(Tprices!A68),"",Tprices!A68)</f>
        <v>WP3015</v>
      </c>
      <c r="C67" s="230" t="str">
        <f>Tprices!B68</f>
        <v>30" x 15" Wine Plate</v>
      </c>
      <c r="D67" s="345">
        <f>IF(B67="","",INDEX(Tprices!C68:H68,1,GroupTindex))</f>
        <v>0</v>
      </c>
      <c r="E67" s="232" t="str">
        <f t="shared" si="1"/>
        <v>N/A</v>
      </c>
      <c r="F67" s="348"/>
    </row>
    <row r="68" spans="1:6" ht="15" customHeight="1" thickBot="1" x14ac:dyDescent="0.3">
      <c r="A68" s="226"/>
      <c r="B68" s="229" t="str">
        <f>IF(ISBLANK(Tprices!A69),"",Tprices!A69)</f>
        <v/>
      </c>
      <c r="C68" s="230" t="str">
        <f>Tprices!B69</f>
        <v>Base Cabinet</v>
      </c>
      <c r="D68" s="345" t="str">
        <f>IF(B68="","",INDEX(Tprices!C69:H69,1,GroupTindex))</f>
        <v/>
      </c>
      <c r="E68" s="232" t="str">
        <f t="shared" si="1"/>
        <v/>
      </c>
      <c r="F68" s="348"/>
    </row>
    <row r="69" spans="1:6" ht="15" customHeight="1" thickBot="1" x14ac:dyDescent="0.3">
      <c r="A69" s="226"/>
      <c r="B69" s="229" t="str">
        <f>IF(ISBLANK(Tprices!A70),"",Tprices!A70)</f>
        <v>BS09</v>
      </c>
      <c r="C69" s="230" t="str">
        <f>Tprices!B70</f>
        <v>9" Base Cabinet with spice rack</v>
      </c>
      <c r="D69" s="345">
        <f>IF(B69="","",INDEX(Tprices!C70:H70,1,GroupTindex))</f>
        <v>0</v>
      </c>
      <c r="E69" s="232" t="str">
        <f t="shared" ref="E69:E100" si="2">IF(B69="","",IF(D69=0,NotAvailable,D69*A69))</f>
        <v>N/A</v>
      </c>
      <c r="F69" s="348"/>
    </row>
    <row r="70" spans="1:6" ht="15" customHeight="1" thickBot="1" x14ac:dyDescent="0.3">
      <c r="A70" s="226"/>
      <c r="B70" s="229" t="str">
        <f>IF(ISBLANK(Tprices!A71),"",Tprices!A71)</f>
        <v>B09</v>
      </c>
      <c r="C70" s="230" t="str">
        <f>Tprices!B71</f>
        <v>9" Base Cabinet, 1 door</v>
      </c>
      <c r="D70" s="345">
        <f>IF(B70="","",INDEX(Tprices!C71:H71,1,GroupTindex))</f>
        <v>0</v>
      </c>
      <c r="E70" s="232" t="str">
        <f t="shared" si="2"/>
        <v>N/A</v>
      </c>
      <c r="F70" s="348"/>
    </row>
    <row r="71" spans="1:6" ht="15" customHeight="1" thickBot="1" x14ac:dyDescent="0.3">
      <c r="A71" s="226"/>
      <c r="B71" s="229" t="str">
        <f>IF(ISBLANK(Tprices!A72),"",Tprices!A72)</f>
        <v>B12</v>
      </c>
      <c r="C71" s="230" t="str">
        <f>Tprices!B72</f>
        <v>12" Base Cabinet, 1 door, 1 drawer</v>
      </c>
      <c r="D71" s="345">
        <f>IF(B71="","",INDEX(Tprices!C72:H72,1,GroupTindex))</f>
        <v>0</v>
      </c>
      <c r="E71" s="232" t="str">
        <f t="shared" si="2"/>
        <v>N/A</v>
      </c>
      <c r="F71" s="348"/>
    </row>
    <row r="72" spans="1:6" ht="15" customHeight="1" thickBot="1" x14ac:dyDescent="0.3">
      <c r="A72" s="226"/>
      <c r="B72" s="229" t="str">
        <f>IF(ISBLANK(Tprices!A73),"",Tprices!A73)</f>
        <v>B15</v>
      </c>
      <c r="C72" s="230" t="str">
        <f>Tprices!B73</f>
        <v>15" Base Cabinet, 1 door, 1 drawer</v>
      </c>
      <c r="D72" s="345">
        <f>IF(B72="","",INDEX(Tprices!C73:H73,1,GroupTindex))</f>
        <v>0</v>
      </c>
      <c r="E72" s="232" t="str">
        <f t="shared" si="2"/>
        <v>N/A</v>
      </c>
      <c r="F72" s="348"/>
    </row>
    <row r="73" spans="1:6" ht="15" customHeight="1" thickBot="1" x14ac:dyDescent="0.3">
      <c r="A73" s="226"/>
      <c r="B73" s="229" t="str">
        <f>IF(ISBLANK(Tprices!A74),"",Tprices!A74)</f>
        <v>B18</v>
      </c>
      <c r="C73" s="230" t="str">
        <f>Tprices!B74</f>
        <v>18" Base Cabinet, 1 door, 1 drawer</v>
      </c>
      <c r="D73" s="345">
        <f>IF(B73="","",INDEX(Tprices!C74:H74,1,GroupTindex))</f>
        <v>0</v>
      </c>
      <c r="E73" s="232" t="str">
        <f t="shared" si="2"/>
        <v>N/A</v>
      </c>
      <c r="F73" s="348"/>
    </row>
    <row r="74" spans="1:6" ht="15" customHeight="1" thickBot="1" x14ac:dyDescent="0.3">
      <c r="A74" s="226"/>
      <c r="B74" s="229" t="str">
        <f>IF(ISBLANK(Tprices!A75),"",Tprices!A75)</f>
        <v>B21</v>
      </c>
      <c r="C74" s="230" t="str">
        <f>Tprices!B75</f>
        <v>21" Base Cabinet, 1 door, 1 drawer</v>
      </c>
      <c r="D74" s="345">
        <f>IF(B74="","",INDEX(Tprices!C75:H75,1,GroupTindex))</f>
        <v>0</v>
      </c>
      <c r="E74" s="232" t="str">
        <f t="shared" si="2"/>
        <v>N/A</v>
      </c>
      <c r="F74" s="348"/>
    </row>
    <row r="75" spans="1:6" ht="15" customHeight="1" thickBot="1" x14ac:dyDescent="0.3">
      <c r="A75" s="226"/>
      <c r="B75" s="229" t="str">
        <f>IF(ISBLANK(Tprices!A76),"",Tprices!A76)</f>
        <v>B24</v>
      </c>
      <c r="C75" s="230" t="str">
        <f>Tprices!B76</f>
        <v>24" Base Cabinet, 2 door, 1 drawer</v>
      </c>
      <c r="D75" s="345">
        <f>IF(B75="","",INDEX(Tprices!C76:H76,1,GroupTindex))</f>
        <v>0</v>
      </c>
      <c r="E75" s="232" t="str">
        <f t="shared" si="2"/>
        <v>N/A</v>
      </c>
      <c r="F75" s="348"/>
    </row>
    <row r="76" spans="1:6" ht="15" customHeight="1" thickBot="1" x14ac:dyDescent="0.3">
      <c r="A76" s="226"/>
      <c r="B76" s="229" t="str">
        <f>IF(ISBLANK(Tprices!A77),"",Tprices!A77)</f>
        <v>B27</v>
      </c>
      <c r="C76" s="230" t="str">
        <f>Tprices!B77</f>
        <v>27" Base Cabinet, 2 door, 1 drawer</v>
      </c>
      <c r="D76" s="345">
        <f>IF(B76="","",INDEX(Tprices!C77:H77,1,GroupTindex))</f>
        <v>0</v>
      </c>
      <c r="E76" s="232" t="str">
        <f t="shared" si="2"/>
        <v>N/A</v>
      </c>
      <c r="F76" s="348"/>
    </row>
    <row r="77" spans="1:6" ht="15" customHeight="1" thickBot="1" x14ac:dyDescent="0.3">
      <c r="A77" s="226"/>
      <c r="B77" s="229" t="str">
        <f>IF(ISBLANK(Tprices!A78),"",Tprices!A78)</f>
        <v>B30</v>
      </c>
      <c r="C77" s="230" t="str">
        <f>Tprices!B78</f>
        <v>30" Base Cabinet, 2 door, 1 drawer</v>
      </c>
      <c r="D77" s="345">
        <f>IF(B77="","",INDEX(Tprices!C78:H78,1,GroupTindex))</f>
        <v>0</v>
      </c>
      <c r="E77" s="232" t="str">
        <f t="shared" si="2"/>
        <v>N/A</v>
      </c>
      <c r="F77" s="348"/>
    </row>
    <row r="78" spans="1:6" ht="15" customHeight="1" thickBot="1" x14ac:dyDescent="0.3">
      <c r="A78" s="226"/>
      <c r="B78" s="229" t="str">
        <f>IF(ISBLANK(Tprices!A79),"",Tprices!A79)</f>
        <v>B33</v>
      </c>
      <c r="C78" s="230" t="str">
        <f>Tprices!B79</f>
        <v>33" Base Cabinet, 2 door, 1 drawer</v>
      </c>
      <c r="D78" s="345">
        <f>IF(B78="","",INDEX(Tprices!C79:H79,1,GroupTindex))</f>
        <v>0</v>
      </c>
      <c r="E78" s="232" t="str">
        <f t="shared" si="2"/>
        <v>N/A</v>
      </c>
      <c r="F78" s="348"/>
    </row>
    <row r="79" spans="1:6" ht="15" customHeight="1" thickBot="1" x14ac:dyDescent="0.3">
      <c r="A79" s="226"/>
      <c r="B79" s="229" t="str">
        <f>IF(ISBLANK(Tprices!A80),"",Tprices!A80)</f>
        <v>B36</v>
      </c>
      <c r="C79" s="230" t="str">
        <f>Tprices!B80</f>
        <v>36" Base Cabinet, 2 door, 1 drawer</v>
      </c>
      <c r="D79" s="345">
        <f>IF(B79="","",INDEX(Tprices!C80:H80,1,GroupTindex))</f>
        <v>0</v>
      </c>
      <c r="E79" s="232" t="str">
        <f t="shared" si="2"/>
        <v>N/A</v>
      </c>
      <c r="F79" s="348"/>
    </row>
    <row r="80" spans="1:6" ht="15" customHeight="1" thickBot="1" x14ac:dyDescent="0.3">
      <c r="A80" s="226"/>
      <c r="B80" s="229" t="str">
        <f>IF(ISBLANK(Tprices!A81),"",Tprices!A81)</f>
        <v>B42</v>
      </c>
      <c r="C80" s="230" t="str">
        <f>Tprices!B81</f>
        <v>42" Base Cabinet, 2 door, 1 drawer</v>
      </c>
      <c r="D80" s="345">
        <f>IF(B80="","",INDEX(Tprices!C81:H81,1,GroupTindex))</f>
        <v>0</v>
      </c>
      <c r="E80" s="232" t="str">
        <f t="shared" si="2"/>
        <v>N/A</v>
      </c>
      <c r="F80" s="348"/>
    </row>
    <row r="81" spans="1:6" ht="15" customHeight="1" thickBot="1" x14ac:dyDescent="0.3">
      <c r="A81" s="226"/>
      <c r="B81" s="229" t="str">
        <f>IF(ISBLANK(Tprices!A82),"",Tprices!A82)</f>
        <v/>
      </c>
      <c r="C81" s="230" t="str">
        <f>Tprices!B82</f>
        <v>Sink Base</v>
      </c>
      <c r="D81" s="345" t="str">
        <f>IF(B81="","",INDEX(Tprices!C82:H82,1,GroupTindex))</f>
        <v/>
      </c>
      <c r="E81" s="232" t="str">
        <f t="shared" si="2"/>
        <v/>
      </c>
      <c r="F81" s="348"/>
    </row>
    <row r="82" spans="1:6" ht="15" customHeight="1" thickBot="1" x14ac:dyDescent="0.3">
      <c r="A82" s="226"/>
      <c r="B82" s="229" t="str">
        <f>IF(ISBLANK(Tprices!A83),"",Tprices!A83)</f>
        <v>SB30</v>
      </c>
      <c r="C82" s="230" t="str">
        <f>Tprices!B83</f>
        <v>30" Sink Base, 1 header, 2 door</v>
      </c>
      <c r="D82" s="345">
        <f>IF(B82="","",INDEX(Tprices!C83:H83,1,GroupTindex))</f>
        <v>0</v>
      </c>
      <c r="E82" s="232" t="str">
        <f t="shared" si="2"/>
        <v>N/A</v>
      </c>
      <c r="F82" s="348"/>
    </row>
    <row r="83" spans="1:6" ht="15" customHeight="1" thickBot="1" x14ac:dyDescent="0.3">
      <c r="A83" s="226"/>
      <c r="B83" s="229" t="str">
        <f>IF(ISBLANK(Tprices!A84),"",Tprices!A84)</f>
        <v>SB33</v>
      </c>
      <c r="C83" s="230" t="str">
        <f>Tprices!B84</f>
        <v>33" Sink Base, 1 header, 2 door</v>
      </c>
      <c r="D83" s="345">
        <f>IF(B83="","",INDEX(Tprices!C84:H84,1,GroupTindex))</f>
        <v>0</v>
      </c>
      <c r="E83" s="232" t="str">
        <f t="shared" si="2"/>
        <v>N/A</v>
      </c>
      <c r="F83" s="348"/>
    </row>
    <row r="84" spans="1:6" ht="15" customHeight="1" thickBot="1" x14ac:dyDescent="0.3">
      <c r="A84" s="226"/>
      <c r="B84" s="229" t="str">
        <f>IF(ISBLANK(Tprices!A85),"",Tprices!A85)</f>
        <v>SB36</v>
      </c>
      <c r="C84" s="230" t="str">
        <f>Tprices!B85</f>
        <v>36" Sink Base, 1 header, 2 door</v>
      </c>
      <c r="D84" s="345">
        <f>IF(B84="","",INDEX(Tprices!C85:H85,1,GroupTindex))</f>
        <v>0</v>
      </c>
      <c r="E84" s="232" t="str">
        <f t="shared" si="2"/>
        <v>N/A</v>
      </c>
      <c r="F84" s="348"/>
    </row>
    <row r="85" spans="1:6" ht="15" customHeight="1" thickBot="1" x14ac:dyDescent="0.3">
      <c r="A85" s="226"/>
      <c r="B85" s="229" t="str">
        <f>IF(ISBLANK(Tprices!A86),"",Tprices!A86)</f>
        <v/>
      </c>
      <c r="C85" s="230" t="str">
        <f>Tprices!B86</f>
        <v>Drawer Bank</v>
      </c>
      <c r="D85" s="345" t="str">
        <f>IF(B85="","",INDEX(Tprices!C86:H86,1,GroupTindex))</f>
        <v/>
      </c>
      <c r="E85" s="232" t="str">
        <f t="shared" si="2"/>
        <v/>
      </c>
      <c r="F85" s="348"/>
    </row>
    <row r="86" spans="1:6" ht="15" customHeight="1" thickBot="1" x14ac:dyDescent="0.3">
      <c r="A86" s="226"/>
      <c r="B86" s="229" t="str">
        <f>IF(ISBLANK(Tprices!A87),"",Tprices!A87)</f>
        <v>DB12</v>
      </c>
      <c r="C86" s="230" t="str">
        <f>Tprices!B87</f>
        <v>12" Drawer Base, 1 small drawer, 2 big drawers</v>
      </c>
      <c r="D86" s="345">
        <f>IF(B86="","",INDEX(Tprices!C87:H87,1,GroupTindex))</f>
        <v>0</v>
      </c>
      <c r="E86" s="232" t="str">
        <f t="shared" si="2"/>
        <v>N/A</v>
      </c>
      <c r="F86" s="348"/>
    </row>
    <row r="87" spans="1:6" ht="15" customHeight="1" thickBot="1" x14ac:dyDescent="0.3">
      <c r="A87" s="226"/>
      <c r="B87" s="229" t="str">
        <f>IF(ISBLANK(Tprices!A88),"",Tprices!A88)</f>
        <v>DB15</v>
      </c>
      <c r="C87" s="230" t="str">
        <f>Tprices!B88</f>
        <v>15" Drawer Base, 1 small drawer, 2 big drawers</v>
      </c>
      <c r="D87" s="345">
        <f>IF(B87="","",INDEX(Tprices!C88:H88,1,GroupTindex))</f>
        <v>0</v>
      </c>
      <c r="E87" s="232" t="str">
        <f t="shared" si="2"/>
        <v>N/A</v>
      </c>
      <c r="F87" s="348"/>
    </row>
    <row r="88" spans="1:6" ht="15" customHeight="1" thickBot="1" x14ac:dyDescent="0.3">
      <c r="A88" s="226"/>
      <c r="B88" s="229" t="str">
        <f>IF(ISBLANK(Tprices!A89),"",Tprices!A89)</f>
        <v>DB18</v>
      </c>
      <c r="C88" s="230" t="str">
        <f>Tprices!B89</f>
        <v>18" Drawer Base, 1 small drawer, 2 big drawers</v>
      </c>
      <c r="D88" s="345">
        <f>IF(B88="","",INDEX(Tprices!C89:H89,1,GroupTindex))</f>
        <v>0</v>
      </c>
      <c r="E88" s="232" t="str">
        <f t="shared" si="2"/>
        <v>N/A</v>
      </c>
      <c r="F88" s="348"/>
    </row>
    <row r="89" spans="1:6" ht="15" customHeight="1" thickBot="1" x14ac:dyDescent="0.3">
      <c r="A89" s="226"/>
      <c r="B89" s="229" t="str">
        <f>IF(ISBLANK(Tprices!A90),"",Tprices!A90)</f>
        <v>DB21</v>
      </c>
      <c r="C89" s="230" t="str">
        <f>Tprices!B90</f>
        <v>21" Drawer Base, 1 small drawer, 2 big drawers</v>
      </c>
      <c r="D89" s="345">
        <f>IF(B89="","",INDEX(Tprices!C90:H90,1,GroupTindex))</f>
        <v>0</v>
      </c>
      <c r="E89" s="232" t="str">
        <f t="shared" si="2"/>
        <v>N/A</v>
      </c>
      <c r="F89" s="348"/>
    </row>
    <row r="90" spans="1:6" ht="15" customHeight="1" thickBot="1" x14ac:dyDescent="0.3">
      <c r="A90" s="226"/>
      <c r="B90" s="229" t="str">
        <f>IF(ISBLANK(Tprices!A91),"",Tprices!A91)</f>
        <v>DB24</v>
      </c>
      <c r="C90" s="230" t="str">
        <f>Tprices!B91</f>
        <v>24" Drawer Base, 1 small drawer, 2 big drawers</v>
      </c>
      <c r="D90" s="345">
        <f>IF(B90="","",INDEX(Tprices!C91:H91,1,GroupTindex))</f>
        <v>0</v>
      </c>
      <c r="E90" s="232" t="str">
        <f t="shared" si="2"/>
        <v>N/A</v>
      </c>
      <c r="F90" s="348"/>
    </row>
    <row r="91" spans="1:6" ht="15" customHeight="1" thickBot="1" x14ac:dyDescent="0.3">
      <c r="A91" s="226"/>
      <c r="B91" s="229" t="str">
        <f>IF(ISBLANK(Tprices!A92),"",Tprices!A92)</f>
        <v>DB30</v>
      </c>
      <c r="C91" s="230" t="str">
        <f>Tprices!B92</f>
        <v>30" Drawer Base, 1 small drawer, 2 big drawers</v>
      </c>
      <c r="D91" s="345">
        <f>IF(B91="","",INDEX(Tprices!C92:H92,1,GroupTindex))</f>
        <v>0</v>
      </c>
      <c r="E91" s="232" t="str">
        <f t="shared" si="2"/>
        <v>N/A</v>
      </c>
      <c r="F91" s="348"/>
    </row>
    <row r="92" spans="1:6" ht="15" customHeight="1" thickBot="1" x14ac:dyDescent="0.3">
      <c r="A92" s="226"/>
      <c r="B92" s="229" t="str">
        <f>IF(ISBLANK(Tprices!A93),"",Tprices!A93)</f>
        <v/>
      </c>
      <c r="C92" s="230" t="str">
        <f>Tprices!B93</f>
        <v>Base Corner</v>
      </c>
      <c r="D92" s="345" t="str">
        <f>IF(B92="","",INDEX(Tprices!C93:H93,1,GroupTindex))</f>
        <v/>
      </c>
      <c r="E92" s="232" t="str">
        <f t="shared" si="2"/>
        <v/>
      </c>
      <c r="F92" s="348"/>
    </row>
    <row r="93" spans="1:6" ht="15" customHeight="1" thickBot="1" x14ac:dyDescent="0.3">
      <c r="A93" s="226"/>
      <c r="B93" s="229" t="str">
        <f>IF(ISBLANK(Tprices!A94),"",Tprices!A94)</f>
        <v>BBC36/39</v>
      </c>
      <c r="C93" s="230" t="str">
        <f>Tprices!B94</f>
        <v>30" Blind Corner Base, 1 door, 1 drawer, pulled from 36" to 39"</v>
      </c>
      <c r="D93" s="345">
        <f>IF(B93="","",INDEX(Tprices!C94:H94,1,GroupTindex))</f>
        <v>0</v>
      </c>
      <c r="E93" s="232" t="str">
        <f t="shared" si="2"/>
        <v>N/A</v>
      </c>
      <c r="F93" s="348"/>
    </row>
    <row r="94" spans="1:6" ht="15" customHeight="1" thickBot="1" x14ac:dyDescent="0.3">
      <c r="A94" s="226"/>
      <c r="B94" s="229" t="str">
        <f>IF(ISBLANK(Tprices!A95),"",Tprices!A95)</f>
        <v>CSF36</v>
      </c>
      <c r="C94" s="230" t="str">
        <f>Tprices!B95</f>
        <v>Corner Sink Front</v>
      </c>
      <c r="D94" s="345">
        <f>IF(B94="","",INDEX(Tprices!C95:H95,1,GroupTindex))</f>
        <v>0</v>
      </c>
      <c r="E94" s="232" t="str">
        <f t="shared" si="2"/>
        <v>N/A</v>
      </c>
      <c r="F94" s="348"/>
    </row>
    <row r="95" spans="1:6" ht="15" customHeight="1" thickBot="1" x14ac:dyDescent="0.3">
      <c r="A95" s="226"/>
      <c r="B95" s="229" t="str">
        <f>IF(ISBLANK(Tprices!A96),"",Tprices!A96)</f>
        <v>CSF36-FL</v>
      </c>
      <c r="C95" s="230" t="str">
        <f>Tprices!B96</f>
        <v>Corner Sink Front Floor</v>
      </c>
      <c r="D95" s="345">
        <f>IF(B95="","",INDEX(Tprices!C96:H96,1,GroupTindex))</f>
        <v>0</v>
      </c>
      <c r="E95" s="232" t="str">
        <f t="shared" si="2"/>
        <v>N/A</v>
      </c>
      <c r="F95" s="348"/>
    </row>
    <row r="96" spans="1:6" ht="15" customHeight="1" thickBot="1" x14ac:dyDescent="0.3">
      <c r="A96" s="226"/>
      <c r="B96" s="229" t="str">
        <f>IF(ISBLANK(Tprices!A97),"",Tprices!A97)</f>
        <v>DCB3612</v>
      </c>
      <c r="C96" s="230" t="str">
        <f>Tprices!B97</f>
        <v>36" x 12" Diagonal Corner Base</v>
      </c>
      <c r="D96" s="345">
        <f>IF(B96="","",INDEX(Tprices!C97:H97,1,GroupTindex))</f>
        <v>0</v>
      </c>
      <c r="E96" s="232" t="str">
        <f t="shared" si="2"/>
        <v>N/A</v>
      </c>
      <c r="F96" s="348"/>
    </row>
    <row r="97" spans="1:6" ht="15" customHeight="1" thickBot="1" x14ac:dyDescent="0.3">
      <c r="A97" s="226"/>
      <c r="B97" s="229" t="str">
        <f>IF(ISBLANK(Tprices!A98),"",Tprices!A98)</f>
        <v/>
      </c>
      <c r="C97" s="230" t="str">
        <f>Tprices!B98</f>
        <v>Utility Cabinet</v>
      </c>
      <c r="D97" s="345" t="str">
        <f>IF(B97="","",INDEX(Tprices!C98:H98,1,GroupTindex))</f>
        <v/>
      </c>
      <c r="E97" s="232" t="str">
        <f t="shared" si="2"/>
        <v/>
      </c>
      <c r="F97" s="348"/>
    </row>
    <row r="98" spans="1:6" ht="15" customHeight="1" thickBot="1" x14ac:dyDescent="0.3">
      <c r="A98" s="226"/>
      <c r="B98" s="229" t="str">
        <f>IF(ISBLANK(Tprices!A99),"",Tprices!A99)</f>
        <v>WP188424</v>
      </c>
      <c r="C98" s="230" t="str">
        <f>Tprices!B99</f>
        <v>18" x 84" wall pantry, 1 small door, 1 big door</v>
      </c>
      <c r="D98" s="345">
        <f>IF(B98="","",INDEX(Tprices!C99:H99,1,GroupTindex))</f>
        <v>0</v>
      </c>
      <c r="E98" s="232" t="str">
        <f t="shared" si="2"/>
        <v>N/A</v>
      </c>
      <c r="F98" s="348"/>
    </row>
    <row r="99" spans="1:6" ht="15" customHeight="1" thickBot="1" x14ac:dyDescent="0.3">
      <c r="A99" s="226"/>
      <c r="B99" s="229" t="str">
        <f>IF(ISBLANK(Tprices!A100),"",Tprices!A100)</f>
        <v>WP189024</v>
      </c>
      <c r="C99" s="230" t="str">
        <f>Tprices!B100</f>
        <v>18" x 90" wall pantry, 1 small door, 1 big door</v>
      </c>
      <c r="D99" s="345">
        <f>IF(B99="","",INDEX(Tprices!C100:H100,1,GroupTindex))</f>
        <v>0</v>
      </c>
      <c r="E99" s="232" t="str">
        <f t="shared" si="2"/>
        <v>N/A</v>
      </c>
      <c r="F99" s="348"/>
    </row>
    <row r="100" spans="1:6" ht="15" customHeight="1" thickBot="1" x14ac:dyDescent="0.3">
      <c r="A100" s="226"/>
      <c r="B100" s="229" t="str">
        <f>IF(ISBLANK(Tprices!A101),"",Tprices!A101)</f>
        <v>WP189624</v>
      </c>
      <c r="C100" s="230" t="str">
        <f>Tprices!B101</f>
        <v>18" x 96" wall pantry, 1 small door, 1 big door</v>
      </c>
      <c r="D100" s="345">
        <f>IF(B100="","",INDEX(Tprices!C101:H101,1,GroupTindex))</f>
        <v>0</v>
      </c>
      <c r="E100" s="232" t="str">
        <f t="shared" si="2"/>
        <v>N/A</v>
      </c>
      <c r="F100" s="348"/>
    </row>
    <row r="101" spans="1:6" ht="15" customHeight="1" thickBot="1" x14ac:dyDescent="0.3">
      <c r="A101" s="226"/>
      <c r="B101" s="229" t="str">
        <f>IF(ISBLANK(Tprices!A102),"",Tprices!A102)</f>
        <v>WP248424</v>
      </c>
      <c r="C101" s="230" t="str">
        <f>Tprices!B102</f>
        <v>24" x 84" wall pantry, 2 small doors, 2 big doors</v>
      </c>
      <c r="D101" s="345">
        <f>IF(B101="","",INDEX(Tprices!C102:H102,1,GroupTindex))</f>
        <v>0</v>
      </c>
      <c r="E101" s="232" t="str">
        <f t="shared" ref="E101:E132" si="3">IF(B101="","",IF(D101=0,NotAvailable,D101*A101))</f>
        <v>N/A</v>
      </c>
      <c r="F101" s="348"/>
    </row>
    <row r="102" spans="1:6" ht="15" customHeight="1" thickBot="1" x14ac:dyDescent="0.3">
      <c r="A102" s="226"/>
      <c r="B102" s="229" t="str">
        <f>IF(ISBLANK(Tprices!A103),"",Tprices!A103)</f>
        <v>WP249024</v>
      </c>
      <c r="C102" s="230" t="str">
        <f>Tprices!B103</f>
        <v>24" x 90" wall pantry, 2 small doors, 2 big doors</v>
      </c>
      <c r="D102" s="345">
        <f>IF(B102="","",INDEX(Tprices!C103:H103,1,GroupTindex))</f>
        <v>0</v>
      </c>
      <c r="E102" s="232" t="str">
        <f t="shared" si="3"/>
        <v>N/A</v>
      </c>
      <c r="F102" s="348"/>
    </row>
    <row r="103" spans="1:6" ht="15" customHeight="1" thickBot="1" x14ac:dyDescent="0.3">
      <c r="A103" s="226"/>
      <c r="B103" s="229" t="str">
        <f>IF(ISBLANK(Tprices!A104),"",Tprices!A104)</f>
        <v>WP249624</v>
      </c>
      <c r="C103" s="230" t="str">
        <f>Tprices!B104</f>
        <v>24" x 96" wall pantry, 2 small doors, 2 big doors</v>
      </c>
      <c r="D103" s="345">
        <f>IF(B103="","",INDEX(Tprices!C104:H104,1,GroupTindex))</f>
        <v>0</v>
      </c>
      <c r="E103" s="232" t="str">
        <f t="shared" si="3"/>
        <v>N/A</v>
      </c>
      <c r="F103" s="348"/>
    </row>
    <row r="104" spans="1:6" ht="15" customHeight="1" thickBot="1" x14ac:dyDescent="0.3">
      <c r="A104" s="226"/>
      <c r="B104" s="229" t="str">
        <f>IF(ISBLANK(Tprices!A105),"",Tprices!A105)</f>
        <v>OC3084</v>
      </c>
      <c r="C104" s="230" t="str">
        <f>Tprices!B105</f>
        <v xml:space="preserve">30" x 84"  oven cabinet  </v>
      </c>
      <c r="D104" s="345">
        <f>IF(B104="","",INDEX(Tprices!C105:H105,1,GroupTindex))</f>
        <v>0</v>
      </c>
      <c r="E104" s="232" t="str">
        <f t="shared" si="3"/>
        <v>N/A</v>
      </c>
      <c r="F104" s="348"/>
    </row>
    <row r="105" spans="1:6" ht="15" customHeight="1" thickBot="1" x14ac:dyDescent="0.3">
      <c r="A105" s="226"/>
      <c r="B105" s="229" t="str">
        <f>IF(ISBLANK(Tprices!A106),"",Tprices!A106)</f>
        <v>OC3090</v>
      </c>
      <c r="C105" s="230" t="str">
        <f>Tprices!B106</f>
        <v xml:space="preserve">30" x 90"  oven cabinet  </v>
      </c>
      <c r="D105" s="345">
        <f>IF(B105="","",INDEX(Tprices!C106:H106,1,GroupTindex))</f>
        <v>0</v>
      </c>
      <c r="E105" s="232" t="str">
        <f t="shared" si="3"/>
        <v>N/A</v>
      </c>
      <c r="F105" s="348"/>
    </row>
    <row r="106" spans="1:6" ht="15" customHeight="1" thickBot="1" x14ac:dyDescent="0.3">
      <c r="A106" s="226"/>
      <c r="B106" s="229" t="str">
        <f>IF(ISBLANK(Tprices!A107),"",Tprices!A107)</f>
        <v>OC3096</v>
      </c>
      <c r="C106" s="230" t="str">
        <f>Tprices!B107</f>
        <v xml:space="preserve">30" x 96"  oven cabinet  </v>
      </c>
      <c r="D106" s="345">
        <f>IF(B106="","",INDEX(Tprices!C107:H107,1,GroupTindex))</f>
        <v>0</v>
      </c>
      <c r="E106" s="232" t="str">
        <f t="shared" si="3"/>
        <v>N/A</v>
      </c>
      <c r="F106" s="348"/>
    </row>
    <row r="107" spans="1:6" ht="15" customHeight="1" thickBot="1" x14ac:dyDescent="0.3">
      <c r="A107" s="226"/>
      <c r="B107" s="229" t="str">
        <f>IF(ISBLANK(Tprices!A108),"",Tprices!A108)</f>
        <v>OC3384</v>
      </c>
      <c r="C107" s="230" t="str">
        <f>Tprices!B108</f>
        <v xml:space="preserve">33" x 84"  oven cabinet  </v>
      </c>
      <c r="D107" s="345">
        <f>IF(B107="","",INDEX(Tprices!C108:H108,1,GroupTindex))</f>
        <v>0</v>
      </c>
      <c r="E107" s="232" t="str">
        <f t="shared" si="3"/>
        <v>N/A</v>
      </c>
      <c r="F107" s="348"/>
    </row>
    <row r="108" spans="1:6" ht="15" customHeight="1" thickBot="1" x14ac:dyDescent="0.3">
      <c r="A108" s="226"/>
      <c r="B108" s="229" t="str">
        <f>IF(ISBLANK(Tprices!A109),"",Tprices!A109)</f>
        <v>OC3390</v>
      </c>
      <c r="C108" s="230" t="str">
        <f>Tprices!B109</f>
        <v xml:space="preserve">33" x 90"  oven cabinet  </v>
      </c>
      <c r="D108" s="345">
        <f>IF(B108="","",INDEX(Tprices!C109:H109,1,GroupTindex))</f>
        <v>0</v>
      </c>
      <c r="E108" s="232" t="str">
        <f t="shared" si="3"/>
        <v>N/A</v>
      </c>
      <c r="F108" s="348"/>
    </row>
    <row r="109" spans="1:6" ht="15" customHeight="1" thickBot="1" x14ac:dyDescent="0.3">
      <c r="A109" s="226"/>
      <c r="B109" s="229" t="str">
        <f>IF(ISBLANK(Tprices!A110),"",Tprices!A110)</f>
        <v>OC3396</v>
      </c>
      <c r="C109" s="230" t="str">
        <f>Tprices!B110</f>
        <v xml:space="preserve">33" x 96"  oven cabinet  </v>
      </c>
      <c r="D109" s="345">
        <f>IF(B109="","",INDEX(Tprices!C110:H110,1,GroupTindex))</f>
        <v>0</v>
      </c>
      <c r="E109" s="232" t="str">
        <f t="shared" si="3"/>
        <v>N/A</v>
      </c>
      <c r="F109" s="348"/>
    </row>
    <row r="110" spans="1:6" ht="15" customHeight="1" thickBot="1" x14ac:dyDescent="0.3">
      <c r="A110" s="226"/>
      <c r="B110" s="229" t="str">
        <f>IF(ISBLANK(Tprices!A111),"",Tprices!A111)</f>
        <v/>
      </c>
      <c r="C110" s="230" t="str">
        <f>Tprices!B111</f>
        <v>Accessories</v>
      </c>
      <c r="D110" s="345" t="str">
        <f>IF(B110="","",INDEX(Tprices!C111:H111,1,GroupTindex))</f>
        <v/>
      </c>
      <c r="E110" s="232" t="str">
        <f t="shared" si="3"/>
        <v/>
      </c>
      <c r="F110" s="348"/>
    </row>
    <row r="111" spans="1:6" ht="15" customHeight="1" thickBot="1" x14ac:dyDescent="0.3">
      <c r="A111" s="226"/>
      <c r="B111" s="229" t="str">
        <f>IF(ISBLANK(Tprices!A112),"",Tprices!A112)</f>
        <v>KD30</v>
      </c>
      <c r="C111" s="230" t="str">
        <f>Tprices!B112</f>
        <v>Knee drawer, 30"</v>
      </c>
      <c r="D111" s="345">
        <f>IF(B111="","",INDEX(Tprices!C112:H112,1,GroupTindex))</f>
        <v>0</v>
      </c>
      <c r="E111" s="232" t="str">
        <f t="shared" si="3"/>
        <v>N/A</v>
      </c>
      <c r="F111" s="348"/>
    </row>
    <row r="112" spans="1:6" ht="15" customHeight="1" thickBot="1" x14ac:dyDescent="0.3">
      <c r="A112" s="226"/>
      <c r="B112" s="229" t="str">
        <f>IF(ISBLANK(Tprices!A113),"",Tprices!A113)</f>
        <v>ROT24</v>
      </c>
      <c r="C112" s="230" t="str">
        <f>Tprices!B113</f>
        <v>Roll out tray for 24" base</v>
      </c>
      <c r="D112" s="345">
        <f>IF(B112="","",INDEX(Tprices!C113:H113,1,GroupTindex))</f>
        <v>0</v>
      </c>
      <c r="E112" s="232" t="str">
        <f t="shared" si="3"/>
        <v>N/A</v>
      </c>
      <c r="F112" s="348"/>
    </row>
    <row r="113" spans="1:6" ht="15" customHeight="1" thickBot="1" x14ac:dyDescent="0.3">
      <c r="A113" s="226"/>
      <c r="B113" s="229" t="str">
        <f>IF(ISBLANK(Tprices!A114),"",Tprices!A114)</f>
        <v>ROT30</v>
      </c>
      <c r="C113" s="230" t="str">
        <f>Tprices!B114</f>
        <v>Roll out tray for 30" base</v>
      </c>
      <c r="D113" s="345">
        <f>IF(B113="","",INDEX(Tprices!C114:H114,1,GroupTindex))</f>
        <v>0</v>
      </c>
      <c r="E113" s="232" t="str">
        <f t="shared" si="3"/>
        <v>N/A</v>
      </c>
      <c r="F113" s="348"/>
    </row>
    <row r="114" spans="1:6" ht="15" customHeight="1" thickBot="1" x14ac:dyDescent="0.3">
      <c r="A114" s="226"/>
      <c r="B114" s="229" t="str">
        <f>IF(ISBLANK(Tprices!A115),"",Tprices!A115)</f>
        <v>WEP30</v>
      </c>
      <c r="C114" s="230" t="str">
        <f>Tprices!B115</f>
        <v>Wall End Panel for 30" wall Cabinet</v>
      </c>
      <c r="D114" s="345">
        <f>IF(B114="","",INDEX(Tprices!C115:H115,1,GroupTindex))</f>
        <v>0</v>
      </c>
      <c r="E114" s="232" t="str">
        <f t="shared" si="3"/>
        <v>N/A</v>
      </c>
      <c r="F114" s="348"/>
    </row>
    <row r="115" spans="1:6" ht="15" customHeight="1" thickBot="1" x14ac:dyDescent="0.3">
      <c r="A115" s="226"/>
      <c r="B115" s="229" t="str">
        <f>IF(ISBLANK(Tprices!A116),"",Tprices!A116)</f>
        <v>WEP36</v>
      </c>
      <c r="C115" s="230" t="str">
        <f>Tprices!B116</f>
        <v>Wall End Panel for 36" wall Cabinet</v>
      </c>
      <c r="D115" s="345">
        <f>IF(B115="","",INDEX(Tprices!C116:H116,1,GroupTindex))</f>
        <v>0</v>
      </c>
      <c r="E115" s="232" t="str">
        <f t="shared" si="3"/>
        <v>N/A</v>
      </c>
      <c r="F115" s="348"/>
    </row>
    <row r="116" spans="1:6" ht="15" customHeight="1" thickBot="1" x14ac:dyDescent="0.3">
      <c r="A116" s="226"/>
      <c r="B116" s="229" t="str">
        <f>IF(ISBLANK(Tprices!A117),"",Tprices!A117)</f>
        <v>WEP42</v>
      </c>
      <c r="C116" s="230" t="str">
        <f>Tprices!B117</f>
        <v>Wall End Panel for 42" wall Cabinet</v>
      </c>
      <c r="D116" s="345">
        <f>IF(B116="","",INDEX(Tprices!C117:H117,1,GroupTindex))</f>
        <v>0</v>
      </c>
      <c r="E116" s="232" t="str">
        <f t="shared" si="3"/>
        <v>N/A</v>
      </c>
      <c r="F116" s="348"/>
    </row>
    <row r="117" spans="1:6" ht="15" customHeight="1" thickBot="1" x14ac:dyDescent="0.3">
      <c r="A117" s="226"/>
      <c r="B117" s="229" t="str">
        <f>IF(ISBLANK(Tprices!A118),"",Tprices!A118)</f>
        <v>BEP</v>
      </c>
      <c r="C117" s="230" t="str">
        <f>Tprices!B118</f>
        <v>Base End Panel</v>
      </c>
      <c r="D117" s="345">
        <f>IF(B117="","",INDEX(Tprices!C118:H118,1,GroupTindex))</f>
        <v>0</v>
      </c>
      <c r="E117" s="232" t="str">
        <f t="shared" si="3"/>
        <v>N/A</v>
      </c>
      <c r="F117" s="348"/>
    </row>
    <row r="118" spans="1:6" ht="15" customHeight="1" thickBot="1" x14ac:dyDescent="0.3">
      <c r="A118" s="226"/>
      <c r="B118" s="229" t="str">
        <f>IF(ISBLANK(Tprices!A119),"",Tprices!A119)</f>
        <v>WDP1230</v>
      </c>
      <c r="C118" s="230" t="str">
        <f>Tprices!B119</f>
        <v>Wall Door Panel</v>
      </c>
      <c r="D118" s="345">
        <f>IF(B118="","",INDEX(Tprices!C119:H119,1,GroupTindex))</f>
        <v>0</v>
      </c>
      <c r="E118" s="232" t="str">
        <f t="shared" si="3"/>
        <v>N/A</v>
      </c>
      <c r="F118" s="348"/>
    </row>
    <row r="119" spans="1:6" ht="15" customHeight="1" thickBot="1" x14ac:dyDescent="0.3">
      <c r="A119" s="226"/>
      <c r="B119" s="229" t="str">
        <f>IF(ISBLANK(Tprices!A120),"",Tprices!A120)</f>
        <v>WDP1236</v>
      </c>
      <c r="C119" s="230" t="str">
        <f>Tprices!B120</f>
        <v>Wall Door Panel</v>
      </c>
      <c r="D119" s="345">
        <f>IF(B119="","",INDEX(Tprices!C120:H120,1,GroupTindex))</f>
        <v>0</v>
      </c>
      <c r="E119" s="232" t="str">
        <f t="shared" si="3"/>
        <v>N/A</v>
      </c>
      <c r="F119" s="348"/>
    </row>
    <row r="120" spans="1:6" ht="15" customHeight="1" thickBot="1" x14ac:dyDescent="0.3">
      <c r="A120" s="226"/>
      <c r="B120" s="229" t="str">
        <f>IF(ISBLANK(Tprices!A121),"",Tprices!A121)</f>
        <v>WDP1242</v>
      </c>
      <c r="C120" s="230" t="str">
        <f>Tprices!B121</f>
        <v>Wall Door Panel</v>
      </c>
      <c r="D120" s="345">
        <f>IF(B120="","",INDEX(Tprices!C121:H121,1,GroupTindex))</f>
        <v>0</v>
      </c>
      <c r="E120" s="232" t="str">
        <f t="shared" si="3"/>
        <v>N/A</v>
      </c>
      <c r="F120" s="348"/>
    </row>
    <row r="121" spans="1:6" ht="15" customHeight="1" thickBot="1" x14ac:dyDescent="0.3">
      <c r="A121" s="226"/>
      <c r="B121" s="229" t="str">
        <f>IF(ISBLANK(Tprices!A122),"",Tprices!A122)</f>
        <v>BDP24</v>
      </c>
      <c r="C121" s="230" t="str">
        <f>Tprices!B122</f>
        <v>Base Door Panel</v>
      </c>
      <c r="D121" s="345">
        <f>IF(B121="","",INDEX(Tprices!C122:H122,1,GroupTindex))</f>
        <v>0</v>
      </c>
      <c r="E121" s="232" t="str">
        <f t="shared" si="3"/>
        <v>N/A</v>
      </c>
      <c r="F121" s="348"/>
    </row>
    <row r="122" spans="1:6" ht="15" customHeight="1" thickBot="1" x14ac:dyDescent="0.3">
      <c r="A122" s="226"/>
      <c r="B122" s="229" t="str">
        <f>IF(ISBLANK(Tprices!A123),"",Tprices!A123)</f>
        <v>FBP3696</v>
      </c>
      <c r="C122" s="230" t="str">
        <f>Tprices!B123</f>
        <v>Finished Back Panel 36" x 96"</v>
      </c>
      <c r="D122" s="345">
        <f>IF(B122="","",INDEX(Tprices!C123:H123,1,GroupTindex))</f>
        <v>0</v>
      </c>
      <c r="E122" s="232" t="str">
        <f t="shared" si="3"/>
        <v>N/A</v>
      </c>
      <c r="F122" s="348"/>
    </row>
    <row r="123" spans="1:6" ht="15" customHeight="1" thickBot="1" x14ac:dyDescent="0.3">
      <c r="A123" s="226"/>
      <c r="B123" s="229" t="str">
        <f>IF(ISBLANK(Tprices!A124),"",Tprices!A124)</f>
        <v>FBP4896</v>
      </c>
      <c r="C123" s="230" t="str">
        <f>Tprices!B124</f>
        <v>Finished Back Panel 48" x 96"</v>
      </c>
      <c r="D123" s="345">
        <f>IF(B123="","",INDEX(Tprices!C124:H124,1,GroupTindex))</f>
        <v>0</v>
      </c>
      <c r="E123" s="232" t="str">
        <f t="shared" si="3"/>
        <v>N/A</v>
      </c>
      <c r="F123" s="348"/>
    </row>
    <row r="124" spans="1:6" ht="15" customHeight="1" thickBot="1" x14ac:dyDescent="0.3">
      <c r="A124" s="226"/>
      <c r="B124" s="229" t="str">
        <f>IF(ISBLANK(Tprices!A125),"",Tprices!A125)</f>
        <v>TKC</v>
      </c>
      <c r="C124" s="230" t="str">
        <f>Tprices!B125</f>
        <v>1/8" x 4" x 96" Toe Kick Skin</v>
      </c>
      <c r="D124" s="345">
        <f>IF(B124="","",INDEX(Tprices!C125:H125,1,GroupTindex))</f>
        <v>0</v>
      </c>
      <c r="E124" s="232" t="str">
        <f t="shared" si="3"/>
        <v>N/A</v>
      </c>
      <c r="F124" s="348"/>
    </row>
    <row r="125" spans="1:6" ht="15" customHeight="1" thickBot="1" x14ac:dyDescent="0.3">
      <c r="A125" s="226"/>
      <c r="B125" s="229" t="str">
        <f>IF(ISBLANK(Tprices!A126),"",Tprices!A126)</f>
        <v>DWP-3</v>
      </c>
      <c r="C125" s="230" t="str">
        <f>Tprices!B126</f>
        <v>3" Dishwasher End Panel</v>
      </c>
      <c r="D125" s="345">
        <f>IF(B125="","",INDEX(Tprices!C126:H126,1,GroupTindex))</f>
        <v>0</v>
      </c>
      <c r="E125" s="232" t="str">
        <f t="shared" si="3"/>
        <v>N/A</v>
      </c>
      <c r="F125" s="348"/>
    </row>
    <row r="126" spans="1:6" ht="15" customHeight="1" thickBot="1" x14ac:dyDescent="0.3">
      <c r="A126" s="226"/>
      <c r="B126" s="229" t="str">
        <f>IF(ISBLANK(Tprices!A127),"",Tprices!A127)</f>
        <v>RP84</v>
      </c>
      <c r="C126" s="230" t="str">
        <f>Tprices!B127</f>
        <v>Refrigerator Panel 84"</v>
      </c>
      <c r="D126" s="345">
        <f>IF(B126="","",INDEX(Tprices!C127:H127,1,GroupTindex))</f>
        <v>0</v>
      </c>
      <c r="E126" s="232" t="str">
        <f t="shared" si="3"/>
        <v>N/A</v>
      </c>
      <c r="F126" s="348"/>
    </row>
    <row r="127" spans="1:6" ht="15" customHeight="1" thickBot="1" x14ac:dyDescent="0.3">
      <c r="A127" s="226"/>
      <c r="B127" s="229" t="str">
        <f>IF(ISBLANK(Tprices!A128),"",Tprices!A128)</f>
        <v>RP90</v>
      </c>
      <c r="C127" s="230" t="str">
        <f>Tprices!B128</f>
        <v>Refrigerator Panel 90"</v>
      </c>
      <c r="D127" s="345">
        <f>IF(B127="","",INDEX(Tprices!C128:H128,1,GroupTindex))</f>
        <v>0</v>
      </c>
      <c r="E127" s="232" t="str">
        <f t="shared" si="3"/>
        <v>N/A</v>
      </c>
      <c r="F127" s="348"/>
    </row>
    <row r="128" spans="1:6" ht="15" customHeight="1" thickBot="1" x14ac:dyDescent="0.3">
      <c r="A128" s="226"/>
      <c r="B128" s="229" t="str">
        <f>IF(ISBLANK(Tprices!A129),"",Tprices!A129)</f>
        <v>RP96</v>
      </c>
      <c r="C128" s="230" t="str">
        <f>Tprices!B129</f>
        <v>Refrigerator Panel 96"</v>
      </c>
      <c r="D128" s="345">
        <f>IF(B128="","",INDEX(Tprices!C129:H129,1,GroupTindex))</f>
        <v>0</v>
      </c>
      <c r="E128" s="232" t="str">
        <f t="shared" si="3"/>
        <v>N/A</v>
      </c>
      <c r="F128" s="348"/>
    </row>
    <row r="129" spans="1:6" ht="15" customHeight="1" thickBot="1" x14ac:dyDescent="0.3">
      <c r="A129" s="226"/>
      <c r="B129" s="229" t="str">
        <f>IF(ISBLANK(Tprices!A130),"",Tprices!A130)</f>
        <v>TF390</v>
      </c>
      <c r="C129" s="230" t="str">
        <f>Tprices!B130</f>
        <v>Tall filler 3" x 90"</v>
      </c>
      <c r="D129" s="345">
        <f>IF(B129="","",INDEX(Tprices!C130:H130,1,GroupTindex))</f>
        <v>0</v>
      </c>
      <c r="E129" s="232" t="str">
        <f t="shared" si="3"/>
        <v>N/A</v>
      </c>
      <c r="F129" s="348"/>
    </row>
    <row r="130" spans="1:6" ht="15" customHeight="1" thickBot="1" x14ac:dyDescent="0.3">
      <c r="A130" s="226"/>
      <c r="B130" s="229" t="str">
        <f>IF(ISBLANK(Tprices!A131),"",Tprices!A131)</f>
        <v>TF396</v>
      </c>
      <c r="C130" s="230" t="str">
        <f>Tprices!B131</f>
        <v>Tall filler 3" x 96"</v>
      </c>
      <c r="D130" s="345">
        <f>IF(B130="","",INDEX(Tprices!C131:H131,1,GroupTindex))</f>
        <v>0</v>
      </c>
      <c r="E130" s="232" t="str">
        <f t="shared" si="3"/>
        <v>N/A</v>
      </c>
      <c r="F130" s="348"/>
    </row>
    <row r="131" spans="1:6" ht="15" customHeight="1" thickBot="1" x14ac:dyDescent="0.3">
      <c r="A131" s="226"/>
      <c r="B131" s="229" t="str">
        <f>IF(ISBLANK(Tprices!A132),"",Tprices!A132)</f>
        <v>WF3</v>
      </c>
      <c r="C131" s="230" t="str">
        <f>Tprices!B132</f>
        <v xml:space="preserve">Wall Filler 3" x 30"  </v>
      </c>
      <c r="D131" s="345">
        <f>IF(B131="","",INDEX(Tprices!C132:H132,1,GroupTindex))</f>
        <v>0</v>
      </c>
      <c r="E131" s="232" t="str">
        <f t="shared" si="3"/>
        <v>N/A</v>
      </c>
      <c r="F131" s="348"/>
    </row>
    <row r="132" spans="1:6" ht="15" customHeight="1" thickBot="1" x14ac:dyDescent="0.3">
      <c r="A132" s="226"/>
      <c r="B132" s="229" t="str">
        <f>IF(ISBLANK(Tprices!A133),"",Tprices!A133)</f>
        <v>WF336</v>
      </c>
      <c r="C132" s="230" t="str">
        <f>Tprices!B133</f>
        <v xml:space="preserve">Wall Filler 3" x 36"  </v>
      </c>
      <c r="D132" s="345">
        <f>IF(B132="","",INDEX(Tprices!C133:H133,1,GroupTindex))</f>
        <v>0</v>
      </c>
      <c r="E132" s="232" t="str">
        <f t="shared" si="3"/>
        <v>N/A</v>
      </c>
      <c r="F132" s="348"/>
    </row>
    <row r="133" spans="1:6" ht="15" customHeight="1" thickBot="1" x14ac:dyDescent="0.3">
      <c r="A133" s="226"/>
      <c r="B133" s="229" t="str">
        <f>IF(ISBLANK(Tprices!A134),"",Tprices!A134)</f>
        <v>WF630</v>
      </c>
      <c r="C133" s="230" t="str">
        <f>Tprices!B134</f>
        <v xml:space="preserve">Wall Filler 6" x 30"  </v>
      </c>
      <c r="D133" s="345">
        <f>IF(B133="","",INDEX(Tprices!C134:H134,1,GroupTindex))</f>
        <v>0</v>
      </c>
      <c r="E133" s="232" t="str">
        <f t="shared" ref="E133:E164" si="4">IF(B133="","",IF(D133=0,NotAvailable,D133*A133))</f>
        <v>N/A</v>
      </c>
      <c r="F133" s="348"/>
    </row>
    <row r="134" spans="1:6" ht="15" customHeight="1" thickBot="1" x14ac:dyDescent="0.3">
      <c r="A134" s="226"/>
      <c r="B134" s="229" t="str">
        <f>IF(ISBLANK(Tprices!A135),"",Tprices!A135)</f>
        <v>WF642</v>
      </c>
      <c r="C134" s="230" t="str">
        <f>Tprices!B135</f>
        <v xml:space="preserve">Wall Filler 6" x 42"  </v>
      </c>
      <c r="D134" s="345">
        <f>IF(B134="","",INDEX(Tprices!C135:H135,1,GroupTindex))</f>
        <v>0</v>
      </c>
      <c r="E134" s="232" t="str">
        <f t="shared" si="4"/>
        <v>N/A</v>
      </c>
      <c r="F134" s="348"/>
    </row>
    <row r="135" spans="1:6" ht="15" customHeight="1" thickBot="1" x14ac:dyDescent="0.3">
      <c r="A135" s="226"/>
      <c r="B135" s="229" t="str">
        <f>IF(ISBLANK(Tprices!A136),"",Tprices!A136)</f>
        <v>WF342</v>
      </c>
      <c r="C135" s="230" t="str">
        <f>Tprices!B136</f>
        <v xml:space="preserve">Wall Filler 3" x 42"  </v>
      </c>
      <c r="D135" s="345">
        <f>IF(B135="","",INDEX(Tprices!C136:H136,1,GroupTindex))</f>
        <v>0</v>
      </c>
      <c r="E135" s="232" t="str">
        <f t="shared" si="4"/>
        <v>N/A</v>
      </c>
      <c r="F135" s="348"/>
    </row>
    <row r="136" spans="1:6" ht="15" customHeight="1" thickBot="1" x14ac:dyDescent="0.3">
      <c r="A136" s="226"/>
      <c r="B136" s="229" t="str">
        <f>IF(ISBLANK(Tprices!A137),"",Tprices!A137)</f>
        <v>WF330F</v>
      </c>
      <c r="C136" s="230" t="str">
        <f>Tprices!B137</f>
        <v xml:space="preserve">Wall Fluted Filler 3" x 30"  </v>
      </c>
      <c r="D136" s="345">
        <f>IF(B136="","",INDEX(Tprices!C137:H137,1,GroupTindex))</f>
        <v>0</v>
      </c>
      <c r="E136" s="232" t="str">
        <f t="shared" si="4"/>
        <v>N/A</v>
      </c>
      <c r="F136" s="348"/>
    </row>
    <row r="137" spans="1:6" ht="15" customHeight="1" thickBot="1" x14ac:dyDescent="0.3">
      <c r="A137" s="226"/>
      <c r="B137" s="229" t="str">
        <f>IF(ISBLANK(Tprices!A138),"",Tprices!A138)</f>
        <v>WF336F</v>
      </c>
      <c r="C137" s="230" t="str">
        <f>Tprices!B138</f>
        <v xml:space="preserve">Wall Fluted Filler 3" x 36"  </v>
      </c>
      <c r="D137" s="345">
        <f>IF(B137="","",INDEX(Tprices!C138:H138,1,GroupTindex))</f>
        <v>0</v>
      </c>
      <c r="E137" s="232" t="str">
        <f t="shared" si="4"/>
        <v>N/A</v>
      </c>
      <c r="F137" s="348"/>
    </row>
    <row r="138" spans="1:6" ht="15" customHeight="1" thickBot="1" x14ac:dyDescent="0.3">
      <c r="A138" s="226"/>
      <c r="B138" s="229" t="str">
        <f>IF(ISBLANK(Tprices!A139),"",Tprices!A139)</f>
        <v>WF342F</v>
      </c>
      <c r="C138" s="230" t="str">
        <f>Tprices!B139</f>
        <v xml:space="preserve">Wall Fluted Filler 3" x 42"  </v>
      </c>
      <c r="D138" s="345">
        <f>IF(B138="","",INDEX(Tprices!C139:H139,1,GroupTindex))</f>
        <v>0</v>
      </c>
      <c r="E138" s="232" t="str">
        <f t="shared" si="4"/>
        <v>N/A</v>
      </c>
      <c r="F138" s="348"/>
    </row>
    <row r="139" spans="1:6" ht="15" customHeight="1" thickBot="1" x14ac:dyDescent="0.3">
      <c r="A139" s="226"/>
      <c r="B139" s="229" t="str">
        <f>IF(ISBLANK(Tprices!A140),"",Tprices!A140)</f>
        <v>BF3</v>
      </c>
      <c r="C139" s="230" t="str">
        <f>Tprices!B140</f>
        <v>3" Base Filler</v>
      </c>
      <c r="D139" s="345">
        <f>IF(B139="","",INDEX(Tprices!C140:H140,1,GroupTindex))</f>
        <v>0</v>
      </c>
      <c r="E139" s="232" t="str">
        <f t="shared" si="4"/>
        <v>N/A</v>
      </c>
      <c r="F139" s="348"/>
    </row>
    <row r="140" spans="1:6" ht="15" customHeight="1" thickBot="1" x14ac:dyDescent="0.3">
      <c r="A140" s="226"/>
      <c r="B140" s="229" t="str">
        <f>IF(ISBLANK(Tprices!A141),"",Tprices!A141)</f>
        <v>BF6</v>
      </c>
      <c r="C140" s="230" t="str">
        <f>Tprices!B141</f>
        <v>6" Base Filler</v>
      </c>
      <c r="D140" s="345">
        <f>IF(B140="","",INDEX(Tprices!C141:H141,1,GroupTindex))</f>
        <v>0</v>
      </c>
      <c r="E140" s="232" t="str">
        <f t="shared" si="4"/>
        <v>N/A</v>
      </c>
      <c r="F140" s="348"/>
    </row>
    <row r="141" spans="1:6" ht="15" customHeight="1" thickBot="1" x14ac:dyDescent="0.3">
      <c r="A141" s="226"/>
      <c r="B141" s="229" t="str">
        <f>IF(ISBLANK(Tprices!A142),"",Tprices!A142)</f>
        <v>RCRM</v>
      </c>
      <c r="C141" s="230" t="str">
        <f>Tprices!B142</f>
        <v>8' Royal Crown Molding</v>
      </c>
      <c r="D141" s="345">
        <f>IF(B141="","",INDEX(Tprices!C142:H142,1,GroupTindex))</f>
        <v>0</v>
      </c>
      <c r="E141" s="232" t="str">
        <f t="shared" si="4"/>
        <v>N/A</v>
      </c>
      <c r="F141" s="348"/>
    </row>
    <row r="142" spans="1:6" ht="15" customHeight="1" thickBot="1" x14ac:dyDescent="0.3">
      <c r="A142" s="226"/>
      <c r="B142" s="229" t="str">
        <f>IF(ISBLANK(Tprices!A143),"",Tprices!A143)</f>
        <v>CM8</v>
      </c>
      <c r="C142" s="230" t="str">
        <f>Tprices!B143</f>
        <v>8' Crown Molding</v>
      </c>
      <c r="D142" s="345">
        <f>IF(B142="","",INDEX(Tprices!C143:H143,1,GroupTindex))</f>
        <v>0</v>
      </c>
      <c r="E142" s="232" t="str">
        <f t="shared" si="4"/>
        <v>N/A</v>
      </c>
      <c r="F142" s="348"/>
    </row>
    <row r="143" spans="1:6" ht="15" customHeight="1" thickBot="1" x14ac:dyDescent="0.3">
      <c r="A143" s="226"/>
      <c r="B143" s="229" t="str">
        <f>IF(ISBLANK(Tprices!A144),"",Tprices!A144)</f>
        <v>CMF</v>
      </c>
      <c r="C143" s="230" t="str">
        <f>Tprices!B144</f>
        <v>8' Crown Molding (Shaker)</v>
      </c>
      <c r="D143" s="345">
        <f>IF(B143="","",INDEX(Tprices!C144:H144,1,GroupTindex))</f>
        <v>0</v>
      </c>
      <c r="E143" s="232" t="str">
        <f t="shared" si="4"/>
        <v>N/A</v>
      </c>
      <c r="F143" s="348"/>
    </row>
    <row r="144" spans="1:6" ht="15" customHeight="1" thickBot="1" x14ac:dyDescent="0.3">
      <c r="A144" s="226"/>
      <c r="B144" s="229" t="str">
        <f>IF(ISBLANK(Tprices!A145),"",Tprices!A145)</f>
        <v>DM8</v>
      </c>
      <c r="C144" s="230" t="str">
        <f>Tprices!B145</f>
        <v>8' Dental Molding</v>
      </c>
      <c r="D144" s="345">
        <f>IF(B144="","",INDEX(Tprices!C145:H145,1,GroupTindex))</f>
        <v>0</v>
      </c>
      <c r="E144" s="232" t="str">
        <f t="shared" si="4"/>
        <v>N/A</v>
      </c>
      <c r="F144" s="348"/>
    </row>
    <row r="145" spans="1:6" ht="15" customHeight="1" thickBot="1" x14ac:dyDescent="0.3">
      <c r="A145" s="226"/>
      <c r="B145" s="229" t="str">
        <f>IF(ISBLANK(Tprices!A146),"",Tprices!A146)</f>
        <v>RM8</v>
      </c>
      <c r="C145" s="230" t="str">
        <f>Tprices!B146</f>
        <v>8' Rope Molding</v>
      </c>
      <c r="D145" s="345">
        <f>IF(B145="","",INDEX(Tprices!C146:H146,1,GroupTindex))</f>
        <v>0</v>
      </c>
      <c r="E145" s="232" t="str">
        <f t="shared" si="4"/>
        <v>N/A</v>
      </c>
      <c r="F145" s="348"/>
    </row>
    <row r="146" spans="1:6" ht="15" customHeight="1" thickBot="1" x14ac:dyDescent="0.3">
      <c r="A146" s="226"/>
      <c r="B146" s="229" t="str">
        <f>IF(ISBLANK(Tprices!A147),"",Tprices!A147)</f>
        <v>LR8</v>
      </c>
      <c r="C146" s="230" t="str">
        <f>Tprices!B147</f>
        <v>8' light molding</v>
      </c>
      <c r="D146" s="345">
        <f>IF(B146="","",INDEX(Tprices!C147:H147,1,GroupTindex))</f>
        <v>0</v>
      </c>
      <c r="E146" s="232" t="str">
        <f t="shared" si="4"/>
        <v>N/A</v>
      </c>
      <c r="F146" s="348"/>
    </row>
    <row r="147" spans="1:6" ht="15" customHeight="1" thickBot="1" x14ac:dyDescent="0.3">
      <c r="A147" s="226"/>
      <c r="B147" s="229" t="str">
        <f>IF(ISBLANK(Tprices!A148),"",Tprices!A148)</f>
        <v>LTR8</v>
      </c>
      <c r="C147" s="230" t="str">
        <f>Tprices!B148</f>
        <v>8' light rail molding</v>
      </c>
      <c r="D147" s="345">
        <f>IF(B147="","",INDEX(Tprices!C148:H148,1,GroupTindex))</f>
        <v>0</v>
      </c>
      <c r="E147" s="232" t="str">
        <f t="shared" si="4"/>
        <v>N/A</v>
      </c>
      <c r="F147" s="348"/>
    </row>
    <row r="148" spans="1:6" ht="15" customHeight="1" thickBot="1" x14ac:dyDescent="0.3">
      <c r="A148" s="226"/>
      <c r="B148" s="229" t="str">
        <f>IF(ISBLANK(Tprices!A149),"",Tprices!A149)</f>
        <v>OCM8</v>
      </c>
      <c r="C148" s="230" t="str">
        <f>Tprices!B149</f>
        <v xml:space="preserve">8' outside molding  </v>
      </c>
      <c r="D148" s="345">
        <f>IF(B148="","",INDEX(Tprices!C149:H149,1,GroupTindex))</f>
        <v>0</v>
      </c>
      <c r="E148" s="232" t="str">
        <f t="shared" si="4"/>
        <v>N/A</v>
      </c>
      <c r="F148" s="348"/>
    </row>
    <row r="149" spans="1:6" ht="15" customHeight="1" thickBot="1" x14ac:dyDescent="0.3">
      <c r="A149" s="226"/>
      <c r="B149" s="229" t="str">
        <f>IF(ISBLANK(Tprices!A150),"",Tprices!A150)</f>
        <v>BCM8</v>
      </c>
      <c r="C149" s="230" t="str">
        <f>Tprices!B150</f>
        <v xml:space="preserve">8' base molding  </v>
      </c>
      <c r="D149" s="345">
        <f>IF(B149="","",INDEX(Tprices!C150:H150,1,GroupTindex))</f>
        <v>0</v>
      </c>
      <c r="E149" s="232" t="str">
        <f t="shared" si="4"/>
        <v>N/A</v>
      </c>
      <c r="F149" s="348"/>
    </row>
    <row r="150" spans="1:6" ht="15" customHeight="1" thickBot="1" x14ac:dyDescent="0.3">
      <c r="A150" s="226"/>
      <c r="B150" s="229" t="str">
        <f>IF(ISBLANK(Tprices!A151),"",Tprices!A151)</f>
        <v>SM8</v>
      </c>
      <c r="C150" s="230" t="str">
        <f>Tprices!B151</f>
        <v>8' scribe molding</v>
      </c>
      <c r="D150" s="345">
        <f>IF(B150="","",INDEX(Tprices!C151:H151,1,GroupTindex))</f>
        <v>0</v>
      </c>
      <c r="E150" s="232" t="str">
        <f t="shared" si="4"/>
        <v>N/A</v>
      </c>
      <c r="F150" s="348"/>
    </row>
    <row r="151" spans="1:6" ht="15" customHeight="1" thickBot="1" x14ac:dyDescent="0.3">
      <c r="A151" s="226"/>
      <c r="B151" s="229" t="str">
        <f>IF(ISBLANK(Tprices!A152),"",Tprices!A152)</f>
        <v>5BPO</v>
      </c>
      <c r="C151" s="230" t="str">
        <f>Tprices!B152</f>
        <v>Base cabinet spice pullout</v>
      </c>
      <c r="D151" s="345">
        <f>IF(B151="","",INDEX(Tprices!C152:H152,1,GroupTindex))</f>
        <v>0</v>
      </c>
      <c r="E151" s="232" t="str">
        <f t="shared" si="4"/>
        <v>N/A</v>
      </c>
      <c r="F151" s="348"/>
    </row>
    <row r="152" spans="1:6" ht="15" customHeight="1" thickBot="1" x14ac:dyDescent="0.3">
      <c r="A152" s="226"/>
      <c r="B152" s="229" t="str">
        <f>IF(ISBLANK(Tprices!A153),"",Tprices!A153)</f>
        <v>3BFP</v>
      </c>
      <c r="C152" s="230" t="str">
        <f>Tprices!B153</f>
        <v>Base cabinet spice pullout</v>
      </c>
      <c r="D152" s="345">
        <f>IF(B152="","",INDEX(Tprices!C153:H153,1,GroupTindex))</f>
        <v>0</v>
      </c>
      <c r="E152" s="232" t="str">
        <f t="shared" si="4"/>
        <v>N/A</v>
      </c>
      <c r="F152" s="348"/>
    </row>
    <row r="153" spans="1:6" ht="15" customHeight="1" thickBot="1" x14ac:dyDescent="0.3">
      <c r="A153" s="226"/>
      <c r="B153" s="229" t="str">
        <f>IF(ISBLANK(Tprices!A154),"",Tprices!A154)</f>
        <v>6BFP</v>
      </c>
      <c r="C153" s="230" t="str">
        <f>Tprices!B154</f>
        <v>Base cabinet spice pullout</v>
      </c>
      <c r="D153" s="345">
        <f>IF(B153="","",INDEX(Tprices!C154:H154,1,GroupTindex))</f>
        <v>0</v>
      </c>
      <c r="E153" s="232" t="str">
        <f t="shared" si="4"/>
        <v>N/A</v>
      </c>
      <c r="F153" s="348"/>
    </row>
    <row r="154" spans="1:6" ht="15" customHeight="1" thickBot="1" x14ac:dyDescent="0.3">
      <c r="A154" s="226"/>
      <c r="B154" s="229" t="str">
        <f>IF(ISBLANK(Tprices!A155),"",Tprices!A155)</f>
        <v>3WFP30</v>
      </c>
      <c r="C154" s="230" t="str">
        <f>Tprices!B155</f>
        <v>Base cabinet spice pullout</v>
      </c>
      <c r="D154" s="345">
        <f>IF(B154="","",INDEX(Tprices!C155:H155,1,GroupTindex))</f>
        <v>0</v>
      </c>
      <c r="E154" s="232" t="str">
        <f t="shared" si="4"/>
        <v>N/A</v>
      </c>
      <c r="F154" s="348"/>
    </row>
    <row r="155" spans="1:6" ht="15" customHeight="1" thickBot="1" x14ac:dyDescent="0.3">
      <c r="A155" s="226"/>
      <c r="B155" s="229" t="str">
        <f>IF(ISBLANK(Tprices!A156),"",Tprices!A156)</f>
        <v>6WFP30</v>
      </c>
      <c r="C155" s="230" t="str">
        <f>Tprices!B156</f>
        <v>Base cabinet spice pullout</v>
      </c>
      <c r="D155" s="345">
        <f>IF(B155="","",INDEX(Tprices!C156:H156,1,GroupTindex))</f>
        <v>0</v>
      </c>
      <c r="E155" s="232" t="str">
        <f t="shared" si="4"/>
        <v>N/A</v>
      </c>
      <c r="F155" s="348"/>
    </row>
    <row r="156" spans="1:6" ht="15" customHeight="1" thickBot="1" x14ac:dyDescent="0.3">
      <c r="A156" s="226"/>
      <c r="B156" s="229" t="str">
        <f>IF(ISBLANK(Tprices!A157),"",Tprices!A157)</f>
        <v>3WFP36</v>
      </c>
      <c r="C156" s="230" t="str">
        <f>Tprices!B157</f>
        <v>Base cabinet spice pullout</v>
      </c>
      <c r="D156" s="345">
        <f>IF(B156="","",INDEX(Tprices!C157:H157,1,GroupTindex))</f>
        <v>0</v>
      </c>
      <c r="E156" s="232" t="str">
        <f t="shared" si="4"/>
        <v>N/A</v>
      </c>
      <c r="F156" s="348"/>
    </row>
    <row r="157" spans="1:6" ht="15" customHeight="1" thickBot="1" x14ac:dyDescent="0.3">
      <c r="A157" s="226"/>
      <c r="B157" s="229" t="str">
        <f>IF(ISBLANK(Tprices!A158),"",Tprices!A158)</f>
        <v>6WFP36</v>
      </c>
      <c r="C157" s="230" t="str">
        <f>Tprices!B158</f>
        <v>Base cabinet spice pullout</v>
      </c>
      <c r="D157" s="345">
        <f>IF(B157="","",INDEX(Tprices!C158:H158,1,GroupTindex))</f>
        <v>0</v>
      </c>
      <c r="E157" s="232" t="str">
        <f t="shared" si="4"/>
        <v>N/A</v>
      </c>
      <c r="F157" s="348"/>
    </row>
    <row r="158" spans="1:6" ht="15" customHeight="1" thickBot="1" x14ac:dyDescent="0.3">
      <c r="A158" s="226"/>
      <c r="B158" s="229" t="str">
        <f>IF(ISBLANK(Tprices!A159),"",Tprices!A159)</f>
        <v/>
      </c>
      <c r="C158" s="230" t="str">
        <f>Tprices!B159</f>
        <v>Bathroom Cabinet</v>
      </c>
      <c r="D158" s="345" t="str">
        <f>IF(B158="","",INDEX(Tprices!C159:H159,1,GroupTindex))</f>
        <v/>
      </c>
      <c r="E158" s="232" t="str">
        <f t="shared" si="4"/>
        <v/>
      </c>
      <c r="F158" s="348"/>
    </row>
    <row r="159" spans="1:6" ht="15" customHeight="1" thickBot="1" x14ac:dyDescent="0.3">
      <c r="A159" s="226"/>
      <c r="B159" s="229" t="str">
        <f>IF(ISBLANK(Tprices!A160),"",Tprices!A160)</f>
        <v>BV2430</v>
      </c>
      <c r="C159" s="230" t="str">
        <f>Tprices!B160</f>
        <v>Bath Valet 24" wide x 30" high</v>
      </c>
      <c r="D159" s="345">
        <f>IF(B159="","",INDEX(Tprices!C160:H160,1,GroupTindex))</f>
        <v>0</v>
      </c>
      <c r="E159" s="232" t="str">
        <f t="shared" si="4"/>
        <v>N/A</v>
      </c>
      <c r="F159" s="348"/>
    </row>
    <row r="160" spans="1:6" ht="15" customHeight="1" thickBot="1" x14ac:dyDescent="0.3">
      <c r="A160" s="226"/>
      <c r="B160" s="229" t="str">
        <f>IF(ISBLANK(Tprices!A161),"",Tprices!A161)</f>
        <v>V182184</v>
      </c>
      <c r="C160" s="230" t="str">
        <f>Tprices!B161</f>
        <v>Linen Cabinet 18" wide x 21" deep x 84" high</v>
      </c>
      <c r="D160" s="345">
        <f>IF(B160="","",INDEX(Tprices!C161:H161,1,GroupTindex))</f>
        <v>0</v>
      </c>
      <c r="E160" s="232" t="str">
        <f t="shared" si="4"/>
        <v>N/A</v>
      </c>
      <c r="F160" s="348"/>
    </row>
    <row r="161" spans="1:6" ht="15" customHeight="1" thickBot="1" x14ac:dyDescent="0.3">
      <c r="A161" s="226"/>
      <c r="B161" s="229" t="str">
        <f>IF(ISBLANK(Tprices!A162),"",Tprices!A162)</f>
        <v>V182190</v>
      </c>
      <c r="C161" s="230" t="str">
        <f>Tprices!B162</f>
        <v>Linen Cabinet 18" wide x 21" deep x 90" high</v>
      </c>
      <c r="D161" s="345">
        <f>IF(B161="","",INDEX(Tprices!C162:H162,1,GroupTindex))</f>
        <v>0</v>
      </c>
      <c r="E161" s="232" t="str">
        <f t="shared" si="4"/>
        <v>N/A</v>
      </c>
      <c r="F161" s="348"/>
    </row>
    <row r="162" spans="1:6" ht="15" customHeight="1" thickBot="1" x14ac:dyDescent="0.3">
      <c r="A162" s="226"/>
      <c r="B162" s="229" t="str">
        <f>IF(ISBLANK(Tprices!A163),"",Tprices!A163)</f>
        <v>V2421</v>
      </c>
      <c r="C162" s="230" t="str">
        <f>Tprices!B163</f>
        <v>Vanity 24" x 21" x 34.5" high</v>
      </c>
      <c r="D162" s="345">
        <f>IF(B162="","",INDEX(Tprices!C163:H163,1,GroupTindex))</f>
        <v>0</v>
      </c>
      <c r="E162" s="232" t="str">
        <f t="shared" si="4"/>
        <v>N/A</v>
      </c>
      <c r="F162" s="348"/>
    </row>
    <row r="163" spans="1:6" ht="15" customHeight="1" thickBot="1" x14ac:dyDescent="0.3">
      <c r="A163" s="226"/>
      <c r="B163" s="229" t="str">
        <f>IF(ISBLANK(Tprices!A164),"",Tprices!A164)</f>
        <v>V3021</v>
      </c>
      <c r="C163" s="230" t="str">
        <f>Tprices!B164</f>
        <v>Vanity 30" x 21" x 34.5" high</v>
      </c>
      <c r="D163" s="345">
        <f>IF(B163="","",INDEX(Tprices!C164:H164,1,GroupTindex))</f>
        <v>0</v>
      </c>
      <c r="E163" s="232" t="str">
        <f t="shared" si="4"/>
        <v>N/A</v>
      </c>
      <c r="F163" s="348"/>
    </row>
    <row r="164" spans="1:6" ht="15" customHeight="1" thickBot="1" x14ac:dyDescent="0.3">
      <c r="A164" s="226"/>
      <c r="B164" s="229" t="str">
        <f>IF(ISBLANK(Tprices!A165),"",Tprices!A165)</f>
        <v>V3621</v>
      </c>
      <c r="C164" s="230" t="str">
        <f>Tprices!B165</f>
        <v>Vanity 36" x 21" x 34.5" high</v>
      </c>
      <c r="D164" s="345">
        <f>IF(B164="","",INDEX(Tprices!C165:H165,1,GroupTindex))</f>
        <v>0</v>
      </c>
      <c r="E164" s="232" t="str">
        <f t="shared" si="4"/>
        <v>N/A</v>
      </c>
      <c r="F164" s="348"/>
    </row>
    <row r="165" spans="1:6" ht="15" customHeight="1" thickBot="1" x14ac:dyDescent="0.3">
      <c r="A165" s="226"/>
      <c r="B165" s="229" t="str">
        <f>IF(ISBLANK(Tprices!A166),"",Tprices!A166)</f>
        <v>V3021D</v>
      </c>
      <c r="C165" s="230" t="str">
        <f>Tprices!B166</f>
        <v>Vanity 30" x 21" x 34.5" high with drawers</v>
      </c>
      <c r="D165" s="345">
        <f>IF(B165="","",INDEX(Tprices!C166:H166,1,GroupTindex))</f>
        <v>0</v>
      </c>
      <c r="E165" s="232" t="str">
        <f t="shared" ref="E165:E172" si="5">IF(B165="","",IF(D165=0,NotAvailable,D165*A165))</f>
        <v>N/A</v>
      </c>
      <c r="F165" s="348"/>
    </row>
    <row r="166" spans="1:6" ht="15" customHeight="1" thickBot="1" x14ac:dyDescent="0.3">
      <c r="A166" s="226"/>
      <c r="B166" s="229" t="str">
        <f>IF(ISBLANK(Tprices!A167),"",Tprices!A167)</f>
        <v>V3621D</v>
      </c>
      <c r="C166" s="230" t="str">
        <f>Tprices!B167</f>
        <v>Vanity 36" x 21" x 34.5" high with drawers</v>
      </c>
      <c r="D166" s="345">
        <f>IF(B166="","",INDEX(Tprices!C167:H167,1,GroupTindex))</f>
        <v>0</v>
      </c>
      <c r="E166" s="232" t="str">
        <f t="shared" si="5"/>
        <v>N/A</v>
      </c>
      <c r="F166" s="348"/>
    </row>
    <row r="167" spans="1:6" ht="15" customHeight="1" thickBot="1" x14ac:dyDescent="0.3">
      <c r="A167" s="226"/>
      <c r="B167" s="229" t="str">
        <f>IF(ISBLANK(Tprices!A168),"",Tprices!A168)</f>
        <v>V4821D</v>
      </c>
      <c r="C167" s="230" t="str">
        <f>Tprices!B168</f>
        <v>Vanity 48" x 21" x 34.5" high with drawers</v>
      </c>
      <c r="D167" s="345">
        <f>IF(B167="","",INDEX(Tprices!C168:H168,1,GroupTindex))</f>
        <v>0</v>
      </c>
      <c r="E167" s="232" t="str">
        <f t="shared" si="5"/>
        <v>N/A</v>
      </c>
      <c r="F167" s="348"/>
    </row>
    <row r="168" spans="1:6" ht="15" customHeight="1" thickBot="1" x14ac:dyDescent="0.3">
      <c r="A168" s="226"/>
      <c r="B168" s="229" t="str">
        <f>IF(ISBLANK(Tprices!A169),"",Tprices!A169)</f>
        <v>V6021D</v>
      </c>
      <c r="C168" s="230" t="str">
        <f>Tprices!B169</f>
        <v>Vanity 60" x 21" x 34.5" high with drawers</v>
      </c>
      <c r="D168" s="345">
        <f>IF(B168="","",INDEX(Tprices!C169:H169,1,GroupTindex))</f>
        <v>0</v>
      </c>
      <c r="E168" s="232" t="str">
        <f t="shared" si="5"/>
        <v>N/A</v>
      </c>
      <c r="F168" s="348"/>
    </row>
    <row r="169" spans="1:6" ht="15" customHeight="1" thickBot="1" x14ac:dyDescent="0.3">
      <c r="A169" s="226"/>
      <c r="B169" s="229" t="str">
        <f>IF(ISBLANK(Tprices!A170),"",Tprices!A170)</f>
        <v>V6021DD</v>
      </c>
      <c r="C169" s="230" t="str">
        <f>Tprices!B170</f>
        <v>Vanity double sink 60" x 21" x 34.5" high with drawers</v>
      </c>
      <c r="D169" s="345">
        <f>IF(B169="","",INDEX(Tprices!C170:H170,1,GroupTindex))</f>
        <v>0</v>
      </c>
      <c r="E169" s="232" t="str">
        <f t="shared" si="5"/>
        <v>N/A</v>
      </c>
      <c r="F169" s="348"/>
    </row>
    <row r="170" spans="1:6" ht="15" customHeight="1" thickBot="1" x14ac:dyDescent="0.3">
      <c r="A170" s="226"/>
      <c r="B170" s="229" t="str">
        <f>IF(ISBLANK(Tprices!A171),"",Tprices!A171)</f>
        <v>VDB12</v>
      </c>
      <c r="C170" s="230" t="str">
        <f>Tprices!B171</f>
        <v>Vanity Drawer Base 12"</v>
      </c>
      <c r="D170" s="345">
        <f>IF(B170="","",INDEX(Tprices!C171:H171,1,GroupTindex))</f>
        <v>0</v>
      </c>
      <c r="E170" s="232" t="str">
        <f t="shared" si="5"/>
        <v>N/A</v>
      </c>
      <c r="F170" s="348"/>
    </row>
    <row r="171" spans="1:6" ht="15" customHeight="1" thickBot="1" x14ac:dyDescent="0.3">
      <c r="A171" s="226"/>
      <c r="B171" s="229" t="str">
        <f>IF(ISBLANK(Tprices!A172),"",Tprices!A172)</f>
        <v>VDB15</v>
      </c>
      <c r="C171" s="230" t="str">
        <f>Tprices!B172</f>
        <v>Vanity Drawer Base 15"</v>
      </c>
      <c r="D171" s="345">
        <f>IF(B171="","",INDEX(Tprices!C172:H172,1,GroupTindex))</f>
        <v>0</v>
      </c>
      <c r="E171" s="232" t="str">
        <f t="shared" si="5"/>
        <v>N/A</v>
      </c>
      <c r="F171" s="348"/>
    </row>
    <row r="172" spans="1:6" ht="15" customHeight="1" thickBot="1" x14ac:dyDescent="0.3">
      <c r="A172" s="226"/>
      <c r="B172" s="234" t="str">
        <f>IF(ISBLANK(Tprices!A173),"",Tprices!A173)</f>
        <v>VDB18</v>
      </c>
      <c r="C172" s="235" t="str">
        <f>Tprices!B173</f>
        <v>Vanity Drawer Base 18"</v>
      </c>
      <c r="D172" s="349">
        <f>IF(B172="","",INDEX(Tprices!C173:H173,1,GroupTindex))</f>
        <v>0</v>
      </c>
      <c r="E172" s="237" t="str">
        <f t="shared" si="5"/>
        <v>N/A</v>
      </c>
      <c r="F172" s="350"/>
    </row>
    <row r="173" spans="1:6" ht="0.95" customHeight="1" x14ac:dyDescent="0.25">
      <c r="A173" s="392"/>
      <c r="B173" s="244"/>
      <c r="C173" s="244"/>
      <c r="D173" s="385"/>
      <c r="E173" s="244"/>
      <c r="F173" s="244"/>
    </row>
    <row r="174" spans="1:6" ht="15" customHeight="1" x14ac:dyDescent="0.25">
      <c r="A174" s="248">
        <f>SUM(A4:A172)</f>
        <v>0</v>
      </c>
      <c r="B174" s="249" t="s">
        <v>195</v>
      </c>
      <c r="C174" s="249"/>
      <c r="D174" s="249"/>
      <c r="E174" s="249"/>
      <c r="F174" s="250"/>
    </row>
    <row r="175" spans="1:6" ht="15" customHeight="1" x14ac:dyDescent="0.25">
      <c r="A175" s="251">
        <f>Tprices!F174</f>
        <v>0</v>
      </c>
      <c r="B175" s="168" t="s">
        <v>196</v>
      </c>
      <c r="C175" s="168"/>
      <c r="D175" s="168"/>
      <c r="E175" s="168"/>
      <c r="F175" s="252"/>
    </row>
    <row r="176" spans="1:6" ht="15" customHeight="1" x14ac:dyDescent="0.25">
      <c r="A176" s="251">
        <f>Tprices!H174</f>
        <v>0</v>
      </c>
      <c r="B176" s="168" t="s">
        <v>197</v>
      </c>
      <c r="C176" s="168"/>
      <c r="D176" s="168"/>
      <c r="E176" s="168"/>
      <c r="F176" s="252"/>
    </row>
    <row r="177" spans="1:6" ht="20.100000000000001" customHeight="1" x14ac:dyDescent="0.25">
      <c r="A177" s="302"/>
      <c r="B177" s="181" t="s">
        <v>3548</v>
      </c>
      <c r="C177" s="181"/>
      <c r="D177" s="303"/>
      <c r="E177" s="184">
        <f>SUM(E4:E176)</f>
        <v>0</v>
      </c>
      <c r="F177" s="311"/>
    </row>
    <row r="178" spans="1:6" ht="5.0999999999999996" customHeight="1" thickBot="1" x14ac:dyDescent="0.3">
      <c r="A178" s="185"/>
      <c r="B178" s="146"/>
      <c r="C178" s="146"/>
      <c r="D178" s="146"/>
      <c r="E178" s="146"/>
      <c r="F178" s="186"/>
    </row>
    <row r="179" spans="1:6" ht="15" customHeight="1" thickTop="1" x14ac:dyDescent="0.25">
      <c r="A179" s="153"/>
      <c r="B179" s="168" t="s">
        <v>2379</v>
      </c>
      <c r="C179" s="148"/>
      <c r="D179" s="148"/>
      <c r="E179" s="164"/>
      <c r="F179" s="187"/>
    </row>
    <row r="180" spans="1:6" ht="5.0999999999999996" customHeight="1" thickBot="1" x14ac:dyDescent="0.3">
      <c r="A180" s="185"/>
      <c r="B180" s="146"/>
      <c r="C180" s="146"/>
      <c r="D180" s="146"/>
      <c r="E180" s="146"/>
      <c r="F180" s="186"/>
    </row>
    <row r="181" spans="1:6" s="134" customFormat="1" ht="15" customHeight="1" thickTop="1" x14ac:dyDescent="0.25">
      <c r="A181" s="153"/>
      <c r="B181" s="168" t="s">
        <v>3546</v>
      </c>
      <c r="C181" s="148"/>
      <c r="D181" s="146"/>
      <c r="E181" s="164"/>
      <c r="F181" s="187"/>
    </row>
    <row r="182" spans="1:6" ht="5.0999999999999996" customHeight="1" thickBot="1" x14ac:dyDescent="0.4">
      <c r="A182" s="301"/>
      <c r="B182" s="148"/>
      <c r="C182" s="304"/>
      <c r="D182" s="149"/>
      <c r="E182" s="145"/>
      <c r="F182" s="256"/>
    </row>
    <row r="183" spans="1:6" ht="15" customHeight="1" thickTop="1" x14ac:dyDescent="0.25">
      <c r="A183" s="301"/>
      <c r="B183" s="148" t="s">
        <v>2387</v>
      </c>
      <c r="C183" s="148"/>
      <c r="D183" s="149"/>
      <c r="E183" s="164"/>
      <c r="F183" s="256"/>
    </row>
    <row r="184" spans="1:6" ht="20.100000000000001" customHeight="1" x14ac:dyDescent="0.25">
      <c r="A184" s="301"/>
      <c r="B184" s="148" t="s">
        <v>2388</v>
      </c>
      <c r="C184" s="148"/>
      <c r="D184" s="312"/>
      <c r="E184" s="167">
        <f>Tprices!A2*ROUND(Tprices!G174,2)*AssemblyFactor</f>
        <v>0</v>
      </c>
      <c r="F184" s="256"/>
    </row>
    <row r="185" spans="1:6" ht="20.100000000000001" customHeight="1" x14ac:dyDescent="0.25">
      <c r="A185" s="313"/>
      <c r="B185" s="314" t="s">
        <v>2001</v>
      </c>
      <c r="C185" s="314"/>
      <c r="D185" s="191" t="str">
        <f>IF(E183=0,"Freight Not Included","")</f>
        <v>Freight Not Included</v>
      </c>
      <c r="E185" s="192">
        <f>SUM(E177:E184)</f>
        <v>0</v>
      </c>
      <c r="F185" s="260"/>
    </row>
    <row r="186" spans="1:6" ht="9.9499999999999993" customHeight="1" thickBot="1" x14ac:dyDescent="0.3">
      <c r="A186" s="392"/>
      <c r="B186" s="387"/>
      <c r="C186" s="244"/>
      <c r="D186" s="385"/>
      <c r="E186" s="244"/>
      <c r="F186" s="244"/>
    </row>
    <row r="187" spans="1:6" ht="15" customHeight="1" x14ac:dyDescent="0.25">
      <c r="A187" s="392"/>
      <c r="B187" s="399" t="s">
        <v>198</v>
      </c>
      <c r="C187" s="242">
        <f ca="1">TODAY()</f>
        <v>43200</v>
      </c>
      <c r="D187" s="385"/>
      <c r="E187" s="244"/>
      <c r="F187" s="244"/>
    </row>
    <row r="188" spans="1:6" ht="5.0999999999999996" customHeight="1" thickBot="1" x14ac:dyDescent="0.3">
      <c r="A188" s="392"/>
      <c r="B188" s="262"/>
      <c r="C188" s="143"/>
      <c r="D188" s="385"/>
      <c r="E188" s="244"/>
      <c r="F188" s="244"/>
    </row>
    <row r="189" spans="1:6" ht="15" customHeight="1" x14ac:dyDescent="0.25">
      <c r="A189" s="244"/>
      <c r="B189" s="399" t="s">
        <v>200</v>
      </c>
      <c r="C189" s="243" t="str">
        <f>IF(ISBLANK(Information!C9),"",Information!C9)</f>
        <v/>
      </c>
      <c r="D189" s="385"/>
      <c r="E189" s="244"/>
      <c r="F189" s="244"/>
    </row>
    <row r="190" spans="1:6" ht="5.0999999999999996" customHeight="1" thickBot="1" x14ac:dyDescent="0.3">
      <c r="A190" s="244"/>
      <c r="B190" s="262"/>
      <c r="C190" s="143"/>
      <c r="D190" s="385"/>
      <c r="E190" s="244"/>
      <c r="F190" s="244"/>
    </row>
    <row r="191" spans="1:6" ht="15" customHeight="1" x14ac:dyDescent="0.25">
      <c r="A191" s="244"/>
      <c r="B191" s="399" t="s">
        <v>202</v>
      </c>
      <c r="C191" s="243" t="str">
        <f>IF(ISBLANK(Information!C10),"",Information!C10)</f>
        <v/>
      </c>
      <c r="D191" s="385"/>
      <c r="E191" s="244"/>
      <c r="F191" s="244"/>
    </row>
    <row r="192" spans="1:6" ht="5.0999999999999996" customHeight="1" thickBot="1" x14ac:dyDescent="0.3">
      <c r="A192" s="244"/>
      <c r="B192" s="262"/>
      <c r="C192" s="143"/>
      <c r="D192" s="385"/>
      <c r="E192" s="244"/>
      <c r="F192" s="244"/>
    </row>
    <row r="193" spans="1:6" ht="15" customHeight="1" x14ac:dyDescent="0.25">
      <c r="A193" s="244"/>
      <c r="B193" s="262"/>
      <c r="C193" s="243" t="str">
        <f>IF(ISBLANK(Information!C11),"",Information!C11)</f>
        <v/>
      </c>
      <c r="D193" s="385"/>
      <c r="E193" s="244"/>
      <c r="F193" s="244"/>
    </row>
    <row r="194" spans="1:6" ht="5.0999999999999996" customHeight="1" thickBot="1" x14ac:dyDescent="0.3">
      <c r="A194" s="244"/>
      <c r="B194" s="262"/>
      <c r="C194" s="146"/>
      <c r="D194" s="385"/>
      <c r="E194" s="244"/>
      <c r="F194" s="244"/>
    </row>
    <row r="195" spans="1:6" ht="15" customHeight="1" x14ac:dyDescent="0.25">
      <c r="A195" s="244"/>
      <c r="B195" s="399" t="s">
        <v>203</v>
      </c>
      <c r="C195" s="243" t="str">
        <f>IF(ISBLANK(Information!C12),"",Information!C12)</f>
        <v/>
      </c>
      <c r="D195" s="385"/>
      <c r="E195" s="244"/>
      <c r="F195" s="244"/>
    </row>
    <row r="196" spans="1:6" ht="5.0999999999999996" customHeight="1" thickBot="1" x14ac:dyDescent="0.3">
      <c r="A196" s="244"/>
      <c r="B196" s="262"/>
      <c r="C196" s="143"/>
      <c r="D196" s="385"/>
      <c r="E196" s="244"/>
      <c r="F196" s="244"/>
    </row>
    <row r="197" spans="1:6" ht="15" customHeight="1" x14ac:dyDescent="0.25">
      <c r="A197" s="244"/>
      <c r="B197" s="399" t="s">
        <v>204</v>
      </c>
      <c r="C197" s="243" t="str">
        <f>IF(ISBLANK(Information!C13),"",Information!C13)</f>
        <v/>
      </c>
      <c r="D197" s="385"/>
      <c r="E197" s="244"/>
      <c r="F197" s="244"/>
    </row>
    <row r="198" spans="1:6" ht="9.9499999999999993" customHeight="1" thickBot="1" x14ac:dyDescent="0.3">
      <c r="A198" s="392"/>
      <c r="B198" s="244"/>
      <c r="C198" s="244"/>
      <c r="D198" s="385"/>
      <c r="E198" s="244"/>
      <c r="F198" s="244"/>
    </row>
    <row r="199" spans="1:6" x14ac:dyDescent="0.25">
      <c r="A199" s="244"/>
      <c r="B199" s="400" t="s">
        <v>199</v>
      </c>
      <c r="C199" s="243"/>
      <c r="D199" s="385"/>
      <c r="E199" s="244"/>
      <c r="F199" s="244"/>
    </row>
    <row r="200" spans="1:6" ht="5.0999999999999996" customHeight="1" thickBot="1" x14ac:dyDescent="0.3">
      <c r="A200" s="244"/>
      <c r="B200" s="389"/>
      <c r="C200" s="146"/>
      <c r="D200" s="385"/>
      <c r="E200" s="244"/>
      <c r="F200" s="244"/>
    </row>
    <row r="201" spans="1:6" x14ac:dyDescent="0.25">
      <c r="A201" s="244"/>
      <c r="B201" s="400" t="s">
        <v>201</v>
      </c>
      <c r="C201" s="243" t="str">
        <f>IF(ISBLANK(Information!C15),"",Information!C15)</f>
        <v/>
      </c>
      <c r="D201" s="385"/>
      <c r="E201" s="244"/>
      <c r="F201" s="244"/>
    </row>
    <row r="202" spans="1:6" ht="5.0999999999999996" customHeight="1" thickBot="1" x14ac:dyDescent="0.3">
      <c r="A202" s="244"/>
      <c r="B202" s="389"/>
      <c r="C202" s="143"/>
      <c r="D202" s="385"/>
      <c r="E202" s="244"/>
      <c r="F202" s="244"/>
    </row>
    <row r="203" spans="1:6" x14ac:dyDescent="0.25">
      <c r="A203" s="244"/>
      <c r="B203" s="400" t="s">
        <v>202</v>
      </c>
      <c r="C203" s="243" t="str">
        <f>IF(ISBLANK(Information!C16),"",Information!C16)</f>
        <v/>
      </c>
      <c r="D203" s="385"/>
      <c r="E203" s="244"/>
      <c r="F203" s="244"/>
    </row>
    <row r="204" spans="1:6" ht="5.0999999999999996" customHeight="1" thickBot="1" x14ac:dyDescent="0.3">
      <c r="A204" s="146"/>
      <c r="B204" s="389"/>
      <c r="C204" s="208"/>
      <c r="D204" s="146"/>
      <c r="E204" s="244"/>
      <c r="F204" s="244"/>
    </row>
    <row r="205" spans="1:6" x14ac:dyDescent="0.25">
      <c r="A205" s="244"/>
      <c r="B205" s="389"/>
      <c r="C205" s="243" t="str">
        <f>IF(ISBLANK(Information!C17),"",Information!C17)</f>
        <v/>
      </c>
      <c r="D205" s="385"/>
      <c r="E205" s="244"/>
      <c r="F205" s="244"/>
    </row>
    <row r="206" spans="1:6" ht="5.0999999999999996" customHeight="1" thickBot="1" x14ac:dyDescent="0.3">
      <c r="A206" s="244"/>
      <c r="B206" s="393"/>
      <c r="C206" s="146"/>
      <c r="D206" s="385"/>
      <c r="E206" s="244"/>
      <c r="F206" s="244"/>
    </row>
    <row r="207" spans="1:6" x14ac:dyDescent="0.25">
      <c r="A207" s="244"/>
      <c r="B207" s="400" t="s">
        <v>203</v>
      </c>
      <c r="C207" s="243" t="str">
        <f>IF(ISBLANK(Information!C18),"",Information!C18)</f>
        <v/>
      </c>
      <c r="D207" s="385"/>
      <c r="E207" s="244"/>
      <c r="F207" s="244"/>
    </row>
    <row r="208" spans="1:6" ht="5.0999999999999996" customHeight="1" thickBot="1" x14ac:dyDescent="0.3">
      <c r="A208" s="244"/>
      <c r="B208" s="389"/>
      <c r="C208" s="143"/>
      <c r="D208" s="385"/>
      <c r="E208" s="244"/>
      <c r="F208" s="244"/>
    </row>
    <row r="209" spans="1:6" x14ac:dyDescent="0.25">
      <c r="A209" s="244"/>
      <c r="B209" s="400" t="s">
        <v>204</v>
      </c>
      <c r="C209" s="243" t="str">
        <f>IF(ISBLANK(Information!C19),"",Information!C19)</f>
        <v/>
      </c>
      <c r="D209" s="385"/>
      <c r="E209" s="244"/>
      <c r="F209" s="244"/>
    </row>
  </sheetData>
  <sheetProtection password="D824" sheet="1" objects="1" scenarios="1" formatRows="0" selectLockedCells="1" autoFilter="0"/>
  <autoFilter ref="A3:A172"/>
  <conditionalFormatting sqref="B5:E172">
    <cfRule type="expression" dxfId="0" priority="3">
      <formula>($B5="")</formula>
    </cfRule>
  </conditionalFormatting>
  <dataValidations count="4">
    <dataValidation type="decimal" operator="greaterThanOrEqual" allowBlank="1" showInputMessage="1" showErrorMessage="1" sqref="E179 E181 E183">
      <formula1>0</formula1>
    </dataValidation>
    <dataValidation allowBlank="1" showInputMessage="1" showErrorMessage="1" prompt="City, State   Zip" sqref="C205 C193"/>
    <dataValidation allowBlank="1" showInputMessage="1" showErrorMessage="1" prompt="Mailing Address" sqref="C191"/>
    <dataValidation allowBlank="1" showInputMessage="1" showErrorMessage="1" prompt="Street Address" sqref="C203"/>
  </dataValidations>
  <pageMargins left="0.25" right="0.25" top="0.25" bottom="0.25" header="0.3" footer="0.3"/>
  <pageSetup scale="84"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104" r:id="rId4" name="Check Box 8">
              <controlPr locked="0" defaultSize="0" autoFill="0" autoLine="0" autoPict="0" altText="">
                <anchor moveWithCells="1">
                  <from>
                    <xdr:col>0</xdr:col>
                    <xdr:colOff>95250</xdr:colOff>
                    <xdr:row>183</xdr:row>
                    <xdr:rowOff>66675</xdr:rowOff>
                  </from>
                  <to>
                    <xdr:col>0</xdr:col>
                    <xdr:colOff>276225</xdr:colOff>
                    <xdr:row>184</xdr:row>
                    <xdr:rowOff>0</xdr:rowOff>
                  </to>
                </anchor>
              </controlPr>
            </control>
          </mc:Choice>
        </mc:AlternateContent>
        <mc:AlternateContent xmlns:mc="http://schemas.openxmlformats.org/markup-compatibility/2006">
          <mc:Choice Requires="x14">
            <control shapeId="4127" r:id="rId5" name="List Box 31">
              <controlPr defaultSize="0" print="0" autoLine="0" autoPict="0">
                <anchor moveWithCells="1">
                  <from>
                    <xdr:col>3</xdr:col>
                    <xdr:colOff>333375</xdr:colOff>
                    <xdr:row>0</xdr:row>
                    <xdr:rowOff>0</xdr:rowOff>
                  </from>
                  <to>
                    <xdr:col>5</xdr:col>
                    <xdr:colOff>95250</xdr:colOff>
                    <xdr:row>0</xdr:row>
                    <xdr:rowOff>390525</xdr:rowOff>
                  </to>
                </anchor>
              </controlPr>
            </control>
          </mc:Choice>
        </mc:AlternateContent>
      </controls>
    </mc:Choice>
  </mc:AlternateContent>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H174"/>
  <sheetViews>
    <sheetView showGridLines="0" showRowColHeaders="0" workbookViewId="0">
      <pane ySplit="4" topLeftCell="A5" activePane="bottomLeft" state="frozen"/>
      <selection activeCell="A10" sqref="A10"/>
      <selection pane="bottomLeft" activeCell="A5" sqref="A5"/>
    </sheetView>
  </sheetViews>
  <sheetFormatPr defaultRowHeight="12.75" x14ac:dyDescent="0.2"/>
  <cols>
    <col min="1" max="1" width="11.7109375" customWidth="1"/>
    <col min="2" max="2" width="11.42578125" customWidth="1"/>
    <col min="7" max="7" width="9.140625" style="65"/>
  </cols>
  <sheetData>
    <row r="1" spans="1:8" ht="15" customHeight="1" x14ac:dyDescent="0.2">
      <c r="A1">
        <v>1</v>
      </c>
      <c r="B1" t="str">
        <f t="shared" ref="B1:B3" si="0">INDEX($4:$4,1,ROW()+2)</f>
        <v>Please select door style</v>
      </c>
      <c r="G1"/>
    </row>
    <row r="2" spans="1:8" ht="15" customHeight="1" x14ac:dyDescent="0.2">
      <c r="A2" t="b">
        <v>0</v>
      </c>
      <c r="B2" t="str">
        <f t="shared" si="0"/>
        <v>Wellsboro Mocha</v>
      </c>
      <c r="G2"/>
    </row>
    <row r="3" spans="1:8" ht="15" customHeight="1" x14ac:dyDescent="0.25">
      <c r="B3" s="119" t="str">
        <f t="shared" si="0"/>
        <v>Shaker Espresso</v>
      </c>
      <c r="G3"/>
    </row>
    <row r="4" spans="1:8" ht="15" customHeight="1" x14ac:dyDescent="0.2">
      <c r="C4" t="s">
        <v>3315</v>
      </c>
      <c r="D4" t="s">
        <v>1378</v>
      </c>
      <c r="E4" t="s">
        <v>1376</v>
      </c>
      <c r="F4" t="s">
        <v>3</v>
      </c>
      <c r="G4" t="s">
        <v>1031</v>
      </c>
      <c r="H4" t="s">
        <v>205</v>
      </c>
    </row>
    <row r="5" spans="1:8" x14ac:dyDescent="0.2">
      <c r="B5" t="s">
        <v>20</v>
      </c>
      <c r="G5"/>
    </row>
    <row r="6" spans="1:8" x14ac:dyDescent="0.2">
      <c r="A6" t="s">
        <v>247</v>
      </c>
      <c r="B6" t="s">
        <v>506</v>
      </c>
      <c r="C6">
        <v>0</v>
      </c>
      <c r="D6">
        <v>59.75</v>
      </c>
      <c r="E6">
        <v>49.33</v>
      </c>
      <c r="F6">
        <v>1</v>
      </c>
      <c r="G6">
        <v>1</v>
      </c>
      <c r="H6">
        <v>20</v>
      </c>
    </row>
    <row r="7" spans="1:8" x14ac:dyDescent="0.2">
      <c r="A7" t="s">
        <v>22</v>
      </c>
      <c r="B7" t="s">
        <v>507</v>
      </c>
      <c r="C7">
        <v>0</v>
      </c>
      <c r="D7">
        <v>68.75</v>
      </c>
      <c r="E7">
        <v>57.33</v>
      </c>
      <c r="F7">
        <v>1</v>
      </c>
      <c r="G7">
        <v>1</v>
      </c>
      <c r="H7">
        <v>24</v>
      </c>
    </row>
    <row r="8" spans="1:8" x14ac:dyDescent="0.2">
      <c r="A8" t="s">
        <v>23</v>
      </c>
      <c r="B8" t="s">
        <v>508</v>
      </c>
      <c r="C8">
        <v>0</v>
      </c>
      <c r="D8">
        <v>75.510000000000005</v>
      </c>
      <c r="E8">
        <v>63.67</v>
      </c>
      <c r="F8">
        <v>1</v>
      </c>
      <c r="G8">
        <v>1</v>
      </c>
      <c r="H8">
        <v>26</v>
      </c>
    </row>
    <row r="9" spans="1:8" x14ac:dyDescent="0.2">
      <c r="A9" t="s">
        <v>24</v>
      </c>
      <c r="B9" t="s">
        <v>509</v>
      </c>
      <c r="C9">
        <v>0</v>
      </c>
      <c r="D9">
        <v>85</v>
      </c>
      <c r="E9">
        <v>71.33</v>
      </c>
      <c r="F9">
        <v>1</v>
      </c>
      <c r="G9">
        <v>1</v>
      </c>
      <c r="H9">
        <v>32</v>
      </c>
    </row>
    <row r="10" spans="1:8" x14ac:dyDescent="0.2">
      <c r="A10" t="s">
        <v>25</v>
      </c>
      <c r="B10" t="s">
        <v>510</v>
      </c>
      <c r="C10">
        <v>0</v>
      </c>
      <c r="D10">
        <v>95.51</v>
      </c>
      <c r="E10">
        <v>79</v>
      </c>
      <c r="F10">
        <v>1</v>
      </c>
      <c r="G10">
        <v>1</v>
      </c>
      <c r="H10">
        <v>35</v>
      </c>
    </row>
    <row r="11" spans="1:8" x14ac:dyDescent="0.2">
      <c r="A11" t="s">
        <v>252</v>
      </c>
      <c r="B11" t="s">
        <v>511</v>
      </c>
      <c r="C11">
        <v>0</v>
      </c>
      <c r="D11">
        <v>110</v>
      </c>
      <c r="E11">
        <v>90.33</v>
      </c>
      <c r="F11">
        <v>1</v>
      </c>
      <c r="G11">
        <v>1</v>
      </c>
      <c r="H11">
        <v>40</v>
      </c>
    </row>
    <row r="12" spans="1:8" x14ac:dyDescent="0.2">
      <c r="A12" t="s">
        <v>28</v>
      </c>
      <c r="B12" t="s">
        <v>512</v>
      </c>
      <c r="C12">
        <v>0</v>
      </c>
      <c r="D12">
        <v>119.51</v>
      </c>
      <c r="E12">
        <v>102</v>
      </c>
      <c r="F12">
        <v>1</v>
      </c>
      <c r="G12">
        <v>1</v>
      </c>
      <c r="H12">
        <v>44</v>
      </c>
    </row>
    <row r="13" spans="1:8" x14ac:dyDescent="0.2">
      <c r="A13" t="s">
        <v>29</v>
      </c>
      <c r="B13" t="s">
        <v>513</v>
      </c>
      <c r="C13">
        <v>0</v>
      </c>
      <c r="D13">
        <v>131.31</v>
      </c>
      <c r="E13">
        <v>110</v>
      </c>
      <c r="F13">
        <v>1</v>
      </c>
      <c r="G13">
        <v>1</v>
      </c>
      <c r="H13">
        <v>47</v>
      </c>
    </row>
    <row r="14" spans="1:8" x14ac:dyDescent="0.2">
      <c r="A14" t="s">
        <v>30</v>
      </c>
      <c r="B14" t="s">
        <v>514</v>
      </c>
      <c r="C14">
        <v>0</v>
      </c>
      <c r="D14">
        <v>136</v>
      </c>
      <c r="E14">
        <v>113</v>
      </c>
      <c r="F14">
        <v>1</v>
      </c>
      <c r="G14">
        <v>1</v>
      </c>
      <c r="H14">
        <v>51</v>
      </c>
    </row>
    <row r="15" spans="1:8" x14ac:dyDescent="0.2">
      <c r="A15" t="s">
        <v>31</v>
      </c>
      <c r="B15" t="s">
        <v>515</v>
      </c>
      <c r="C15">
        <v>0</v>
      </c>
      <c r="D15">
        <v>144</v>
      </c>
      <c r="E15">
        <v>123</v>
      </c>
      <c r="F15">
        <v>1</v>
      </c>
      <c r="G15">
        <v>1</v>
      </c>
      <c r="H15">
        <v>56</v>
      </c>
    </row>
    <row r="16" spans="1:8" x14ac:dyDescent="0.2">
      <c r="B16" t="s">
        <v>516</v>
      </c>
      <c r="G16"/>
    </row>
    <row r="17" spans="1:8" x14ac:dyDescent="0.2">
      <c r="A17" t="s">
        <v>8</v>
      </c>
      <c r="B17" t="s">
        <v>517</v>
      </c>
      <c r="C17">
        <v>0</v>
      </c>
      <c r="D17">
        <v>73.75</v>
      </c>
      <c r="E17">
        <v>62</v>
      </c>
      <c r="F17">
        <v>1</v>
      </c>
      <c r="G17">
        <v>1</v>
      </c>
      <c r="H17">
        <v>22</v>
      </c>
    </row>
    <row r="18" spans="1:8" x14ac:dyDescent="0.2">
      <c r="A18" t="s">
        <v>809</v>
      </c>
      <c r="B18" t="s">
        <v>1426</v>
      </c>
      <c r="C18">
        <v>0</v>
      </c>
      <c r="D18">
        <v>0</v>
      </c>
      <c r="E18">
        <v>71.27</v>
      </c>
      <c r="F18">
        <v>1</v>
      </c>
      <c r="G18">
        <v>1</v>
      </c>
      <c r="H18">
        <v>24</v>
      </c>
    </row>
    <row r="19" spans="1:8" x14ac:dyDescent="0.2">
      <c r="A19" t="s">
        <v>10</v>
      </c>
      <c r="B19" t="s">
        <v>1427</v>
      </c>
      <c r="C19">
        <v>0</v>
      </c>
      <c r="D19">
        <v>87.33</v>
      </c>
      <c r="E19">
        <v>80.599999999999994</v>
      </c>
      <c r="F19">
        <v>1</v>
      </c>
      <c r="G19">
        <v>1</v>
      </c>
      <c r="H19">
        <v>26</v>
      </c>
    </row>
    <row r="20" spans="1:8" x14ac:dyDescent="0.2">
      <c r="A20" t="s">
        <v>802</v>
      </c>
      <c r="B20" t="s">
        <v>1428</v>
      </c>
      <c r="C20">
        <v>0</v>
      </c>
      <c r="D20">
        <v>70.31</v>
      </c>
      <c r="E20">
        <v>57.16</v>
      </c>
      <c r="F20">
        <v>1</v>
      </c>
      <c r="G20">
        <v>1</v>
      </c>
      <c r="H20">
        <v>20</v>
      </c>
    </row>
    <row r="21" spans="1:8" x14ac:dyDescent="0.2">
      <c r="A21" t="s">
        <v>11</v>
      </c>
      <c r="B21" t="s">
        <v>518</v>
      </c>
      <c r="C21">
        <v>0</v>
      </c>
      <c r="D21">
        <v>82.67</v>
      </c>
      <c r="E21">
        <v>74</v>
      </c>
      <c r="F21">
        <v>1</v>
      </c>
      <c r="G21">
        <v>1</v>
      </c>
      <c r="H21">
        <v>25</v>
      </c>
    </row>
    <row r="22" spans="1:8" x14ac:dyDescent="0.2">
      <c r="A22" t="s">
        <v>12</v>
      </c>
      <c r="B22" t="s">
        <v>1429</v>
      </c>
      <c r="C22">
        <v>0</v>
      </c>
      <c r="D22">
        <v>0</v>
      </c>
      <c r="E22">
        <v>76.67</v>
      </c>
      <c r="F22">
        <v>1</v>
      </c>
      <c r="G22">
        <v>1</v>
      </c>
      <c r="H22">
        <v>30</v>
      </c>
    </row>
    <row r="23" spans="1:8" x14ac:dyDescent="0.2">
      <c r="A23" t="s">
        <v>14</v>
      </c>
      <c r="B23" t="s">
        <v>519</v>
      </c>
      <c r="C23">
        <v>0</v>
      </c>
      <c r="D23">
        <v>92.25</v>
      </c>
      <c r="E23">
        <v>80.16</v>
      </c>
      <c r="F23">
        <v>1</v>
      </c>
      <c r="G23">
        <v>1</v>
      </c>
      <c r="H23">
        <v>27</v>
      </c>
    </row>
    <row r="24" spans="1:8" x14ac:dyDescent="0.2">
      <c r="A24" t="s">
        <v>13</v>
      </c>
      <c r="B24" t="s">
        <v>520</v>
      </c>
      <c r="C24">
        <v>0</v>
      </c>
      <c r="D24">
        <v>89.51</v>
      </c>
      <c r="E24">
        <v>79.33</v>
      </c>
      <c r="F24">
        <v>1</v>
      </c>
      <c r="G24">
        <v>1</v>
      </c>
      <c r="H24">
        <v>29</v>
      </c>
    </row>
    <row r="25" spans="1:8" x14ac:dyDescent="0.2">
      <c r="A25" t="s">
        <v>15</v>
      </c>
      <c r="B25" t="s">
        <v>521</v>
      </c>
      <c r="C25">
        <v>0</v>
      </c>
      <c r="D25">
        <v>105.67</v>
      </c>
      <c r="E25">
        <v>88.67</v>
      </c>
      <c r="F25">
        <v>1</v>
      </c>
      <c r="G25">
        <v>1</v>
      </c>
      <c r="H25">
        <v>33</v>
      </c>
    </row>
    <row r="26" spans="1:8" x14ac:dyDescent="0.2">
      <c r="A26" t="s">
        <v>653</v>
      </c>
      <c r="B26" t="s">
        <v>1430</v>
      </c>
      <c r="C26">
        <v>0</v>
      </c>
      <c r="D26">
        <v>108.87</v>
      </c>
      <c r="E26">
        <v>85</v>
      </c>
      <c r="F26">
        <v>1</v>
      </c>
      <c r="G26">
        <v>1</v>
      </c>
      <c r="H26">
        <v>33</v>
      </c>
    </row>
    <row r="27" spans="1:8" x14ac:dyDescent="0.2">
      <c r="A27" t="s">
        <v>1425</v>
      </c>
      <c r="B27" t="s">
        <v>1431</v>
      </c>
      <c r="C27">
        <v>0</v>
      </c>
      <c r="D27">
        <v>119.81</v>
      </c>
      <c r="E27">
        <v>95.33</v>
      </c>
      <c r="F27">
        <v>1</v>
      </c>
      <c r="G27">
        <v>1</v>
      </c>
      <c r="H27">
        <v>39</v>
      </c>
    </row>
    <row r="28" spans="1:8" x14ac:dyDescent="0.2">
      <c r="A28" t="s">
        <v>17</v>
      </c>
      <c r="B28" t="s">
        <v>523</v>
      </c>
      <c r="C28">
        <v>0</v>
      </c>
      <c r="D28">
        <v>112</v>
      </c>
      <c r="E28">
        <v>91.67</v>
      </c>
      <c r="F28">
        <v>1</v>
      </c>
      <c r="G28">
        <v>1</v>
      </c>
      <c r="H28">
        <v>39</v>
      </c>
    </row>
    <row r="29" spans="1:8" x14ac:dyDescent="0.2">
      <c r="A29" t="s">
        <v>18</v>
      </c>
      <c r="B29" t="s">
        <v>524</v>
      </c>
      <c r="C29">
        <v>0</v>
      </c>
      <c r="D29">
        <v>127.51</v>
      </c>
      <c r="E29">
        <v>98.67</v>
      </c>
      <c r="F29">
        <v>1</v>
      </c>
      <c r="G29">
        <v>1</v>
      </c>
      <c r="H29">
        <v>45</v>
      </c>
    </row>
    <row r="30" spans="1:8" x14ac:dyDescent="0.2">
      <c r="A30" t="s">
        <v>238</v>
      </c>
      <c r="B30" t="s">
        <v>1432</v>
      </c>
      <c r="C30">
        <v>0</v>
      </c>
      <c r="D30">
        <v>0</v>
      </c>
      <c r="E30">
        <v>99.33</v>
      </c>
      <c r="F30">
        <v>1</v>
      </c>
      <c r="G30">
        <v>1</v>
      </c>
      <c r="H30">
        <v>27</v>
      </c>
    </row>
    <row r="31" spans="1:8" x14ac:dyDescent="0.2">
      <c r="A31" t="s">
        <v>240</v>
      </c>
      <c r="B31" t="s">
        <v>522</v>
      </c>
      <c r="C31">
        <v>0</v>
      </c>
      <c r="D31">
        <v>120.8</v>
      </c>
      <c r="E31">
        <v>106</v>
      </c>
      <c r="F31">
        <v>1</v>
      </c>
      <c r="G31">
        <v>1</v>
      </c>
      <c r="H31">
        <v>33</v>
      </c>
    </row>
    <row r="32" spans="1:8" x14ac:dyDescent="0.2">
      <c r="A32" t="s">
        <v>245</v>
      </c>
      <c r="B32" t="s">
        <v>1433</v>
      </c>
      <c r="C32">
        <v>0</v>
      </c>
      <c r="D32">
        <v>140.91999999999999</v>
      </c>
      <c r="E32">
        <v>128.37</v>
      </c>
      <c r="F32">
        <v>1</v>
      </c>
      <c r="G32">
        <v>1</v>
      </c>
      <c r="H32">
        <v>53</v>
      </c>
    </row>
    <row r="33" spans="1:8" x14ac:dyDescent="0.2">
      <c r="B33" t="s">
        <v>36</v>
      </c>
      <c r="G33"/>
    </row>
    <row r="34" spans="1:8" x14ac:dyDescent="0.2">
      <c r="A34" t="s">
        <v>260</v>
      </c>
      <c r="B34" t="s">
        <v>1434</v>
      </c>
      <c r="C34">
        <v>0</v>
      </c>
      <c r="D34">
        <v>71.73</v>
      </c>
      <c r="E34">
        <v>59.2</v>
      </c>
      <c r="F34">
        <v>1</v>
      </c>
      <c r="G34">
        <v>1</v>
      </c>
      <c r="H34">
        <v>24</v>
      </c>
    </row>
    <row r="35" spans="1:8" x14ac:dyDescent="0.2">
      <c r="A35" t="s">
        <v>38</v>
      </c>
      <c r="B35" t="s">
        <v>1435</v>
      </c>
      <c r="C35">
        <v>0</v>
      </c>
      <c r="D35">
        <v>82.53</v>
      </c>
      <c r="E35">
        <v>68.8</v>
      </c>
      <c r="F35">
        <v>1</v>
      </c>
      <c r="G35">
        <v>1</v>
      </c>
      <c r="H35">
        <v>30</v>
      </c>
    </row>
    <row r="36" spans="1:8" x14ac:dyDescent="0.2">
      <c r="A36" t="s">
        <v>39</v>
      </c>
      <c r="B36" t="s">
        <v>1436</v>
      </c>
      <c r="C36">
        <v>0</v>
      </c>
      <c r="D36">
        <v>90.68</v>
      </c>
      <c r="E36">
        <v>76.400000000000006</v>
      </c>
      <c r="F36">
        <v>1</v>
      </c>
      <c r="G36">
        <v>1</v>
      </c>
      <c r="H36">
        <v>33</v>
      </c>
    </row>
    <row r="37" spans="1:8" x14ac:dyDescent="0.2">
      <c r="A37" t="s">
        <v>40</v>
      </c>
      <c r="B37" t="s">
        <v>1437</v>
      </c>
      <c r="C37">
        <v>0</v>
      </c>
      <c r="D37">
        <v>102</v>
      </c>
      <c r="E37">
        <v>85.6</v>
      </c>
      <c r="F37">
        <v>1</v>
      </c>
      <c r="G37">
        <v>1</v>
      </c>
      <c r="H37">
        <v>38</v>
      </c>
    </row>
    <row r="38" spans="1:8" x14ac:dyDescent="0.2">
      <c r="A38" t="s">
        <v>41</v>
      </c>
      <c r="B38" t="s">
        <v>1438</v>
      </c>
      <c r="C38">
        <v>0</v>
      </c>
      <c r="D38">
        <v>114.97</v>
      </c>
      <c r="E38">
        <v>94.8</v>
      </c>
      <c r="F38">
        <v>1</v>
      </c>
      <c r="G38">
        <v>1</v>
      </c>
      <c r="H38">
        <v>39</v>
      </c>
    </row>
    <row r="39" spans="1:8" x14ac:dyDescent="0.2">
      <c r="A39" t="s">
        <v>262</v>
      </c>
      <c r="B39" t="s">
        <v>1439</v>
      </c>
      <c r="C39">
        <v>0</v>
      </c>
      <c r="D39">
        <v>132.28</v>
      </c>
      <c r="E39">
        <v>108.4</v>
      </c>
      <c r="F39">
        <v>1</v>
      </c>
      <c r="G39">
        <v>1</v>
      </c>
      <c r="H39">
        <v>48</v>
      </c>
    </row>
    <row r="40" spans="1:8" x14ac:dyDescent="0.2">
      <c r="A40" t="s">
        <v>43</v>
      </c>
      <c r="B40" t="s">
        <v>1440</v>
      </c>
      <c r="C40">
        <v>0</v>
      </c>
      <c r="D40">
        <v>144.15</v>
      </c>
      <c r="E40">
        <v>122.4</v>
      </c>
      <c r="F40">
        <v>1</v>
      </c>
      <c r="G40">
        <v>1</v>
      </c>
      <c r="H40">
        <v>51</v>
      </c>
    </row>
    <row r="41" spans="1:8" x14ac:dyDescent="0.2">
      <c r="A41" t="s">
        <v>44</v>
      </c>
      <c r="B41" t="s">
        <v>1441</v>
      </c>
      <c r="C41">
        <v>0</v>
      </c>
      <c r="D41">
        <v>157.63</v>
      </c>
      <c r="E41">
        <v>132.16</v>
      </c>
      <c r="F41">
        <v>1</v>
      </c>
      <c r="G41">
        <v>1</v>
      </c>
      <c r="H41">
        <v>53</v>
      </c>
    </row>
    <row r="42" spans="1:8" x14ac:dyDescent="0.2">
      <c r="A42" t="s">
        <v>45</v>
      </c>
      <c r="B42" t="s">
        <v>1442</v>
      </c>
      <c r="C42">
        <v>0</v>
      </c>
      <c r="D42">
        <v>163.19999999999999</v>
      </c>
      <c r="E42">
        <v>135.6</v>
      </c>
      <c r="F42">
        <v>1</v>
      </c>
      <c r="G42">
        <v>1</v>
      </c>
      <c r="H42">
        <v>60</v>
      </c>
    </row>
    <row r="43" spans="1:8" x14ac:dyDescent="0.2">
      <c r="A43" t="s">
        <v>46</v>
      </c>
      <c r="B43" t="s">
        <v>1443</v>
      </c>
      <c r="C43">
        <v>0</v>
      </c>
      <c r="D43">
        <v>172.8</v>
      </c>
      <c r="E43">
        <v>147.65</v>
      </c>
      <c r="F43">
        <v>1</v>
      </c>
      <c r="G43">
        <v>1</v>
      </c>
      <c r="H43">
        <v>63</v>
      </c>
    </row>
    <row r="44" spans="1:8" x14ac:dyDescent="0.2">
      <c r="B44" t="s">
        <v>50</v>
      </c>
      <c r="G44"/>
    </row>
    <row r="45" spans="1:8" x14ac:dyDescent="0.2">
      <c r="A45" t="s">
        <v>267</v>
      </c>
      <c r="B45" t="s">
        <v>525</v>
      </c>
      <c r="C45">
        <v>0</v>
      </c>
      <c r="D45">
        <v>85.51</v>
      </c>
      <c r="E45">
        <v>72.33</v>
      </c>
      <c r="F45">
        <v>1</v>
      </c>
      <c r="G45">
        <v>1</v>
      </c>
      <c r="H45">
        <v>28</v>
      </c>
    </row>
    <row r="46" spans="1:8" x14ac:dyDescent="0.2">
      <c r="A46" t="s">
        <v>52</v>
      </c>
      <c r="B46" t="s">
        <v>526</v>
      </c>
      <c r="C46">
        <v>0</v>
      </c>
      <c r="D46">
        <v>93.75</v>
      </c>
      <c r="E46">
        <v>85.33</v>
      </c>
      <c r="F46">
        <v>1</v>
      </c>
      <c r="G46">
        <v>1</v>
      </c>
      <c r="H46">
        <v>35</v>
      </c>
    </row>
    <row r="47" spans="1:8" x14ac:dyDescent="0.2">
      <c r="A47" t="s">
        <v>53</v>
      </c>
      <c r="B47" t="s">
        <v>527</v>
      </c>
      <c r="C47">
        <v>0</v>
      </c>
      <c r="D47">
        <v>102.8</v>
      </c>
      <c r="E47">
        <v>89.67</v>
      </c>
      <c r="F47">
        <v>1</v>
      </c>
      <c r="G47">
        <v>1</v>
      </c>
      <c r="H47">
        <v>39</v>
      </c>
    </row>
    <row r="48" spans="1:8" x14ac:dyDescent="0.2">
      <c r="A48" t="s">
        <v>54</v>
      </c>
      <c r="B48" t="s">
        <v>528</v>
      </c>
      <c r="C48">
        <v>0</v>
      </c>
      <c r="D48">
        <v>114.31</v>
      </c>
      <c r="E48">
        <v>96.73</v>
      </c>
      <c r="F48">
        <v>1</v>
      </c>
      <c r="G48">
        <v>1</v>
      </c>
      <c r="H48">
        <v>44</v>
      </c>
    </row>
    <row r="49" spans="1:8" x14ac:dyDescent="0.2">
      <c r="A49" t="s">
        <v>55</v>
      </c>
      <c r="B49" t="s">
        <v>529</v>
      </c>
      <c r="C49">
        <v>0</v>
      </c>
      <c r="D49">
        <v>132</v>
      </c>
      <c r="E49">
        <v>109.33</v>
      </c>
      <c r="F49">
        <v>1</v>
      </c>
      <c r="G49">
        <v>1</v>
      </c>
      <c r="H49">
        <v>45</v>
      </c>
    </row>
    <row r="50" spans="1:8" x14ac:dyDescent="0.2">
      <c r="A50" t="s">
        <v>56</v>
      </c>
      <c r="B50" t="s">
        <v>530</v>
      </c>
      <c r="C50">
        <v>0</v>
      </c>
      <c r="D50">
        <v>143.51</v>
      </c>
      <c r="E50">
        <v>126</v>
      </c>
      <c r="F50">
        <v>1</v>
      </c>
      <c r="G50">
        <v>1</v>
      </c>
      <c r="H50">
        <v>56</v>
      </c>
    </row>
    <row r="51" spans="1:8" x14ac:dyDescent="0.2">
      <c r="A51" t="s">
        <v>57</v>
      </c>
      <c r="B51" t="s">
        <v>531</v>
      </c>
      <c r="C51">
        <v>0</v>
      </c>
      <c r="D51">
        <v>157.51</v>
      </c>
      <c r="E51">
        <v>139.33000000000001</v>
      </c>
      <c r="F51">
        <v>1</v>
      </c>
      <c r="G51">
        <v>1</v>
      </c>
      <c r="H51">
        <v>60</v>
      </c>
    </row>
    <row r="52" spans="1:8" x14ac:dyDescent="0.2">
      <c r="A52" t="s">
        <v>58</v>
      </c>
      <c r="B52" t="s">
        <v>532</v>
      </c>
      <c r="C52">
        <v>0</v>
      </c>
      <c r="D52">
        <v>170</v>
      </c>
      <c r="E52">
        <v>148.33000000000001</v>
      </c>
      <c r="F52">
        <v>1</v>
      </c>
      <c r="G52">
        <v>1</v>
      </c>
      <c r="H52">
        <v>62</v>
      </c>
    </row>
    <row r="53" spans="1:8" x14ac:dyDescent="0.2">
      <c r="A53" t="s">
        <v>59</v>
      </c>
      <c r="B53" t="s">
        <v>533</v>
      </c>
      <c r="C53">
        <v>0</v>
      </c>
      <c r="D53">
        <v>182.51</v>
      </c>
      <c r="E53">
        <v>161</v>
      </c>
      <c r="F53">
        <v>1</v>
      </c>
      <c r="G53">
        <v>1</v>
      </c>
      <c r="H53">
        <v>70</v>
      </c>
    </row>
    <row r="54" spans="1:8" x14ac:dyDescent="0.2">
      <c r="A54" t="s">
        <v>60</v>
      </c>
      <c r="B54" t="s">
        <v>534</v>
      </c>
      <c r="C54">
        <v>0</v>
      </c>
      <c r="D54">
        <v>203</v>
      </c>
      <c r="E54">
        <v>174.33</v>
      </c>
      <c r="F54">
        <v>1</v>
      </c>
      <c r="G54">
        <v>1</v>
      </c>
      <c r="H54">
        <v>73</v>
      </c>
    </row>
    <row r="55" spans="1:8" x14ac:dyDescent="0.2">
      <c r="B55" t="s">
        <v>535</v>
      </c>
      <c r="G55"/>
    </row>
    <row r="56" spans="1:8" x14ac:dyDescent="0.2">
      <c r="A56" t="s">
        <v>536</v>
      </c>
      <c r="B56" t="s">
        <v>537</v>
      </c>
      <c r="C56">
        <v>0</v>
      </c>
      <c r="D56">
        <v>142.51</v>
      </c>
      <c r="E56">
        <v>122.67</v>
      </c>
      <c r="F56">
        <v>1</v>
      </c>
      <c r="G56">
        <v>2</v>
      </c>
      <c r="H56">
        <v>55</v>
      </c>
    </row>
    <row r="57" spans="1:8" x14ac:dyDescent="0.2">
      <c r="A57" t="s">
        <v>815</v>
      </c>
      <c r="B57" t="s">
        <v>1444</v>
      </c>
      <c r="C57">
        <v>0</v>
      </c>
      <c r="D57">
        <v>171</v>
      </c>
      <c r="E57">
        <v>147.22999999999999</v>
      </c>
      <c r="F57">
        <v>1</v>
      </c>
      <c r="G57">
        <v>2</v>
      </c>
      <c r="H57">
        <v>66</v>
      </c>
    </row>
    <row r="58" spans="1:8" x14ac:dyDescent="0.2">
      <c r="A58" t="s">
        <v>538</v>
      </c>
      <c r="B58" t="s">
        <v>539</v>
      </c>
      <c r="C58">
        <v>0</v>
      </c>
      <c r="D58">
        <v>183.51</v>
      </c>
      <c r="E58">
        <v>158.66999999999999</v>
      </c>
      <c r="F58">
        <v>1</v>
      </c>
      <c r="G58">
        <v>2</v>
      </c>
      <c r="H58">
        <v>77</v>
      </c>
    </row>
    <row r="59" spans="1:8" x14ac:dyDescent="0.2">
      <c r="A59" t="s">
        <v>1424</v>
      </c>
      <c r="B59" t="s">
        <v>1445</v>
      </c>
      <c r="C59">
        <v>0</v>
      </c>
      <c r="D59">
        <v>175.47</v>
      </c>
      <c r="E59">
        <v>0</v>
      </c>
      <c r="F59">
        <v>1</v>
      </c>
      <c r="G59">
        <v>2</v>
      </c>
      <c r="H59">
        <v>83</v>
      </c>
    </row>
    <row r="60" spans="1:8" x14ac:dyDescent="0.2">
      <c r="A60" t="s">
        <v>540</v>
      </c>
      <c r="B60" t="s">
        <v>541</v>
      </c>
      <c r="C60">
        <v>0</v>
      </c>
      <c r="D60">
        <v>206.8</v>
      </c>
      <c r="E60">
        <v>0</v>
      </c>
      <c r="F60">
        <v>1</v>
      </c>
      <c r="G60">
        <v>2</v>
      </c>
      <c r="H60">
        <v>97</v>
      </c>
    </row>
    <row r="61" spans="1:8" x14ac:dyDescent="0.2">
      <c r="A61" t="s">
        <v>280</v>
      </c>
      <c r="B61" t="s">
        <v>542</v>
      </c>
      <c r="C61">
        <v>0</v>
      </c>
      <c r="D61">
        <v>122.51</v>
      </c>
      <c r="E61">
        <v>116</v>
      </c>
      <c r="F61">
        <v>1</v>
      </c>
      <c r="G61">
        <v>2</v>
      </c>
      <c r="H61">
        <v>41</v>
      </c>
    </row>
    <row r="62" spans="1:8" x14ac:dyDescent="0.2">
      <c r="A62" t="s">
        <v>285</v>
      </c>
      <c r="B62" t="s">
        <v>1446</v>
      </c>
      <c r="C62">
        <v>0</v>
      </c>
      <c r="D62">
        <v>147.01</v>
      </c>
      <c r="E62">
        <v>132.33000000000001</v>
      </c>
      <c r="F62">
        <v>1</v>
      </c>
      <c r="G62">
        <v>2</v>
      </c>
      <c r="H62">
        <v>47</v>
      </c>
    </row>
    <row r="63" spans="1:8" x14ac:dyDescent="0.2">
      <c r="A63" t="s">
        <v>298</v>
      </c>
      <c r="B63" t="s">
        <v>543</v>
      </c>
      <c r="C63">
        <v>0</v>
      </c>
      <c r="D63">
        <v>171.51</v>
      </c>
      <c r="E63">
        <v>148.66999999999999</v>
      </c>
      <c r="F63">
        <v>1</v>
      </c>
      <c r="G63">
        <v>2</v>
      </c>
      <c r="H63">
        <v>52</v>
      </c>
    </row>
    <row r="64" spans="1:8" x14ac:dyDescent="0.2">
      <c r="B64" t="s">
        <v>544</v>
      </c>
      <c r="G64"/>
    </row>
    <row r="65" spans="1:8" x14ac:dyDescent="0.2">
      <c r="A65" t="s">
        <v>545</v>
      </c>
      <c r="B65" t="s">
        <v>546</v>
      </c>
      <c r="C65">
        <v>0</v>
      </c>
      <c r="D65">
        <v>67.849999999999994</v>
      </c>
      <c r="E65">
        <v>61</v>
      </c>
      <c r="F65">
        <v>1</v>
      </c>
      <c r="G65">
        <v>1</v>
      </c>
      <c r="H65">
        <v>15</v>
      </c>
    </row>
    <row r="66" spans="1:8" x14ac:dyDescent="0.2">
      <c r="A66" t="s">
        <v>547</v>
      </c>
      <c r="B66" t="s">
        <v>548</v>
      </c>
      <c r="C66">
        <v>0</v>
      </c>
      <c r="D66">
        <v>84.51</v>
      </c>
      <c r="E66">
        <v>84.51</v>
      </c>
      <c r="F66">
        <v>1</v>
      </c>
      <c r="G66">
        <v>1</v>
      </c>
      <c r="H66">
        <v>25</v>
      </c>
    </row>
    <row r="67" spans="1:8" x14ac:dyDescent="0.2">
      <c r="A67" t="s">
        <v>1423</v>
      </c>
      <c r="B67" t="s">
        <v>1447</v>
      </c>
      <c r="C67">
        <v>0</v>
      </c>
      <c r="D67">
        <v>100</v>
      </c>
      <c r="E67">
        <v>100</v>
      </c>
      <c r="F67">
        <v>1</v>
      </c>
      <c r="G67">
        <v>1</v>
      </c>
      <c r="H67">
        <v>30</v>
      </c>
    </row>
    <row r="68" spans="1:8" x14ac:dyDescent="0.2">
      <c r="A68" t="s">
        <v>549</v>
      </c>
      <c r="B68" t="s">
        <v>550</v>
      </c>
      <c r="C68">
        <v>0</v>
      </c>
      <c r="D68">
        <v>84.51</v>
      </c>
      <c r="E68">
        <v>0</v>
      </c>
      <c r="F68">
        <v>1</v>
      </c>
      <c r="G68">
        <v>1</v>
      </c>
      <c r="H68">
        <v>25</v>
      </c>
    </row>
    <row r="69" spans="1:8" x14ac:dyDescent="0.2">
      <c r="B69" t="s">
        <v>79</v>
      </c>
      <c r="G69"/>
    </row>
    <row r="70" spans="1:8" x14ac:dyDescent="0.2">
      <c r="A70" t="s">
        <v>551</v>
      </c>
      <c r="B70" t="s">
        <v>552</v>
      </c>
      <c r="C70">
        <v>0</v>
      </c>
      <c r="D70">
        <v>114.51</v>
      </c>
      <c r="E70">
        <v>0</v>
      </c>
      <c r="F70">
        <v>1</v>
      </c>
      <c r="G70">
        <v>1</v>
      </c>
      <c r="H70">
        <v>76</v>
      </c>
    </row>
    <row r="71" spans="1:8" x14ac:dyDescent="0.2">
      <c r="A71" t="s">
        <v>687</v>
      </c>
      <c r="B71" t="s">
        <v>1448</v>
      </c>
      <c r="C71">
        <v>0</v>
      </c>
      <c r="D71">
        <v>93.07</v>
      </c>
      <c r="E71">
        <v>80.45</v>
      </c>
      <c r="F71">
        <v>1</v>
      </c>
      <c r="G71">
        <v>1</v>
      </c>
      <c r="H71">
        <v>40</v>
      </c>
    </row>
    <row r="72" spans="1:8" x14ac:dyDescent="0.2">
      <c r="A72" t="s">
        <v>80</v>
      </c>
      <c r="B72" t="s">
        <v>553</v>
      </c>
      <c r="C72">
        <v>0</v>
      </c>
      <c r="D72">
        <v>103</v>
      </c>
      <c r="E72">
        <v>88</v>
      </c>
      <c r="F72">
        <v>1</v>
      </c>
      <c r="G72">
        <v>1</v>
      </c>
      <c r="H72">
        <v>45</v>
      </c>
    </row>
    <row r="73" spans="1:8" x14ac:dyDescent="0.2">
      <c r="A73" t="s">
        <v>81</v>
      </c>
      <c r="B73" t="s">
        <v>554</v>
      </c>
      <c r="C73">
        <v>0</v>
      </c>
      <c r="D73">
        <v>120</v>
      </c>
      <c r="E73">
        <v>94</v>
      </c>
      <c r="F73">
        <v>1</v>
      </c>
      <c r="G73">
        <v>1</v>
      </c>
      <c r="H73">
        <v>50</v>
      </c>
    </row>
    <row r="74" spans="1:8" x14ac:dyDescent="0.2">
      <c r="A74" t="s">
        <v>82</v>
      </c>
      <c r="B74" t="s">
        <v>555</v>
      </c>
      <c r="C74">
        <v>0</v>
      </c>
      <c r="D74">
        <v>131.31</v>
      </c>
      <c r="E74">
        <v>99.33</v>
      </c>
      <c r="F74">
        <v>1</v>
      </c>
      <c r="G74">
        <v>1</v>
      </c>
      <c r="H74">
        <v>54</v>
      </c>
    </row>
    <row r="75" spans="1:8" x14ac:dyDescent="0.2">
      <c r="A75" t="s">
        <v>83</v>
      </c>
      <c r="B75" t="s">
        <v>556</v>
      </c>
      <c r="C75">
        <v>0</v>
      </c>
      <c r="D75">
        <v>140</v>
      </c>
      <c r="E75">
        <v>106.33</v>
      </c>
      <c r="F75">
        <v>1</v>
      </c>
      <c r="G75">
        <v>1</v>
      </c>
      <c r="H75">
        <v>58</v>
      </c>
    </row>
    <row r="76" spans="1:8" x14ac:dyDescent="0.2">
      <c r="A76" t="s">
        <v>84</v>
      </c>
      <c r="B76" t="s">
        <v>557</v>
      </c>
      <c r="C76">
        <v>0</v>
      </c>
      <c r="D76">
        <v>152.51</v>
      </c>
      <c r="E76">
        <v>114.33</v>
      </c>
      <c r="F76">
        <v>1</v>
      </c>
      <c r="G76">
        <v>1</v>
      </c>
      <c r="H76">
        <v>70</v>
      </c>
    </row>
    <row r="77" spans="1:8" x14ac:dyDescent="0.2">
      <c r="A77" t="s">
        <v>85</v>
      </c>
      <c r="B77" t="s">
        <v>558</v>
      </c>
      <c r="C77">
        <v>0</v>
      </c>
      <c r="D77">
        <v>165</v>
      </c>
      <c r="E77">
        <v>128.66999999999999</v>
      </c>
      <c r="F77">
        <v>1</v>
      </c>
      <c r="G77">
        <v>1</v>
      </c>
      <c r="H77">
        <v>75</v>
      </c>
    </row>
    <row r="78" spans="1:8" x14ac:dyDescent="0.2">
      <c r="A78" t="s">
        <v>86</v>
      </c>
      <c r="B78" t="s">
        <v>559</v>
      </c>
      <c r="C78">
        <v>0</v>
      </c>
      <c r="D78">
        <v>190</v>
      </c>
      <c r="E78">
        <v>133</v>
      </c>
      <c r="F78">
        <v>1</v>
      </c>
      <c r="G78">
        <v>1</v>
      </c>
      <c r="H78">
        <v>80</v>
      </c>
    </row>
    <row r="79" spans="1:8" x14ac:dyDescent="0.2">
      <c r="A79" t="s">
        <v>87</v>
      </c>
      <c r="B79" t="s">
        <v>560</v>
      </c>
      <c r="C79">
        <v>0</v>
      </c>
      <c r="D79">
        <v>202.51</v>
      </c>
      <c r="E79">
        <v>140</v>
      </c>
      <c r="F79">
        <v>1</v>
      </c>
      <c r="G79">
        <v>1</v>
      </c>
      <c r="H79">
        <v>85</v>
      </c>
    </row>
    <row r="80" spans="1:8" x14ac:dyDescent="0.2">
      <c r="A80" t="s">
        <v>88</v>
      </c>
      <c r="B80" t="s">
        <v>561</v>
      </c>
      <c r="C80">
        <v>0</v>
      </c>
      <c r="D80">
        <v>212.51</v>
      </c>
      <c r="E80">
        <v>152.66999999999999</v>
      </c>
      <c r="F80">
        <v>1</v>
      </c>
      <c r="G80">
        <v>1</v>
      </c>
      <c r="H80">
        <v>93</v>
      </c>
    </row>
    <row r="81" spans="1:8" x14ac:dyDescent="0.2">
      <c r="A81" t="s">
        <v>89</v>
      </c>
      <c r="B81" t="s">
        <v>1449</v>
      </c>
      <c r="C81">
        <v>0</v>
      </c>
      <c r="D81">
        <v>220.29</v>
      </c>
      <c r="E81">
        <v>159.41</v>
      </c>
      <c r="F81">
        <v>1</v>
      </c>
      <c r="G81">
        <v>1</v>
      </c>
      <c r="H81">
        <v>106</v>
      </c>
    </row>
    <row r="82" spans="1:8" x14ac:dyDescent="0.2">
      <c r="B82" t="s">
        <v>207</v>
      </c>
      <c r="G82"/>
    </row>
    <row r="83" spans="1:8" x14ac:dyDescent="0.2">
      <c r="A83" t="s">
        <v>104</v>
      </c>
      <c r="B83" t="s">
        <v>562</v>
      </c>
      <c r="C83">
        <v>0</v>
      </c>
      <c r="D83">
        <v>146</v>
      </c>
      <c r="E83">
        <v>122.33</v>
      </c>
      <c r="F83">
        <v>1</v>
      </c>
      <c r="G83">
        <v>1</v>
      </c>
      <c r="H83">
        <v>54</v>
      </c>
    </row>
    <row r="84" spans="1:8" x14ac:dyDescent="0.2">
      <c r="A84" t="s">
        <v>106</v>
      </c>
      <c r="B84" t="s">
        <v>1450</v>
      </c>
      <c r="C84">
        <v>0</v>
      </c>
      <c r="D84">
        <v>0</v>
      </c>
      <c r="E84">
        <v>131.27000000000001</v>
      </c>
      <c r="F84">
        <v>1</v>
      </c>
      <c r="G84">
        <v>1</v>
      </c>
      <c r="H84">
        <v>58</v>
      </c>
    </row>
    <row r="85" spans="1:8" x14ac:dyDescent="0.2">
      <c r="A85" t="s">
        <v>107</v>
      </c>
      <c r="B85" t="s">
        <v>563</v>
      </c>
      <c r="C85">
        <v>0</v>
      </c>
      <c r="D85">
        <v>167.8</v>
      </c>
      <c r="E85">
        <v>139.33000000000001</v>
      </c>
      <c r="F85">
        <v>1</v>
      </c>
      <c r="G85">
        <v>1</v>
      </c>
      <c r="H85">
        <v>62</v>
      </c>
    </row>
    <row r="86" spans="1:8" x14ac:dyDescent="0.2">
      <c r="B86" t="s">
        <v>564</v>
      </c>
      <c r="G86"/>
    </row>
    <row r="87" spans="1:8" x14ac:dyDescent="0.2">
      <c r="A87" t="s">
        <v>111</v>
      </c>
      <c r="B87" t="s">
        <v>1451</v>
      </c>
      <c r="C87">
        <v>0</v>
      </c>
      <c r="D87">
        <v>165.16</v>
      </c>
      <c r="E87">
        <v>127.33</v>
      </c>
      <c r="F87">
        <v>1</v>
      </c>
      <c r="G87">
        <v>1</v>
      </c>
      <c r="H87">
        <v>70</v>
      </c>
    </row>
    <row r="88" spans="1:8" x14ac:dyDescent="0.2">
      <c r="A88" t="s">
        <v>112</v>
      </c>
      <c r="B88" t="s">
        <v>1452</v>
      </c>
      <c r="C88">
        <v>0</v>
      </c>
      <c r="D88">
        <v>174.51</v>
      </c>
      <c r="E88">
        <v>135.33000000000001</v>
      </c>
      <c r="F88">
        <v>1</v>
      </c>
      <c r="G88">
        <v>1</v>
      </c>
      <c r="H88">
        <v>75</v>
      </c>
    </row>
    <row r="89" spans="1:8" x14ac:dyDescent="0.2">
      <c r="A89" t="s">
        <v>113</v>
      </c>
      <c r="B89" t="s">
        <v>1453</v>
      </c>
      <c r="C89">
        <v>0</v>
      </c>
      <c r="D89">
        <v>193.51</v>
      </c>
      <c r="E89">
        <v>142</v>
      </c>
      <c r="F89">
        <v>1</v>
      </c>
      <c r="G89">
        <v>1</v>
      </c>
      <c r="H89">
        <v>80</v>
      </c>
    </row>
    <row r="90" spans="1:8" x14ac:dyDescent="0.2">
      <c r="A90" t="s">
        <v>565</v>
      </c>
      <c r="B90" t="s">
        <v>1454</v>
      </c>
      <c r="C90">
        <v>0</v>
      </c>
      <c r="D90">
        <v>199.51</v>
      </c>
      <c r="E90">
        <v>148.33000000000001</v>
      </c>
      <c r="F90">
        <v>1</v>
      </c>
      <c r="G90">
        <v>1</v>
      </c>
      <c r="H90">
        <v>88</v>
      </c>
    </row>
    <row r="91" spans="1:8" x14ac:dyDescent="0.2">
      <c r="A91" t="s">
        <v>114</v>
      </c>
      <c r="B91" t="s">
        <v>1455</v>
      </c>
      <c r="C91">
        <v>0</v>
      </c>
      <c r="D91">
        <v>212.51</v>
      </c>
      <c r="E91">
        <v>161.33000000000001</v>
      </c>
      <c r="F91">
        <v>1</v>
      </c>
      <c r="G91">
        <v>1</v>
      </c>
      <c r="H91">
        <v>95</v>
      </c>
    </row>
    <row r="92" spans="1:8" x14ac:dyDescent="0.2">
      <c r="A92" t="s">
        <v>115</v>
      </c>
      <c r="B92" t="s">
        <v>1456</v>
      </c>
      <c r="C92">
        <v>0</v>
      </c>
      <c r="D92">
        <v>237</v>
      </c>
      <c r="E92">
        <v>183.67</v>
      </c>
      <c r="F92">
        <v>1</v>
      </c>
      <c r="G92">
        <v>2</v>
      </c>
      <c r="H92">
        <v>106</v>
      </c>
    </row>
    <row r="93" spans="1:8" x14ac:dyDescent="0.2">
      <c r="B93" t="s">
        <v>566</v>
      </c>
      <c r="G93"/>
    </row>
    <row r="94" spans="1:8" x14ac:dyDescent="0.2">
      <c r="A94" t="s">
        <v>567</v>
      </c>
      <c r="B94" t="s">
        <v>1457</v>
      </c>
      <c r="C94">
        <v>0</v>
      </c>
      <c r="D94">
        <v>162.51</v>
      </c>
      <c r="E94">
        <v>149.33000000000001</v>
      </c>
      <c r="F94">
        <v>1</v>
      </c>
      <c r="G94">
        <v>1</v>
      </c>
      <c r="H94">
        <v>63</v>
      </c>
    </row>
    <row r="95" spans="1:8" x14ac:dyDescent="0.2">
      <c r="A95" t="s">
        <v>568</v>
      </c>
      <c r="B95" t="s">
        <v>569</v>
      </c>
      <c r="C95">
        <v>0</v>
      </c>
      <c r="D95">
        <v>64.510000000000005</v>
      </c>
      <c r="E95">
        <v>55.33</v>
      </c>
      <c r="F95">
        <v>1</v>
      </c>
      <c r="G95">
        <v>1</v>
      </c>
      <c r="H95">
        <v>12</v>
      </c>
    </row>
    <row r="96" spans="1:8" x14ac:dyDescent="0.2">
      <c r="A96" t="s">
        <v>570</v>
      </c>
      <c r="B96" t="s">
        <v>571</v>
      </c>
      <c r="C96">
        <v>0</v>
      </c>
      <c r="D96">
        <v>33.75</v>
      </c>
      <c r="E96">
        <v>0</v>
      </c>
      <c r="F96">
        <v>1</v>
      </c>
      <c r="G96">
        <v>1</v>
      </c>
      <c r="H96">
        <v>23</v>
      </c>
    </row>
    <row r="97" spans="1:8" x14ac:dyDescent="0.2">
      <c r="A97" t="s">
        <v>572</v>
      </c>
      <c r="B97" t="s">
        <v>573</v>
      </c>
      <c r="C97">
        <v>0</v>
      </c>
      <c r="D97">
        <v>333.07</v>
      </c>
      <c r="E97">
        <v>272.67</v>
      </c>
      <c r="F97">
        <v>1</v>
      </c>
      <c r="G97">
        <v>1</v>
      </c>
      <c r="H97">
        <v>141</v>
      </c>
    </row>
    <row r="98" spans="1:8" x14ac:dyDescent="0.2">
      <c r="B98" t="s">
        <v>461</v>
      </c>
      <c r="G98"/>
    </row>
    <row r="99" spans="1:8" x14ac:dyDescent="0.2">
      <c r="A99" t="s">
        <v>574</v>
      </c>
      <c r="B99" t="s">
        <v>1458</v>
      </c>
      <c r="C99">
        <v>0</v>
      </c>
      <c r="D99">
        <v>310.64</v>
      </c>
      <c r="E99">
        <v>273.33</v>
      </c>
      <c r="F99">
        <v>1</v>
      </c>
      <c r="G99">
        <v>2</v>
      </c>
      <c r="H99">
        <v>105</v>
      </c>
    </row>
    <row r="100" spans="1:8" x14ac:dyDescent="0.2">
      <c r="A100" t="s">
        <v>1417</v>
      </c>
      <c r="B100" t="s">
        <v>1459</v>
      </c>
      <c r="C100">
        <v>0</v>
      </c>
      <c r="D100">
        <v>346.16</v>
      </c>
      <c r="E100">
        <v>303.33</v>
      </c>
      <c r="F100">
        <v>1</v>
      </c>
      <c r="G100">
        <v>2</v>
      </c>
      <c r="H100">
        <v>118</v>
      </c>
    </row>
    <row r="101" spans="1:8" x14ac:dyDescent="0.2">
      <c r="A101" t="s">
        <v>575</v>
      </c>
      <c r="B101" t="s">
        <v>1460</v>
      </c>
      <c r="C101">
        <v>0</v>
      </c>
      <c r="D101">
        <v>381.67</v>
      </c>
      <c r="E101">
        <v>332</v>
      </c>
      <c r="F101">
        <v>1</v>
      </c>
      <c r="G101">
        <v>2</v>
      </c>
      <c r="H101">
        <v>130</v>
      </c>
    </row>
    <row r="102" spans="1:8" x14ac:dyDescent="0.2">
      <c r="A102" t="s">
        <v>576</v>
      </c>
      <c r="B102" t="s">
        <v>1461</v>
      </c>
      <c r="C102">
        <v>0</v>
      </c>
      <c r="D102">
        <v>395</v>
      </c>
      <c r="E102">
        <v>313.33</v>
      </c>
      <c r="F102">
        <v>1</v>
      </c>
      <c r="G102">
        <v>2</v>
      </c>
      <c r="H102">
        <v>135</v>
      </c>
    </row>
    <row r="103" spans="1:8" x14ac:dyDescent="0.2">
      <c r="A103" t="s">
        <v>1418</v>
      </c>
      <c r="B103" t="s">
        <v>1462</v>
      </c>
      <c r="C103">
        <v>0</v>
      </c>
      <c r="D103">
        <v>409.76</v>
      </c>
      <c r="E103">
        <v>324.17</v>
      </c>
      <c r="F103">
        <v>1</v>
      </c>
      <c r="G103">
        <v>2</v>
      </c>
      <c r="H103">
        <v>148</v>
      </c>
    </row>
    <row r="104" spans="1:8" x14ac:dyDescent="0.2">
      <c r="A104" t="s">
        <v>577</v>
      </c>
      <c r="B104" t="s">
        <v>1463</v>
      </c>
      <c r="C104">
        <v>0</v>
      </c>
      <c r="D104">
        <v>424.51</v>
      </c>
      <c r="E104">
        <v>335</v>
      </c>
      <c r="F104">
        <v>1</v>
      </c>
      <c r="G104">
        <v>2</v>
      </c>
      <c r="H104">
        <v>160</v>
      </c>
    </row>
    <row r="105" spans="1:8" x14ac:dyDescent="0.2">
      <c r="A105" t="s">
        <v>1419</v>
      </c>
      <c r="B105" t="s">
        <v>1464</v>
      </c>
      <c r="C105">
        <f>ROUND(C108*33/30,0)</f>
        <v>0</v>
      </c>
      <c r="D105">
        <v>0</v>
      </c>
      <c r="E105">
        <v>304.79000000000002</v>
      </c>
      <c r="F105">
        <v>1</v>
      </c>
      <c r="G105">
        <v>2</v>
      </c>
      <c r="H105">
        <f>ROUND(H108*33/30,0)</f>
        <v>194</v>
      </c>
    </row>
    <row r="106" spans="1:8" x14ac:dyDescent="0.2">
      <c r="A106" t="s">
        <v>1420</v>
      </c>
      <c r="B106" t="s">
        <v>1465</v>
      </c>
      <c r="C106">
        <f>ROUND(C109*33/30,0)</f>
        <v>0</v>
      </c>
      <c r="D106">
        <v>0</v>
      </c>
      <c r="E106">
        <v>313.63</v>
      </c>
      <c r="F106">
        <v>1</v>
      </c>
      <c r="G106">
        <v>2</v>
      </c>
      <c r="H106">
        <f>ROUND(H109*33/30,0)</f>
        <v>201</v>
      </c>
    </row>
    <row r="107" spans="1:8" x14ac:dyDescent="0.2">
      <c r="A107" t="s">
        <v>1421</v>
      </c>
      <c r="B107" t="s">
        <v>1466</v>
      </c>
      <c r="C107">
        <f>ROUND(C110*33/30,0)</f>
        <v>0</v>
      </c>
      <c r="D107">
        <v>0</v>
      </c>
      <c r="E107">
        <v>329.89</v>
      </c>
      <c r="F107">
        <v>1</v>
      </c>
      <c r="G107">
        <v>2</v>
      </c>
      <c r="H107">
        <f>ROUND(H110*33/30,0)</f>
        <v>209</v>
      </c>
    </row>
    <row r="108" spans="1:8" x14ac:dyDescent="0.2">
      <c r="A108" t="s">
        <v>578</v>
      </c>
      <c r="B108" t="s">
        <v>579</v>
      </c>
      <c r="C108">
        <v>0</v>
      </c>
      <c r="D108">
        <v>442</v>
      </c>
      <c r="E108">
        <v>332</v>
      </c>
      <c r="F108">
        <v>1</v>
      </c>
      <c r="G108">
        <v>2</v>
      </c>
      <c r="H108">
        <v>176</v>
      </c>
    </row>
    <row r="109" spans="1:8" x14ac:dyDescent="0.2">
      <c r="A109" t="s">
        <v>1422</v>
      </c>
      <c r="B109" t="s">
        <v>1467</v>
      </c>
      <c r="C109">
        <v>0</v>
      </c>
      <c r="D109">
        <v>457.23</v>
      </c>
      <c r="E109">
        <v>340.84</v>
      </c>
      <c r="F109">
        <v>1</v>
      </c>
      <c r="G109">
        <v>2</v>
      </c>
      <c r="H109">
        <v>183</v>
      </c>
    </row>
    <row r="110" spans="1:8" x14ac:dyDescent="0.2">
      <c r="A110" t="s">
        <v>580</v>
      </c>
      <c r="B110" t="s">
        <v>581</v>
      </c>
      <c r="C110">
        <v>0</v>
      </c>
      <c r="D110">
        <v>472.51</v>
      </c>
      <c r="E110">
        <v>349.67</v>
      </c>
      <c r="F110">
        <v>1</v>
      </c>
      <c r="G110">
        <v>2</v>
      </c>
      <c r="H110">
        <v>190</v>
      </c>
    </row>
    <row r="111" spans="1:8" x14ac:dyDescent="0.2">
      <c r="B111" t="s">
        <v>176</v>
      </c>
      <c r="G111"/>
    </row>
    <row r="112" spans="1:8" x14ac:dyDescent="0.2">
      <c r="A112" t="s">
        <v>1391</v>
      </c>
      <c r="B112" t="s">
        <v>1468</v>
      </c>
      <c r="C112">
        <v>0</v>
      </c>
      <c r="D112">
        <v>88.67</v>
      </c>
      <c r="E112">
        <v>74</v>
      </c>
      <c r="F112">
        <v>1</v>
      </c>
      <c r="G112">
        <f t="shared" ref="G112:G117" si="1">1/3</f>
        <v>0.33333333333333331</v>
      </c>
      <c r="H112">
        <v>20</v>
      </c>
    </row>
    <row r="113" spans="1:8" x14ac:dyDescent="0.2">
      <c r="A113" t="s">
        <v>582</v>
      </c>
      <c r="B113" t="s">
        <v>583</v>
      </c>
      <c r="C113">
        <v>0</v>
      </c>
      <c r="D113">
        <v>39.33</v>
      </c>
      <c r="E113">
        <v>39.33</v>
      </c>
      <c r="F113">
        <v>1</v>
      </c>
      <c r="G113">
        <f t="shared" si="1"/>
        <v>0.33333333333333331</v>
      </c>
      <c r="H113">
        <v>17</v>
      </c>
    </row>
    <row r="114" spans="1:8" x14ac:dyDescent="0.2">
      <c r="A114" t="s">
        <v>584</v>
      </c>
      <c r="B114" t="s">
        <v>585</v>
      </c>
      <c r="C114">
        <v>0</v>
      </c>
      <c r="D114">
        <v>42.67</v>
      </c>
      <c r="E114">
        <v>42.67</v>
      </c>
      <c r="F114">
        <v>1</v>
      </c>
      <c r="G114">
        <f t="shared" si="1"/>
        <v>0.33333333333333331</v>
      </c>
      <c r="H114">
        <v>19</v>
      </c>
    </row>
    <row r="115" spans="1:8" x14ac:dyDescent="0.2">
      <c r="A115" t="s">
        <v>586</v>
      </c>
      <c r="B115" t="s">
        <v>587</v>
      </c>
      <c r="C115">
        <v>0</v>
      </c>
      <c r="D115">
        <v>11.33</v>
      </c>
      <c r="E115">
        <v>11.33</v>
      </c>
      <c r="F115">
        <v>0</v>
      </c>
      <c r="G115">
        <f t="shared" si="1"/>
        <v>0.33333333333333331</v>
      </c>
      <c r="H115">
        <v>7</v>
      </c>
    </row>
    <row r="116" spans="1:8" x14ac:dyDescent="0.2">
      <c r="A116" t="s">
        <v>1392</v>
      </c>
      <c r="B116" t="s">
        <v>1469</v>
      </c>
      <c r="C116">
        <v>0</v>
      </c>
      <c r="D116">
        <v>12.67</v>
      </c>
      <c r="E116">
        <v>12.67</v>
      </c>
      <c r="F116">
        <v>0</v>
      </c>
      <c r="G116">
        <f t="shared" si="1"/>
        <v>0.33333333333333331</v>
      </c>
      <c r="H116">
        <v>8</v>
      </c>
    </row>
    <row r="117" spans="1:8" x14ac:dyDescent="0.2">
      <c r="A117" t="s">
        <v>588</v>
      </c>
      <c r="B117" t="s">
        <v>589</v>
      </c>
      <c r="C117">
        <v>0</v>
      </c>
      <c r="D117">
        <v>14</v>
      </c>
      <c r="E117">
        <v>14</v>
      </c>
      <c r="F117">
        <v>0</v>
      </c>
      <c r="G117">
        <f t="shared" si="1"/>
        <v>0.33333333333333331</v>
      </c>
      <c r="H117">
        <v>9</v>
      </c>
    </row>
    <row r="118" spans="1:8" x14ac:dyDescent="0.2">
      <c r="A118" t="s">
        <v>590</v>
      </c>
      <c r="B118" t="s">
        <v>494</v>
      </c>
      <c r="C118">
        <v>0</v>
      </c>
      <c r="D118">
        <v>22</v>
      </c>
      <c r="E118">
        <v>22</v>
      </c>
      <c r="F118">
        <v>0</v>
      </c>
      <c r="G118">
        <v>0</v>
      </c>
      <c r="H118">
        <v>15</v>
      </c>
    </row>
    <row r="119" spans="1:8" x14ac:dyDescent="0.2">
      <c r="A119" t="s">
        <v>1393</v>
      </c>
      <c r="B119" t="s">
        <v>1470</v>
      </c>
      <c r="C119">
        <v>0</v>
      </c>
      <c r="D119">
        <v>32.67</v>
      </c>
      <c r="E119">
        <v>27.33</v>
      </c>
      <c r="F119">
        <v>0</v>
      </c>
      <c r="G119">
        <v>0</v>
      </c>
      <c r="H119">
        <v>7</v>
      </c>
    </row>
    <row r="120" spans="1:8" x14ac:dyDescent="0.2">
      <c r="A120" t="s">
        <v>1394</v>
      </c>
      <c r="B120" t="s">
        <v>1470</v>
      </c>
      <c r="C120">
        <v>0</v>
      </c>
      <c r="D120">
        <v>39.33</v>
      </c>
      <c r="E120">
        <v>34</v>
      </c>
      <c r="F120">
        <v>0</v>
      </c>
      <c r="G120">
        <v>0</v>
      </c>
      <c r="H120">
        <v>8</v>
      </c>
    </row>
    <row r="121" spans="1:8" x14ac:dyDescent="0.2">
      <c r="A121" t="s">
        <v>1395</v>
      </c>
      <c r="B121" t="s">
        <v>1470</v>
      </c>
      <c r="C121">
        <v>0</v>
      </c>
      <c r="D121">
        <v>47.33</v>
      </c>
      <c r="E121">
        <v>38</v>
      </c>
      <c r="F121">
        <v>0</v>
      </c>
      <c r="G121">
        <v>0</v>
      </c>
      <c r="H121">
        <v>9</v>
      </c>
    </row>
    <row r="122" spans="1:8" x14ac:dyDescent="0.2">
      <c r="A122" t="s">
        <v>1396</v>
      </c>
      <c r="B122" t="s">
        <v>1471</v>
      </c>
      <c r="C122">
        <v>0</v>
      </c>
      <c r="D122">
        <v>72.67</v>
      </c>
      <c r="E122">
        <v>60.67</v>
      </c>
      <c r="F122">
        <v>0</v>
      </c>
      <c r="G122">
        <v>0</v>
      </c>
      <c r="H122">
        <v>7</v>
      </c>
    </row>
    <row r="123" spans="1:8" x14ac:dyDescent="0.2">
      <c r="A123" t="s">
        <v>1397</v>
      </c>
      <c r="B123" t="s">
        <v>1472</v>
      </c>
      <c r="C123">
        <v>0</v>
      </c>
      <c r="D123">
        <v>64</v>
      </c>
      <c r="E123">
        <v>64</v>
      </c>
      <c r="F123">
        <v>0</v>
      </c>
      <c r="G123">
        <v>0</v>
      </c>
      <c r="H123">
        <v>17</v>
      </c>
    </row>
    <row r="124" spans="1:8" x14ac:dyDescent="0.2">
      <c r="A124" t="s">
        <v>591</v>
      </c>
      <c r="B124" t="s">
        <v>592</v>
      </c>
      <c r="C124">
        <v>0</v>
      </c>
      <c r="D124">
        <v>100</v>
      </c>
      <c r="E124">
        <v>100</v>
      </c>
      <c r="F124">
        <v>0</v>
      </c>
      <c r="G124">
        <v>0</v>
      </c>
      <c r="H124">
        <v>22</v>
      </c>
    </row>
    <row r="125" spans="1:8" x14ac:dyDescent="0.2">
      <c r="A125" t="s">
        <v>404</v>
      </c>
      <c r="B125" t="s">
        <v>593</v>
      </c>
      <c r="C125">
        <v>0</v>
      </c>
      <c r="D125">
        <v>18.329999999999998</v>
      </c>
      <c r="E125">
        <v>18.329999999999998</v>
      </c>
      <c r="F125">
        <v>0</v>
      </c>
      <c r="G125">
        <v>0</v>
      </c>
      <c r="H125">
        <v>2</v>
      </c>
    </row>
    <row r="126" spans="1:8" x14ac:dyDescent="0.2">
      <c r="A126" t="s">
        <v>594</v>
      </c>
      <c r="B126" t="s">
        <v>595</v>
      </c>
      <c r="C126">
        <v>0</v>
      </c>
      <c r="D126">
        <v>30</v>
      </c>
      <c r="E126">
        <v>30</v>
      </c>
      <c r="F126">
        <v>0</v>
      </c>
      <c r="G126">
        <v>0</v>
      </c>
      <c r="H126">
        <v>10</v>
      </c>
    </row>
    <row r="127" spans="1:8" x14ac:dyDescent="0.2">
      <c r="A127" t="s">
        <v>596</v>
      </c>
      <c r="B127" t="s">
        <v>597</v>
      </c>
      <c r="C127">
        <v>0</v>
      </c>
      <c r="D127">
        <v>52.51</v>
      </c>
      <c r="E127">
        <v>52.51</v>
      </c>
      <c r="F127">
        <v>0</v>
      </c>
      <c r="G127">
        <v>0</v>
      </c>
      <c r="H127">
        <v>20</v>
      </c>
    </row>
    <row r="128" spans="1:8" x14ac:dyDescent="0.2">
      <c r="A128" t="s">
        <v>1398</v>
      </c>
      <c r="B128" t="s">
        <v>1473</v>
      </c>
      <c r="C128">
        <v>0</v>
      </c>
      <c r="D128">
        <v>56.2</v>
      </c>
      <c r="E128">
        <v>56.2</v>
      </c>
      <c r="F128">
        <v>0</v>
      </c>
      <c r="G128">
        <v>0</v>
      </c>
      <c r="H128">
        <v>23</v>
      </c>
    </row>
    <row r="129" spans="1:8" x14ac:dyDescent="0.2">
      <c r="A129" t="s">
        <v>598</v>
      </c>
      <c r="B129" t="s">
        <v>599</v>
      </c>
      <c r="C129">
        <v>0</v>
      </c>
      <c r="D129">
        <v>57.51</v>
      </c>
      <c r="E129">
        <v>57.51</v>
      </c>
      <c r="F129">
        <v>0</v>
      </c>
      <c r="G129">
        <v>0</v>
      </c>
      <c r="H129">
        <v>25</v>
      </c>
    </row>
    <row r="130" spans="1:8" x14ac:dyDescent="0.2">
      <c r="A130" t="s">
        <v>1399</v>
      </c>
      <c r="B130" t="s">
        <v>1474</v>
      </c>
      <c r="C130">
        <v>0</v>
      </c>
      <c r="D130">
        <v>0</v>
      </c>
      <c r="E130">
        <v>27.33</v>
      </c>
      <c r="F130">
        <v>0</v>
      </c>
      <c r="G130">
        <v>0</v>
      </c>
      <c r="H130">
        <v>4</v>
      </c>
    </row>
    <row r="131" spans="1:8" x14ac:dyDescent="0.2">
      <c r="A131" t="s">
        <v>602</v>
      </c>
      <c r="B131" t="s">
        <v>603</v>
      </c>
      <c r="C131">
        <v>0</v>
      </c>
      <c r="D131">
        <v>32.25</v>
      </c>
      <c r="E131">
        <v>32.25</v>
      </c>
      <c r="F131">
        <v>0</v>
      </c>
      <c r="G131">
        <v>0</v>
      </c>
      <c r="H131">
        <v>4</v>
      </c>
    </row>
    <row r="132" spans="1:8" x14ac:dyDescent="0.2">
      <c r="A132" t="s">
        <v>600</v>
      </c>
      <c r="B132" t="s">
        <v>601</v>
      </c>
      <c r="C132">
        <v>0</v>
      </c>
      <c r="D132">
        <v>8.75</v>
      </c>
      <c r="E132">
        <v>8.75</v>
      </c>
      <c r="F132">
        <v>0</v>
      </c>
      <c r="G132">
        <v>0</v>
      </c>
      <c r="H132">
        <v>2</v>
      </c>
    </row>
    <row r="133" spans="1:8" x14ac:dyDescent="0.2">
      <c r="A133" t="s">
        <v>1400</v>
      </c>
      <c r="B133" t="s">
        <v>1475</v>
      </c>
      <c r="C133">
        <v>0</v>
      </c>
      <c r="D133">
        <v>11.36</v>
      </c>
      <c r="E133">
        <v>11.36</v>
      </c>
      <c r="F133">
        <v>0</v>
      </c>
      <c r="G133">
        <v>0</v>
      </c>
      <c r="H133">
        <v>2</v>
      </c>
    </row>
    <row r="134" spans="1:8" x14ac:dyDescent="0.2">
      <c r="A134" t="s">
        <v>1401</v>
      </c>
      <c r="B134" t="s">
        <v>1476</v>
      </c>
      <c r="C134">
        <v>0</v>
      </c>
      <c r="D134">
        <v>17.489999999999998</v>
      </c>
      <c r="E134">
        <v>17.489999999999998</v>
      </c>
      <c r="F134">
        <v>0</v>
      </c>
      <c r="G134">
        <v>0</v>
      </c>
      <c r="H134">
        <v>4</v>
      </c>
    </row>
    <row r="135" spans="1:8" x14ac:dyDescent="0.2">
      <c r="A135" t="s">
        <v>1402</v>
      </c>
      <c r="B135" t="s">
        <v>1477</v>
      </c>
      <c r="C135">
        <v>0</v>
      </c>
      <c r="D135">
        <v>24.49</v>
      </c>
      <c r="E135">
        <v>24.49</v>
      </c>
      <c r="F135">
        <v>0</v>
      </c>
      <c r="G135">
        <v>0</v>
      </c>
      <c r="H135">
        <v>4</v>
      </c>
    </row>
    <row r="136" spans="1:8" x14ac:dyDescent="0.2">
      <c r="A136" t="s">
        <v>1403</v>
      </c>
      <c r="B136" t="s">
        <v>1478</v>
      </c>
      <c r="C136">
        <v>0</v>
      </c>
      <c r="D136">
        <v>12.24</v>
      </c>
      <c r="E136">
        <v>12.24</v>
      </c>
      <c r="F136">
        <v>0</v>
      </c>
      <c r="G136">
        <v>0</v>
      </c>
      <c r="H136">
        <v>3</v>
      </c>
    </row>
    <row r="137" spans="1:8" x14ac:dyDescent="0.2">
      <c r="A137" t="s">
        <v>604</v>
      </c>
      <c r="B137" t="s">
        <v>1479</v>
      </c>
      <c r="C137">
        <v>0</v>
      </c>
      <c r="D137">
        <v>17</v>
      </c>
      <c r="E137">
        <v>0</v>
      </c>
      <c r="F137">
        <v>0</v>
      </c>
      <c r="G137">
        <v>0</v>
      </c>
      <c r="H137">
        <v>2</v>
      </c>
    </row>
    <row r="138" spans="1:8" x14ac:dyDescent="0.2">
      <c r="A138" t="s">
        <v>1404</v>
      </c>
      <c r="B138" t="s">
        <v>1480</v>
      </c>
      <c r="C138">
        <v>0</v>
      </c>
      <c r="D138">
        <v>20.67</v>
      </c>
      <c r="E138">
        <v>0</v>
      </c>
      <c r="F138">
        <v>0</v>
      </c>
      <c r="G138">
        <v>0</v>
      </c>
      <c r="H138">
        <v>2</v>
      </c>
    </row>
    <row r="139" spans="1:8" x14ac:dyDescent="0.2">
      <c r="A139" t="s">
        <v>1405</v>
      </c>
      <c r="B139" t="s">
        <v>1481</v>
      </c>
      <c r="C139">
        <v>0</v>
      </c>
      <c r="D139">
        <v>24.67</v>
      </c>
      <c r="E139">
        <v>0</v>
      </c>
      <c r="F139">
        <v>0</v>
      </c>
      <c r="G139">
        <v>0</v>
      </c>
      <c r="H139">
        <v>3</v>
      </c>
    </row>
    <row r="140" spans="1:8" x14ac:dyDescent="0.2">
      <c r="A140" t="s">
        <v>605</v>
      </c>
      <c r="B140" t="s">
        <v>606</v>
      </c>
      <c r="C140">
        <v>0</v>
      </c>
      <c r="D140">
        <v>12</v>
      </c>
      <c r="E140">
        <v>12</v>
      </c>
      <c r="F140">
        <v>0</v>
      </c>
      <c r="G140">
        <v>0</v>
      </c>
      <c r="H140">
        <v>4</v>
      </c>
    </row>
    <row r="141" spans="1:8" x14ac:dyDescent="0.2">
      <c r="A141" t="s">
        <v>1406</v>
      </c>
      <c r="B141" t="s">
        <v>1482</v>
      </c>
      <c r="C141">
        <v>0</v>
      </c>
      <c r="D141">
        <v>24</v>
      </c>
      <c r="E141">
        <v>24</v>
      </c>
      <c r="F141">
        <v>0</v>
      </c>
      <c r="G141">
        <v>0</v>
      </c>
      <c r="H141">
        <v>8</v>
      </c>
    </row>
    <row r="142" spans="1:8" x14ac:dyDescent="0.2">
      <c r="A142" t="s">
        <v>607</v>
      </c>
      <c r="B142" t="s">
        <v>1483</v>
      </c>
      <c r="C142">
        <v>0</v>
      </c>
      <c r="D142">
        <v>34.51</v>
      </c>
      <c r="E142">
        <v>0</v>
      </c>
      <c r="F142">
        <v>0</v>
      </c>
      <c r="G142">
        <v>0</v>
      </c>
      <c r="H142">
        <v>4</v>
      </c>
    </row>
    <row r="143" spans="1:8" x14ac:dyDescent="0.2">
      <c r="A143" t="s">
        <v>361</v>
      </c>
      <c r="B143" t="s">
        <v>608</v>
      </c>
      <c r="C143">
        <v>0</v>
      </c>
      <c r="D143">
        <v>0</v>
      </c>
      <c r="E143">
        <v>34.51</v>
      </c>
      <c r="F143">
        <v>0</v>
      </c>
      <c r="G143">
        <v>0</v>
      </c>
      <c r="H143">
        <v>4</v>
      </c>
    </row>
    <row r="144" spans="1:8" x14ac:dyDescent="0.2">
      <c r="A144" t="s">
        <v>1407</v>
      </c>
      <c r="B144" t="s">
        <v>1484</v>
      </c>
      <c r="C144">
        <v>0</v>
      </c>
      <c r="D144">
        <v>0</v>
      </c>
      <c r="E144">
        <v>34.51</v>
      </c>
      <c r="F144">
        <v>0</v>
      </c>
      <c r="G144">
        <v>0</v>
      </c>
      <c r="H144">
        <v>4</v>
      </c>
    </row>
    <row r="145" spans="1:8" x14ac:dyDescent="0.2">
      <c r="A145" t="s">
        <v>609</v>
      </c>
      <c r="B145" t="s">
        <v>610</v>
      </c>
      <c r="C145">
        <v>0</v>
      </c>
      <c r="D145">
        <v>17</v>
      </c>
      <c r="E145">
        <v>0</v>
      </c>
      <c r="F145">
        <v>0</v>
      </c>
      <c r="G145">
        <v>0</v>
      </c>
      <c r="H145">
        <v>3</v>
      </c>
    </row>
    <row r="146" spans="1:8" x14ac:dyDescent="0.2">
      <c r="A146" t="s">
        <v>611</v>
      </c>
      <c r="B146" t="s">
        <v>612</v>
      </c>
      <c r="C146">
        <v>0</v>
      </c>
      <c r="D146">
        <v>17</v>
      </c>
      <c r="E146">
        <v>0</v>
      </c>
      <c r="F146">
        <v>0</v>
      </c>
      <c r="G146">
        <v>0</v>
      </c>
      <c r="H146">
        <v>3</v>
      </c>
    </row>
    <row r="147" spans="1:8" x14ac:dyDescent="0.2">
      <c r="A147" t="s">
        <v>613</v>
      </c>
      <c r="B147" t="s">
        <v>614</v>
      </c>
      <c r="C147">
        <v>0</v>
      </c>
      <c r="D147">
        <v>31.25</v>
      </c>
      <c r="E147">
        <v>0</v>
      </c>
      <c r="F147">
        <v>0</v>
      </c>
      <c r="G147">
        <v>0</v>
      </c>
      <c r="H147">
        <v>4</v>
      </c>
    </row>
    <row r="148" spans="1:8" x14ac:dyDescent="0.2">
      <c r="A148" t="s">
        <v>615</v>
      </c>
      <c r="B148" t="s">
        <v>616</v>
      </c>
      <c r="C148">
        <v>0</v>
      </c>
      <c r="D148">
        <v>41.51</v>
      </c>
      <c r="E148">
        <v>0</v>
      </c>
      <c r="F148">
        <v>0</v>
      </c>
      <c r="G148">
        <v>0</v>
      </c>
      <c r="H148">
        <v>4</v>
      </c>
    </row>
    <row r="149" spans="1:8" x14ac:dyDescent="0.2">
      <c r="A149" t="s">
        <v>617</v>
      </c>
      <c r="B149" t="s">
        <v>618</v>
      </c>
      <c r="C149">
        <v>0</v>
      </c>
      <c r="D149">
        <v>18.75</v>
      </c>
      <c r="E149">
        <v>18.75</v>
      </c>
      <c r="F149">
        <v>0</v>
      </c>
      <c r="G149">
        <v>0</v>
      </c>
      <c r="H149">
        <v>3</v>
      </c>
    </row>
    <row r="150" spans="1:8" x14ac:dyDescent="0.2">
      <c r="A150" t="s">
        <v>1408</v>
      </c>
      <c r="B150" t="s">
        <v>1485</v>
      </c>
      <c r="C150">
        <v>0</v>
      </c>
      <c r="D150">
        <v>18.75</v>
      </c>
      <c r="E150">
        <v>18.75</v>
      </c>
      <c r="F150">
        <v>0</v>
      </c>
      <c r="G150">
        <v>0</v>
      </c>
      <c r="H150">
        <v>3</v>
      </c>
    </row>
    <row r="151" spans="1:8" x14ac:dyDescent="0.2">
      <c r="A151" t="s">
        <v>619</v>
      </c>
      <c r="B151" t="s">
        <v>620</v>
      </c>
      <c r="C151">
        <v>0</v>
      </c>
      <c r="D151">
        <v>10</v>
      </c>
      <c r="E151">
        <v>10</v>
      </c>
      <c r="F151">
        <v>0</v>
      </c>
      <c r="G151">
        <v>0</v>
      </c>
      <c r="H151">
        <v>2</v>
      </c>
    </row>
    <row r="152" spans="1:8" x14ac:dyDescent="0.2">
      <c r="A152" t="s">
        <v>1409</v>
      </c>
      <c r="B152" t="s">
        <v>1486</v>
      </c>
      <c r="C152">
        <v>0</v>
      </c>
      <c r="D152">
        <v>64.67</v>
      </c>
      <c r="E152">
        <v>64.67</v>
      </c>
      <c r="F152">
        <v>1</v>
      </c>
      <c r="G152">
        <v>1</v>
      </c>
      <c r="H152">
        <v>23</v>
      </c>
    </row>
    <row r="153" spans="1:8" x14ac:dyDescent="0.2">
      <c r="A153" t="s">
        <v>1410</v>
      </c>
      <c r="B153" t="s">
        <v>1486</v>
      </c>
      <c r="C153">
        <v>0</v>
      </c>
      <c r="D153">
        <v>64.2</v>
      </c>
      <c r="E153">
        <v>64.2</v>
      </c>
      <c r="F153">
        <v>1</v>
      </c>
      <c r="G153">
        <v>1</v>
      </c>
      <c r="H153">
        <v>18</v>
      </c>
    </row>
    <row r="154" spans="1:8" x14ac:dyDescent="0.2">
      <c r="A154" t="s">
        <v>1411</v>
      </c>
      <c r="B154" t="s">
        <v>1486</v>
      </c>
      <c r="C154">
        <v>0</v>
      </c>
      <c r="D154">
        <v>91.41</v>
      </c>
      <c r="E154">
        <v>91.41</v>
      </c>
      <c r="F154">
        <v>1</v>
      </c>
      <c r="G154">
        <v>1</v>
      </c>
      <c r="H154">
        <v>36</v>
      </c>
    </row>
    <row r="155" spans="1:8" x14ac:dyDescent="0.2">
      <c r="A155" t="s">
        <v>1412</v>
      </c>
      <c r="B155" t="s">
        <v>1486</v>
      </c>
      <c r="C155">
        <v>0</v>
      </c>
      <c r="D155">
        <v>32.67</v>
      </c>
      <c r="E155">
        <v>32.67</v>
      </c>
      <c r="F155">
        <v>1</v>
      </c>
      <c r="G155">
        <v>1</v>
      </c>
      <c r="H155">
        <v>10</v>
      </c>
    </row>
    <row r="156" spans="1:8" x14ac:dyDescent="0.2">
      <c r="A156" t="s">
        <v>1413</v>
      </c>
      <c r="B156" t="s">
        <v>1486</v>
      </c>
      <c r="C156">
        <v>0</v>
      </c>
      <c r="D156">
        <v>50</v>
      </c>
      <c r="E156">
        <v>50</v>
      </c>
      <c r="F156">
        <v>1</v>
      </c>
      <c r="G156">
        <v>1</v>
      </c>
      <c r="H156">
        <v>20</v>
      </c>
    </row>
    <row r="157" spans="1:8" x14ac:dyDescent="0.2">
      <c r="A157" t="s">
        <v>1414</v>
      </c>
      <c r="B157" t="s">
        <v>1486</v>
      </c>
      <c r="C157">
        <v>0</v>
      </c>
      <c r="D157">
        <v>38.53</v>
      </c>
      <c r="E157">
        <v>38.53</v>
      </c>
      <c r="F157">
        <v>1</v>
      </c>
      <c r="G157">
        <v>1</v>
      </c>
      <c r="H157">
        <v>12</v>
      </c>
    </row>
    <row r="158" spans="1:8" x14ac:dyDescent="0.2">
      <c r="A158" t="s">
        <v>1415</v>
      </c>
      <c r="B158" t="s">
        <v>1486</v>
      </c>
      <c r="C158">
        <v>0</v>
      </c>
      <c r="D158">
        <v>56.8</v>
      </c>
      <c r="E158">
        <v>56.8</v>
      </c>
      <c r="F158">
        <v>1</v>
      </c>
      <c r="G158">
        <v>1</v>
      </c>
      <c r="H158">
        <v>24</v>
      </c>
    </row>
    <row r="159" spans="1:8" x14ac:dyDescent="0.2">
      <c r="B159" t="s">
        <v>621</v>
      </c>
      <c r="G159"/>
    </row>
    <row r="160" spans="1:8" x14ac:dyDescent="0.2">
      <c r="A160" t="s">
        <v>622</v>
      </c>
      <c r="B160" t="s">
        <v>623</v>
      </c>
      <c r="C160">
        <v>0</v>
      </c>
      <c r="D160">
        <v>74.75</v>
      </c>
      <c r="E160">
        <v>62.67</v>
      </c>
      <c r="F160">
        <v>1</v>
      </c>
      <c r="G160">
        <v>1</v>
      </c>
      <c r="H160">
        <v>66</v>
      </c>
    </row>
    <row r="161" spans="1:8" x14ac:dyDescent="0.2">
      <c r="A161" t="s">
        <v>624</v>
      </c>
      <c r="B161" t="s">
        <v>1487</v>
      </c>
      <c r="C161">
        <v>0</v>
      </c>
      <c r="D161">
        <v>296.8</v>
      </c>
      <c r="E161">
        <v>240.67</v>
      </c>
      <c r="F161">
        <v>1</v>
      </c>
      <c r="G161">
        <v>2</v>
      </c>
      <c r="H161">
        <v>92</v>
      </c>
    </row>
    <row r="162" spans="1:8" x14ac:dyDescent="0.2">
      <c r="A162" t="s">
        <v>1416</v>
      </c>
      <c r="B162" t="s">
        <v>1488</v>
      </c>
      <c r="C162">
        <v>0</v>
      </c>
      <c r="D162">
        <v>346.16</v>
      </c>
      <c r="E162">
        <v>0</v>
      </c>
      <c r="F162">
        <v>1</v>
      </c>
      <c r="G162">
        <v>2</v>
      </c>
      <c r="H162">
        <v>99</v>
      </c>
    </row>
    <row r="163" spans="1:8" x14ac:dyDescent="0.2">
      <c r="A163" t="s">
        <v>625</v>
      </c>
      <c r="B163" t="s">
        <v>626</v>
      </c>
      <c r="C163">
        <v>0</v>
      </c>
      <c r="D163">
        <v>124.51</v>
      </c>
      <c r="E163">
        <v>104.51</v>
      </c>
      <c r="F163">
        <v>1</v>
      </c>
      <c r="G163">
        <v>1</v>
      </c>
      <c r="H163">
        <v>40</v>
      </c>
    </row>
    <row r="164" spans="1:8" x14ac:dyDescent="0.2">
      <c r="A164" t="s">
        <v>627</v>
      </c>
      <c r="B164" t="s">
        <v>628</v>
      </c>
      <c r="C164">
        <v>0</v>
      </c>
      <c r="D164">
        <v>166.8</v>
      </c>
      <c r="E164">
        <v>122.87</v>
      </c>
      <c r="F164">
        <v>1</v>
      </c>
      <c r="G164">
        <v>1</v>
      </c>
      <c r="H164">
        <v>47</v>
      </c>
    </row>
    <row r="165" spans="1:8" x14ac:dyDescent="0.2">
      <c r="A165" t="s">
        <v>629</v>
      </c>
      <c r="B165" t="s">
        <v>630</v>
      </c>
      <c r="C165">
        <v>0</v>
      </c>
      <c r="D165">
        <v>174.51</v>
      </c>
      <c r="E165">
        <v>138.71</v>
      </c>
      <c r="F165">
        <v>1</v>
      </c>
      <c r="G165">
        <v>1</v>
      </c>
      <c r="H165">
        <v>55</v>
      </c>
    </row>
    <row r="166" spans="1:8" x14ac:dyDescent="0.2">
      <c r="A166" t="s">
        <v>631</v>
      </c>
      <c r="B166" t="s">
        <v>632</v>
      </c>
      <c r="C166">
        <v>0</v>
      </c>
      <c r="D166">
        <v>182.51</v>
      </c>
      <c r="E166">
        <v>141.87</v>
      </c>
      <c r="F166">
        <v>1</v>
      </c>
      <c r="G166">
        <v>1</v>
      </c>
      <c r="H166">
        <v>47</v>
      </c>
    </row>
    <row r="167" spans="1:8" x14ac:dyDescent="0.2">
      <c r="A167" t="s">
        <v>633</v>
      </c>
      <c r="B167" t="s">
        <v>634</v>
      </c>
      <c r="C167">
        <v>0</v>
      </c>
      <c r="D167">
        <v>210</v>
      </c>
      <c r="E167">
        <v>158.33000000000001</v>
      </c>
      <c r="F167">
        <v>1</v>
      </c>
      <c r="G167">
        <v>1</v>
      </c>
      <c r="H167">
        <v>55</v>
      </c>
    </row>
    <row r="168" spans="1:8" x14ac:dyDescent="0.2">
      <c r="A168" t="s">
        <v>635</v>
      </c>
      <c r="B168" t="s">
        <v>636</v>
      </c>
      <c r="C168">
        <v>0</v>
      </c>
      <c r="D168">
        <v>255</v>
      </c>
      <c r="E168">
        <v>194.75</v>
      </c>
      <c r="F168">
        <v>1</v>
      </c>
      <c r="G168">
        <v>1</v>
      </c>
      <c r="H168">
        <v>86</v>
      </c>
    </row>
    <row r="169" spans="1:8" x14ac:dyDescent="0.2">
      <c r="A169" t="s">
        <v>1389</v>
      </c>
      <c r="B169" t="s">
        <v>1489</v>
      </c>
      <c r="C169">
        <v>0</v>
      </c>
      <c r="D169">
        <v>361.31</v>
      </c>
      <c r="E169">
        <v>278</v>
      </c>
      <c r="F169">
        <v>1</v>
      </c>
      <c r="G169">
        <v>1</v>
      </c>
      <c r="H169">
        <v>108</v>
      </c>
    </row>
    <row r="170" spans="1:8" x14ac:dyDescent="0.2">
      <c r="A170" t="s">
        <v>1390</v>
      </c>
      <c r="B170" t="s">
        <v>1490</v>
      </c>
      <c r="C170">
        <v>0</v>
      </c>
      <c r="D170">
        <v>361.31</v>
      </c>
      <c r="E170">
        <v>278</v>
      </c>
      <c r="F170">
        <v>1</v>
      </c>
      <c r="G170">
        <v>2</v>
      </c>
      <c r="H170">
        <v>108</v>
      </c>
    </row>
    <row r="171" spans="1:8" x14ac:dyDescent="0.2">
      <c r="A171" t="s">
        <v>134</v>
      </c>
      <c r="B171" t="s">
        <v>637</v>
      </c>
      <c r="C171">
        <v>0</v>
      </c>
      <c r="D171">
        <v>162.51</v>
      </c>
      <c r="E171">
        <v>115.91</v>
      </c>
      <c r="F171">
        <v>1</v>
      </c>
      <c r="G171">
        <v>1</v>
      </c>
      <c r="H171">
        <v>60</v>
      </c>
    </row>
    <row r="172" spans="1:8" x14ac:dyDescent="0.2">
      <c r="A172" t="s">
        <v>135</v>
      </c>
      <c r="B172" t="s">
        <v>638</v>
      </c>
      <c r="C172">
        <v>0</v>
      </c>
      <c r="D172">
        <v>174.51</v>
      </c>
      <c r="E172">
        <v>122.24</v>
      </c>
      <c r="F172">
        <v>1</v>
      </c>
      <c r="G172">
        <v>1</v>
      </c>
      <c r="H172">
        <v>66</v>
      </c>
    </row>
    <row r="173" spans="1:8" x14ac:dyDescent="0.2">
      <c r="A173" t="s">
        <v>136</v>
      </c>
      <c r="B173" t="s">
        <v>639</v>
      </c>
      <c r="C173">
        <v>0</v>
      </c>
      <c r="D173">
        <v>193.51</v>
      </c>
      <c r="E173">
        <v>128.25</v>
      </c>
      <c r="F173">
        <v>1</v>
      </c>
      <c r="G173">
        <v>1</v>
      </c>
      <c r="H173">
        <v>72</v>
      </c>
    </row>
    <row r="174" spans="1:8" x14ac:dyDescent="0.2">
      <c r="A174" t="s">
        <v>1999</v>
      </c>
      <c r="D174">
        <f t="array" ref="D174">SUM(D5:D173*'GROUP T'!$A$4:$A$172)</f>
        <v>0</v>
      </c>
      <c r="E174">
        <f t="array" ref="E174">SUM(E5:E173*'GROUP T'!$A$4:$A$172)</f>
        <v>0</v>
      </c>
      <c r="F174">
        <f t="array" ref="F174">SUM(F5:F173*'GROUP T'!$A$4:$A$172)</f>
        <v>0</v>
      </c>
      <c r="G174">
        <f t="array" ref="G174">SUM(G5:G173*'GROUP T'!$A$4:$A$172)</f>
        <v>0</v>
      </c>
    </row>
  </sheetData>
  <sheetProtection password="D824" sheet="1" objects="1" scenarios="1" formatRows="0" autoFilter="0"/>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35</vt:i4>
      </vt:variant>
    </vt:vector>
  </HeadingPairs>
  <TitlesOfParts>
    <vt:vector size="49" baseType="lpstr">
      <vt:lpstr>Information</vt:lpstr>
      <vt:lpstr>Door Samples</vt:lpstr>
      <vt:lpstr>GROUP A</vt:lpstr>
      <vt:lpstr>GROUP M</vt:lpstr>
      <vt:lpstr>GROUP G2</vt:lpstr>
      <vt:lpstr>GROUP TN</vt:lpstr>
      <vt:lpstr>GROUP J</vt:lpstr>
      <vt:lpstr>GROUP G3</vt:lpstr>
      <vt:lpstr>GROUP MI</vt:lpstr>
      <vt:lpstr>GROUP G4</vt:lpstr>
      <vt:lpstr>GROUP MA</vt:lpstr>
      <vt:lpstr>GROUP CA</vt:lpstr>
      <vt:lpstr>GROUP G1</vt:lpstr>
      <vt:lpstr>GROUP T</vt:lpstr>
      <vt:lpstr>GroupAindex</vt:lpstr>
      <vt:lpstr>GroupAprices</vt:lpstr>
      <vt:lpstr>GroupCAindex</vt:lpstr>
      <vt:lpstr>GroupCAprices</vt:lpstr>
      <vt:lpstr>GroupCAStyles</vt:lpstr>
      <vt:lpstr>GroupG1index</vt:lpstr>
      <vt:lpstr>GroupG1prices</vt:lpstr>
      <vt:lpstr>GroupG1Styles</vt:lpstr>
      <vt:lpstr>GroupG2index</vt:lpstr>
      <vt:lpstr>GroupG2prices</vt:lpstr>
      <vt:lpstr>GroupG2Styles</vt:lpstr>
      <vt:lpstr>GroupG3index</vt:lpstr>
      <vt:lpstr>GroupG3prices</vt:lpstr>
      <vt:lpstr>GroupG3Styles</vt:lpstr>
      <vt:lpstr>GroupG4index</vt:lpstr>
      <vt:lpstr>GroupG4prices</vt:lpstr>
      <vt:lpstr>GroupG4Styles</vt:lpstr>
      <vt:lpstr>GroupJindex</vt:lpstr>
      <vt:lpstr>GroupJprices</vt:lpstr>
      <vt:lpstr>GroupJStyles</vt:lpstr>
      <vt:lpstr>GroupMAindex</vt:lpstr>
      <vt:lpstr>GroupMAprices</vt:lpstr>
      <vt:lpstr>GroupMAStyles</vt:lpstr>
      <vt:lpstr>GroupMIindex</vt:lpstr>
      <vt:lpstr>GroupMindex</vt:lpstr>
      <vt:lpstr>GroupMIprices</vt:lpstr>
      <vt:lpstr>GroupMIStyles</vt:lpstr>
      <vt:lpstr>GroupMprices</vt:lpstr>
      <vt:lpstr>GroupMStyles</vt:lpstr>
      <vt:lpstr>GroupTindex</vt:lpstr>
      <vt:lpstr>GroupTNindex</vt:lpstr>
      <vt:lpstr>GroupTNprices</vt:lpstr>
      <vt:lpstr>GroupTNStyles</vt:lpstr>
      <vt:lpstr>GroupTprices</vt:lpstr>
      <vt:lpstr>GroupTStyles</vt:lpstr>
    </vt:vector>
  </TitlesOfParts>
  <Company>Cooper Cabinets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Cooper</dc:creator>
  <dc:description>DSOF, specs, custom context menu, QET</dc:description>
  <cp:lastModifiedBy>DWC</cp:lastModifiedBy>
  <cp:lastPrinted>2018-02-06T20:34:44Z</cp:lastPrinted>
  <dcterms:created xsi:type="dcterms:W3CDTF">2015-03-21T16:51:53Z</dcterms:created>
  <dcterms:modified xsi:type="dcterms:W3CDTF">2018-04-10T16:41:28Z</dcterms:modified>
</cp:coreProperties>
</file>